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30" yWindow="-75" windowWidth="10245" windowHeight="8955" tabRatio="783"/>
  </bookViews>
  <sheets>
    <sheet name="Figure 1" sheetId="1" r:id="rId1"/>
    <sheet name="Figure 1-1 A+B" sheetId="2" r:id="rId2"/>
    <sheet name="Figure 1-1 C+D" sheetId="5" r:id="rId3"/>
    <sheet name="Figure 1-2" sheetId="3" r:id="rId4"/>
    <sheet name="Figure 1-3" sheetId="4" r:id="rId5"/>
  </sheets>
  <calcPr calcId="145621"/>
</workbook>
</file>

<file path=xl/calcChain.xml><?xml version="1.0" encoding="utf-8"?>
<calcChain xmlns="http://schemas.openxmlformats.org/spreadsheetml/2006/main">
  <c r="B37" i="5" l="1"/>
  <c r="E22" i="5"/>
  <c r="F22" i="5" s="1"/>
  <c r="E23" i="5"/>
  <c r="E24" i="5"/>
  <c r="F24" i="5" s="1"/>
  <c r="E25" i="5"/>
  <c r="E26" i="5"/>
  <c r="F26" i="5" s="1"/>
  <c r="E27" i="5"/>
  <c r="E28" i="5"/>
  <c r="F28" i="5" s="1"/>
  <c r="E29" i="5"/>
  <c r="E30" i="5"/>
  <c r="F30" i="5" s="1"/>
  <c r="E31" i="5"/>
  <c r="E32" i="5"/>
  <c r="F32" i="5" s="1"/>
  <c r="E33" i="5"/>
  <c r="E21" i="5"/>
  <c r="C22" i="5"/>
  <c r="C23" i="5"/>
  <c r="C24" i="5"/>
  <c r="C25" i="5"/>
  <c r="C26" i="5"/>
  <c r="C27" i="5"/>
  <c r="C28" i="5"/>
  <c r="C29" i="5"/>
  <c r="C30" i="5"/>
  <c r="C31" i="5"/>
  <c r="C32" i="5"/>
  <c r="C33" i="5"/>
  <c r="C21" i="5"/>
  <c r="F5" i="5"/>
  <c r="E6" i="5"/>
  <c r="E7" i="5"/>
  <c r="E8" i="5"/>
  <c r="E9" i="5"/>
  <c r="E10" i="5"/>
  <c r="E11" i="5"/>
  <c r="E12" i="5"/>
  <c r="E13" i="5"/>
  <c r="E14" i="5"/>
  <c r="E15" i="5"/>
  <c r="E16" i="5"/>
  <c r="E17" i="5"/>
  <c r="E5" i="5"/>
  <c r="C6" i="5"/>
  <c r="F6" i="5" s="1"/>
  <c r="C7" i="5"/>
  <c r="C8" i="5"/>
  <c r="C9" i="5"/>
  <c r="C10" i="5"/>
  <c r="F10" i="5" s="1"/>
  <c r="C11" i="5"/>
  <c r="C12" i="5"/>
  <c r="F12" i="5" s="1"/>
  <c r="C13" i="5"/>
  <c r="C14" i="5"/>
  <c r="F14" i="5" s="1"/>
  <c r="C15" i="5"/>
  <c r="C16" i="5"/>
  <c r="F16" i="5" s="1"/>
  <c r="C17" i="5"/>
  <c r="C5" i="5"/>
  <c r="F31" i="5"/>
  <c r="F29" i="5"/>
  <c r="F27" i="5"/>
  <c r="F25" i="5"/>
  <c r="F23" i="5"/>
  <c r="F21" i="5"/>
  <c r="F15" i="5"/>
  <c r="F13" i="5"/>
  <c r="F11" i="5"/>
  <c r="F9" i="5"/>
  <c r="F7" i="5"/>
  <c r="F8" i="5" l="1"/>
  <c r="C37" i="5"/>
  <c r="C38" i="5"/>
  <c r="B38" i="5"/>
  <c r="C39" i="5"/>
  <c r="B39" i="5"/>
  <c r="B40" i="5"/>
  <c r="C40" i="5"/>
  <c r="D40" i="5" l="1"/>
  <c r="D38" i="5"/>
  <c r="F60" i="4" l="1"/>
  <c r="E60" i="4"/>
  <c r="D60" i="4"/>
  <c r="C60" i="4"/>
  <c r="B60" i="4"/>
  <c r="F59" i="4"/>
  <c r="E59" i="4"/>
  <c r="D59" i="4"/>
  <c r="C59" i="4"/>
  <c r="B59" i="4"/>
  <c r="N46" i="3" l="1"/>
  <c r="N47" i="3"/>
  <c r="J48" i="3"/>
  <c r="J49" i="3"/>
  <c r="F53" i="3"/>
  <c r="F54" i="3"/>
  <c r="B61" i="3"/>
  <c r="B62" i="3"/>
  <c r="C62" i="3" l="1"/>
  <c r="C61" i="3"/>
  <c r="G54" i="3"/>
  <c r="G53" i="3"/>
  <c r="K49" i="3"/>
  <c r="K48" i="3"/>
  <c r="O47" i="3"/>
  <c r="O46" i="3"/>
  <c r="J32" i="2" l="1"/>
  <c r="J25" i="2"/>
  <c r="J18" i="2"/>
  <c r="J11" i="2"/>
  <c r="I32" i="2"/>
  <c r="I25" i="2"/>
  <c r="C18" i="2"/>
  <c r="H18" i="2" s="1"/>
  <c r="I18" i="2" s="1"/>
  <c r="C11" i="2"/>
  <c r="I11" i="2"/>
  <c r="H32" i="2"/>
  <c r="H30" i="2"/>
  <c r="H28" i="2"/>
  <c r="H25" i="2"/>
  <c r="H23" i="2"/>
  <c r="H21" i="2"/>
  <c r="H16" i="2"/>
  <c r="H14" i="2"/>
  <c r="H11" i="2"/>
  <c r="H9" i="2"/>
  <c r="H7" i="2"/>
  <c r="G32" i="2"/>
  <c r="G30" i="2"/>
  <c r="G28" i="2"/>
  <c r="G25" i="2"/>
  <c r="G23" i="2"/>
  <c r="G21" i="2"/>
  <c r="G18" i="2"/>
  <c r="G16" i="2"/>
  <c r="G14" i="2"/>
  <c r="G11" i="2"/>
  <c r="G9" i="2"/>
  <c r="G7" i="2"/>
  <c r="C32" i="2"/>
  <c r="C30" i="2"/>
  <c r="C28" i="2"/>
  <c r="C25" i="2"/>
  <c r="C23" i="2"/>
  <c r="C21" i="2"/>
  <c r="C16" i="2"/>
  <c r="C14" i="2"/>
  <c r="C9" i="2"/>
  <c r="C7" i="2"/>
  <c r="I54" i="1" l="1"/>
  <c r="U46" i="1" l="1"/>
  <c r="V46" i="1"/>
  <c r="W46" i="1"/>
  <c r="T46" i="1"/>
  <c r="O48" i="1"/>
  <c r="P48" i="1"/>
  <c r="Q48" i="1"/>
  <c r="N48" i="1"/>
  <c r="I53" i="1"/>
  <c r="J53" i="1"/>
  <c r="K53" i="1"/>
  <c r="H53" i="1"/>
  <c r="E61" i="1"/>
  <c r="D61" i="1"/>
  <c r="C61" i="1"/>
  <c r="B61" i="1"/>
  <c r="E62" i="1"/>
  <c r="D62" i="1"/>
  <c r="C62" i="1"/>
  <c r="B62" i="1"/>
  <c r="K54" i="1"/>
  <c r="J54" i="1"/>
  <c r="H54" i="1"/>
  <c r="Q49" i="1"/>
  <c r="P49" i="1"/>
  <c r="O49" i="1"/>
  <c r="N49" i="1"/>
  <c r="W47" i="1"/>
  <c r="V47" i="1"/>
  <c r="U47" i="1"/>
  <c r="T47" i="1"/>
</calcChain>
</file>

<file path=xl/sharedStrings.xml><?xml version="1.0" encoding="utf-8"?>
<sst xmlns="http://schemas.openxmlformats.org/spreadsheetml/2006/main" count="263" uniqueCount="100">
  <si>
    <t>Normoxia</t>
  </si>
  <si>
    <t>Hypoxia</t>
  </si>
  <si>
    <t>MW</t>
  </si>
  <si>
    <t xml:space="preserve">+ 3 mM Lac </t>
  </si>
  <si>
    <t>- 3 mM Lac</t>
  </si>
  <si>
    <t>- 10 mM Lac</t>
  </si>
  <si>
    <t>+ 10 mM Lac</t>
  </si>
  <si>
    <t>CAII knock-down</t>
  </si>
  <si>
    <t>control</t>
  </si>
  <si>
    <t>1 / 1</t>
  </si>
  <si>
    <t>2 / 1</t>
  </si>
  <si>
    <t>3 / 1</t>
  </si>
  <si>
    <t>4 / 1</t>
  </si>
  <si>
    <t>5 / 1</t>
  </si>
  <si>
    <t>RPL27</t>
  </si>
  <si>
    <t>CAII</t>
  </si>
  <si>
    <t>Probe</t>
  </si>
  <si>
    <t>Ct</t>
  </si>
  <si>
    <t>Figure 1 - Figure Supplement 1</t>
  </si>
  <si>
    <t>Figure 1</t>
  </si>
  <si>
    <t>CAII Normoxia  1.1</t>
  </si>
  <si>
    <t>CAII Normoxia 1.2</t>
  </si>
  <si>
    <t>CAII Normoxia 2.1</t>
  </si>
  <si>
    <t>CAII Normoxia 2.2</t>
  </si>
  <si>
    <t>CAII Normoxia 3.1</t>
  </si>
  <si>
    <t>CAII Normoxia 3.2</t>
  </si>
  <si>
    <t>Neg Normoxia 1.1</t>
  </si>
  <si>
    <t>Neg Normoxia 1.2</t>
  </si>
  <si>
    <t>Neg Normoxia 2.1</t>
  </si>
  <si>
    <t>Neg Normoxia 2.2</t>
  </si>
  <si>
    <t>Neg Normoxia 3.1</t>
  </si>
  <si>
    <t>Neg Normoxia 3.2</t>
  </si>
  <si>
    <t>CAII Hypoxia 1.1</t>
  </si>
  <si>
    <t>CAII Hypoxia 2.2</t>
  </si>
  <si>
    <t>CAII Hypoxia 1.2</t>
  </si>
  <si>
    <t>CAII Hypoxia 2.1</t>
  </si>
  <si>
    <t>CAII Hypoxia 3.1</t>
  </si>
  <si>
    <t>CAII Hypoxia 3.2</t>
  </si>
  <si>
    <t>Neg Hypoxia 1.1</t>
  </si>
  <si>
    <t>Neg Hypoxia 1.2</t>
  </si>
  <si>
    <t>Neg Hypoxia 2.1</t>
  </si>
  <si>
    <t>Neg Hypoxia 2.2</t>
  </si>
  <si>
    <t>Neg Hypoxia 3.1</t>
  </si>
  <si>
    <t>Neg Hypoxia 3.2</t>
  </si>
  <si>
    <t>SEM</t>
  </si>
  <si>
    <t>Batch / Cell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</si>
  <si>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Ct</t>
    </r>
  </si>
  <si>
    <t>MW (Ct)</t>
  </si>
  <si>
    <r>
      <t>MW (</t>
    </r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Ct)</t>
    </r>
  </si>
  <si>
    <r>
      <t>Rate of change in intracellular pH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pH/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t) in MCF-7 cells</t>
    </r>
  </si>
  <si>
    <t>Figure 1 - Figure Supplement 2</t>
  </si>
  <si>
    <t>pHi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</si>
  <si>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pH/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</si>
  <si>
    <r>
      <t>Initial intracellular pH (pHi) and rate of change in intracellular pH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pH/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t) during application of 3 mM lactate in MCF-7 cells</t>
    </r>
  </si>
  <si>
    <t>Figure 1 - Figure Supplement 3</t>
  </si>
  <si>
    <t xml:space="preserve">pH 8.0 </t>
  </si>
  <si>
    <t>pH 7.5</t>
  </si>
  <si>
    <t>pH 6.5</t>
  </si>
  <si>
    <t>pH 7.0</t>
  </si>
  <si>
    <t>pH 6.0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</si>
  <si>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</si>
  <si>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</si>
  <si>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</si>
  <si>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</si>
  <si>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</si>
  <si>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</si>
  <si>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</si>
  <si>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</si>
  <si>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</si>
  <si>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</si>
  <si>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</si>
  <si>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</si>
  <si>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</si>
  <si>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</si>
  <si>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</si>
  <si>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Blot 1</t>
  </si>
  <si>
    <t>Actin</t>
  </si>
  <si>
    <t>Ratio</t>
  </si>
  <si>
    <t>siNeg Normoxie 1</t>
  </si>
  <si>
    <t>siCAII Normoxie 1</t>
  </si>
  <si>
    <t>siNeg Hypoxie 1</t>
  </si>
  <si>
    <t>siCAII Hypoxie 1</t>
  </si>
  <si>
    <t>siNeg Normoxie 2</t>
  </si>
  <si>
    <t>siCAII Normoxie 2</t>
  </si>
  <si>
    <t>siNeg Hypoxie 2</t>
  </si>
  <si>
    <t>siCAII Hypoxie 2</t>
  </si>
  <si>
    <t>siNeg Normoxie 3</t>
  </si>
  <si>
    <t>siCAII Normoxie 3</t>
  </si>
  <si>
    <t>siNeg Hypoxie 3</t>
  </si>
  <si>
    <t>siCAII Hypoxie 3</t>
  </si>
  <si>
    <t>Blank</t>
  </si>
  <si>
    <t>Blot 2</t>
  </si>
  <si>
    <t>%</t>
  </si>
  <si>
    <t>siNeg Normoxie</t>
  </si>
  <si>
    <t>siCAII Normoxie</t>
  </si>
  <si>
    <t>siNeg Hypoxie</t>
  </si>
  <si>
    <t>siCAII Hypoxie</t>
  </si>
  <si>
    <t xml:space="preserve">Expression levels of CAII (western blot) </t>
  </si>
  <si>
    <t>Fluorescent ratios for pH calibration</t>
  </si>
  <si>
    <t xml:space="preserve">Expression levels of CAII (qRT-PCR)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</si>
</sst>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164" fontId="0" fillId="0" borderId="0" xfId="0" applyNumberFormat="1"/>
    <xf numFmtId="0" fontId="0" fillId="0" borderId="0" xfId="0" applyAlignment="1">
      <alignment horizontal="right"/>
    </xf>
    <xf numFmtId="164" fontId="2" fillId="0" borderId="0" xfId="0" applyNumberFormat="1" applyFont="1"/>
    <xf numFmtId="164" fontId="1" fillId="0" borderId="0" xfId="0" applyNumberFormat="1" applyFont="1"/>
    <xf numFmtId="0" fontId="1" fillId="0" borderId="0" xfId="0" applyFont="1"/>
    <xf numFmtId="1" fontId="0" fillId="0" borderId="0" xfId="0" applyNumberFormat="1"/>
    <xf numFmtId="0" fontId="0" fillId="0" borderId="0" xfId="0" applyBorder="1"/>
    <xf numFmtId="0" fontId="0" fillId="0" borderId="1" xfId="0" applyBorder="1"/>
    <xf numFmtId="2" fontId="0" fillId="0" borderId="1" xfId="0" applyNumberFormat="1" applyBorder="1"/>
    <xf numFmtId="0" fontId="1" fillId="0" borderId="0" xfId="0" applyFont="1" applyAlignment="1">
      <alignment horizontal="right"/>
    </xf>
    <xf numFmtId="2" fontId="1" fillId="0" borderId="1" xfId="0" applyNumberFormat="1" applyFont="1" applyBorder="1"/>
    <xf numFmtId="0" fontId="0" fillId="0" borderId="1" xfId="0" applyBorder="1" applyAlignment="1">
      <alignment horizontal="right"/>
    </xf>
    <xf numFmtId="2" fontId="0" fillId="0" borderId="1" xfId="0" applyNumberFormat="1" applyFont="1" applyBorder="1"/>
    <xf numFmtId="0" fontId="3" fillId="0" borderId="0" xfId="0" applyFont="1" applyAlignment="1">
      <alignment vertical="center"/>
    </xf>
    <xf numFmtId="49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2" fontId="0" fillId="0" borderId="0" xfId="0" applyNumberFormat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0" fontId="0" fillId="0" borderId="2" xfId="0" applyBorder="1" applyAlignment="1">
      <alignment horizontal="right"/>
    </xf>
    <xf numFmtId="2" fontId="0" fillId="0" borderId="0" xfId="0" applyNumberFormat="1"/>
    <xf numFmtId="3" fontId="0" fillId="0" borderId="0" xfId="0" applyNumberFormat="1"/>
    <xf numFmtId="3" fontId="0" fillId="0" borderId="3" xfId="0" applyNumberFormat="1" applyBorder="1"/>
    <xf numFmtId="2" fontId="0" fillId="0" borderId="0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4" xfId="0" applyNumberFormat="1" applyBorder="1"/>
    <xf numFmtId="2" fontId="1" fillId="0" borderId="0" xfId="0" applyNumberFormat="1" applyFont="1"/>
    <xf numFmtId="0" fontId="1" fillId="0" borderId="1" xfId="0" applyFont="1" applyBorder="1"/>
    <xf numFmtId="1" fontId="1" fillId="0" borderId="1" xfId="0" applyNumberFormat="1" applyFont="1" applyBorder="1"/>
    <xf numFmtId="0" fontId="1" fillId="0" borderId="0" xfId="0" applyFont="1" applyBorder="1"/>
    <xf numFmtId="1" fontId="1" fillId="0" borderId="0" xfId="0" applyNumberFormat="1" applyFont="1"/>
    <xf numFmtId="0" fontId="3" fillId="0" borderId="0" xfId="0" applyFont="1" applyAlignment="1"/>
  </cellXfs>
  <cellStyles count="2">
    <cellStyle name="Normal 2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2"/>
  <sheetViews>
    <sheetView tabSelected="1" zoomScaleNormal="100" zoomScalePageLayoutView="50" workbookViewId="0">
      <selection activeCell="A3" sqref="A3"/>
    </sheetView>
  </sheetViews>
  <sheetFormatPr baseColWidth="10" defaultRowHeight="14.25" x14ac:dyDescent="0.45"/>
  <sheetData>
    <row r="1" spans="1:23" ht="15" x14ac:dyDescent="0.25">
      <c r="A1" s="34" t="s">
        <v>19</v>
      </c>
    </row>
    <row r="2" spans="1:23" ht="18.399999999999999" customHeight="1" x14ac:dyDescent="0.45">
      <c r="A2" t="s">
        <v>49</v>
      </c>
    </row>
    <row r="4" spans="1:23" s="6" customFormat="1" ht="15" x14ac:dyDescent="0.25">
      <c r="A4" s="6" t="s">
        <v>0</v>
      </c>
      <c r="B4" s="6" t="s">
        <v>8</v>
      </c>
      <c r="G4" s="6" t="s">
        <v>0</v>
      </c>
      <c r="H4" s="6" t="s">
        <v>7</v>
      </c>
      <c r="M4" s="6" t="s">
        <v>1</v>
      </c>
      <c r="N4" s="6" t="s">
        <v>8</v>
      </c>
      <c r="S4" s="6" t="s">
        <v>1</v>
      </c>
      <c r="T4" s="6" t="s">
        <v>7</v>
      </c>
    </row>
    <row r="5" spans="1:23" ht="15" x14ac:dyDescent="0.25">
      <c r="A5" s="1" t="s">
        <v>45</v>
      </c>
      <c r="B5" s="1" t="s">
        <v>3</v>
      </c>
      <c r="C5" s="1" t="s">
        <v>4</v>
      </c>
      <c r="D5" s="1" t="s">
        <v>6</v>
      </c>
      <c r="E5" s="1" t="s">
        <v>5</v>
      </c>
      <c r="F5" s="1"/>
      <c r="G5" s="1" t="s">
        <v>45</v>
      </c>
      <c r="H5" s="1" t="s">
        <v>3</v>
      </c>
      <c r="I5" s="1" t="s">
        <v>4</v>
      </c>
      <c r="J5" s="1" t="s">
        <v>6</v>
      </c>
      <c r="K5" s="1" t="s">
        <v>5</v>
      </c>
      <c r="L5" s="1"/>
      <c r="M5" s="1" t="s">
        <v>45</v>
      </c>
      <c r="N5" s="1" t="s">
        <v>3</v>
      </c>
      <c r="O5" s="1" t="s">
        <v>4</v>
      </c>
      <c r="P5" s="1" t="s">
        <v>6</v>
      </c>
      <c r="Q5" s="1" t="s">
        <v>5</v>
      </c>
      <c r="R5" s="1"/>
      <c r="S5" s="1" t="s">
        <v>45</v>
      </c>
      <c r="T5" s="1" t="s">
        <v>3</v>
      </c>
      <c r="U5" s="1" t="s">
        <v>4</v>
      </c>
      <c r="V5" s="1" t="s">
        <v>6</v>
      </c>
      <c r="W5" s="1" t="s">
        <v>5</v>
      </c>
    </row>
    <row r="6" spans="1:23" ht="15" x14ac:dyDescent="0.25">
      <c r="A6" s="1" t="s">
        <v>9</v>
      </c>
      <c r="B6" s="2">
        <v>-0.13367000000000001</v>
      </c>
      <c r="C6" s="2">
        <v>0.11575000000000001</v>
      </c>
      <c r="D6" s="2">
        <v>-0.16164999999999999</v>
      </c>
      <c r="E6" s="2">
        <v>0.23158999999999999</v>
      </c>
      <c r="F6" s="2"/>
      <c r="G6" s="1" t="s">
        <v>9</v>
      </c>
      <c r="H6" s="2">
        <v>-3.4189999999999998E-2</v>
      </c>
      <c r="I6" s="2">
        <v>3.6659999999999998E-2</v>
      </c>
      <c r="J6" s="2">
        <v>-9.1889999999999999E-2</v>
      </c>
      <c r="K6" s="2">
        <v>9.2899999999999996E-2</v>
      </c>
      <c r="L6" s="2"/>
      <c r="M6" s="1" t="s">
        <v>9</v>
      </c>
      <c r="N6" s="2">
        <v>-9.5130000000000006E-2</v>
      </c>
      <c r="O6" s="2">
        <v>9.5490000000000005E-2</v>
      </c>
      <c r="P6" s="2">
        <v>-0.20077999999999999</v>
      </c>
      <c r="Q6" s="2">
        <v>0.16491</v>
      </c>
      <c r="S6" s="1" t="s">
        <v>9</v>
      </c>
      <c r="T6" s="2">
        <v>-5.2700000000000004E-2</v>
      </c>
      <c r="U6" s="2">
        <v>5.2080000000000001E-2</v>
      </c>
      <c r="V6" s="2">
        <v>-8.3659999999999998E-2</v>
      </c>
      <c r="W6" s="2">
        <v>0.10541</v>
      </c>
    </row>
    <row r="7" spans="1:23" ht="15" x14ac:dyDescent="0.25">
      <c r="A7">
        <v>2</v>
      </c>
      <c r="B7" s="2">
        <v>-2.647E-2</v>
      </c>
      <c r="C7" s="2">
        <v>1.498E-2</v>
      </c>
      <c r="D7" s="2">
        <v>-5.2339999999999998E-2</v>
      </c>
      <c r="E7" s="2">
        <v>5.2540000000000003E-2</v>
      </c>
      <c r="F7" s="2"/>
      <c r="G7" s="3">
        <v>2</v>
      </c>
      <c r="H7" s="2">
        <v>-4.1589999999999995E-2</v>
      </c>
      <c r="I7" s="2">
        <v>6.5360000000000001E-2</v>
      </c>
      <c r="J7" s="2">
        <v>-9.8930000000000004E-2</v>
      </c>
      <c r="K7" s="2">
        <v>0.12670000000000001</v>
      </c>
      <c r="L7" s="2"/>
      <c r="M7" s="3">
        <v>2</v>
      </c>
      <c r="N7" s="2">
        <v>-0.14454</v>
      </c>
      <c r="O7" s="2">
        <v>8.1240000000000007E-2</v>
      </c>
      <c r="P7" s="2">
        <v>-0.12504000000000001</v>
      </c>
      <c r="Q7" s="2">
        <v>0.25802000000000003</v>
      </c>
      <c r="S7" s="3">
        <v>2</v>
      </c>
      <c r="T7" s="2">
        <v>-5.3120000000000001E-2</v>
      </c>
      <c r="U7" s="2">
        <v>4.0059999999999998E-2</v>
      </c>
      <c r="V7" s="2">
        <v>-8.319E-2</v>
      </c>
      <c r="W7" s="2">
        <v>0.12424</v>
      </c>
    </row>
    <row r="8" spans="1:23" ht="15" x14ac:dyDescent="0.25">
      <c r="A8" s="3">
        <v>3</v>
      </c>
      <c r="B8" s="2">
        <v>-2.92E-2</v>
      </c>
      <c r="C8" s="2">
        <v>4.6760000000000003E-2</v>
      </c>
      <c r="D8" s="2">
        <v>-8.2530000000000006E-2</v>
      </c>
      <c r="E8" s="2">
        <v>0.12534000000000001</v>
      </c>
      <c r="F8" s="2"/>
      <c r="G8" s="3">
        <v>3</v>
      </c>
      <c r="H8" s="2">
        <v>-4.2439999999999999E-2</v>
      </c>
      <c r="I8" s="2">
        <v>5.7279999999999998E-2</v>
      </c>
      <c r="J8" s="2">
        <v>-7.9630000000000006E-2</v>
      </c>
      <c r="K8" s="2">
        <v>0.10829999999999999</v>
      </c>
      <c r="L8" s="2"/>
      <c r="M8" s="3">
        <v>3</v>
      </c>
      <c r="N8" s="2">
        <v>-0.13996</v>
      </c>
      <c r="O8" s="2">
        <v>0.16597000000000001</v>
      </c>
      <c r="P8" s="2">
        <v>-0.16486999999999999</v>
      </c>
      <c r="Q8" s="2">
        <v>0.19586000000000001</v>
      </c>
      <c r="S8" s="3">
        <v>3</v>
      </c>
      <c r="T8" s="2">
        <v>-3.4500000000000003E-2</v>
      </c>
      <c r="U8" s="2">
        <v>2.9770000000000001E-2</v>
      </c>
      <c r="V8" s="2">
        <v>-6.3210000000000002E-2</v>
      </c>
      <c r="W8" s="2">
        <v>4.9360000000000001E-2</v>
      </c>
    </row>
    <row r="9" spans="1:23" ht="15" x14ac:dyDescent="0.25">
      <c r="A9">
        <v>4</v>
      </c>
      <c r="B9" s="2">
        <v>-7.8789999999999999E-2</v>
      </c>
      <c r="C9" s="2">
        <v>6.0879999999999997E-2</v>
      </c>
      <c r="D9" s="2">
        <v>-9.9680000000000005E-2</v>
      </c>
      <c r="E9" s="2">
        <v>6.0240000000000002E-2</v>
      </c>
      <c r="F9" s="2"/>
      <c r="G9" s="3">
        <v>4</v>
      </c>
      <c r="H9" s="2">
        <v>-4.6199999999999998E-2</v>
      </c>
      <c r="I9" s="2">
        <v>5.2679999999999998E-2</v>
      </c>
      <c r="J9" s="2">
        <v>-0.1048</v>
      </c>
      <c r="K9" s="2">
        <v>0.13300999999999999</v>
      </c>
      <c r="L9" s="2"/>
      <c r="M9" s="3">
        <v>4</v>
      </c>
      <c r="N9" s="2">
        <v>-0.20963000000000001</v>
      </c>
      <c r="O9" s="2">
        <v>0.10142</v>
      </c>
      <c r="P9" s="2">
        <v>-0.23543</v>
      </c>
      <c r="Q9" s="2">
        <v>0.22850000000000001</v>
      </c>
      <c r="S9" s="3">
        <v>4</v>
      </c>
      <c r="T9" s="2">
        <v>-2.4409999999999998E-2</v>
      </c>
      <c r="U9" s="2">
        <v>4.6719999999999998E-2</v>
      </c>
      <c r="V9" s="2">
        <v>-6.2199999999999998E-2</v>
      </c>
      <c r="W9" s="2">
        <v>6.0659999999999999E-2</v>
      </c>
    </row>
    <row r="10" spans="1:23" ht="15" x14ac:dyDescent="0.25">
      <c r="A10" s="3">
        <v>5</v>
      </c>
      <c r="B10" s="2">
        <v>-8.9080000000000006E-2</v>
      </c>
      <c r="C10" s="2">
        <v>0.10205</v>
      </c>
      <c r="D10" s="2">
        <v>-0.13825999999999999</v>
      </c>
      <c r="E10" s="2">
        <v>0.11928</v>
      </c>
      <c r="F10" s="2"/>
      <c r="G10" s="3">
        <v>5</v>
      </c>
      <c r="H10" s="2">
        <v>-4.8809999999999999E-2</v>
      </c>
      <c r="I10" s="2">
        <v>6.293E-2</v>
      </c>
      <c r="J10" s="2">
        <v>-8.9099999999999999E-2</v>
      </c>
      <c r="K10" s="2">
        <v>0.12823999999999999</v>
      </c>
      <c r="L10" s="2"/>
      <c r="M10" s="3">
        <v>5</v>
      </c>
      <c r="N10" s="2">
        <v>-5.8389999999999997E-2</v>
      </c>
      <c r="O10" s="2">
        <v>0.12101000000000001</v>
      </c>
      <c r="P10" s="2">
        <v>-0.12533</v>
      </c>
      <c r="Q10" s="2">
        <v>0.1258</v>
      </c>
      <c r="S10" s="3">
        <v>5</v>
      </c>
      <c r="T10" s="2">
        <v>-3.381E-2</v>
      </c>
      <c r="U10" s="2">
        <v>2.6069999999999999E-2</v>
      </c>
      <c r="V10" s="2">
        <v>-6.3710000000000003E-2</v>
      </c>
      <c r="W10" s="2">
        <v>6.5040000000000001E-2</v>
      </c>
    </row>
    <row r="11" spans="1:23" ht="15" x14ac:dyDescent="0.25">
      <c r="A11" s="3">
        <v>6</v>
      </c>
      <c r="B11" s="2">
        <v>-0.13216</v>
      </c>
      <c r="C11" s="2">
        <v>0.19217999999999999</v>
      </c>
      <c r="D11" s="2">
        <v>-0.16061</v>
      </c>
      <c r="E11" s="2">
        <v>0.21493000000000001</v>
      </c>
      <c r="F11" s="2"/>
      <c r="G11" s="3">
        <v>6</v>
      </c>
      <c r="H11" s="2">
        <v>-5.1969999999999995E-2</v>
      </c>
      <c r="I11" s="2">
        <v>5.6500000000000002E-2</v>
      </c>
      <c r="J11" s="2">
        <v>-7.7670000000000003E-2</v>
      </c>
      <c r="K11" s="2">
        <v>0.11768000000000001</v>
      </c>
      <c r="L11" s="2"/>
      <c r="M11" s="3">
        <v>6</v>
      </c>
      <c r="N11" s="2">
        <v>-9.4109999999999999E-2</v>
      </c>
      <c r="O11" s="2">
        <v>0.12486</v>
      </c>
      <c r="P11" s="2">
        <v>-0.11987</v>
      </c>
      <c r="Q11" s="2">
        <v>0.12379999999999999</v>
      </c>
      <c r="S11" s="3">
        <v>6</v>
      </c>
      <c r="T11" s="2">
        <v>-3.1980000000000001E-2</v>
      </c>
      <c r="U11" s="2">
        <v>2.1739999999999999E-2</v>
      </c>
      <c r="V11" s="2">
        <v>-6.4589999999999995E-2</v>
      </c>
      <c r="W11" s="2">
        <v>7.0480000000000001E-2</v>
      </c>
    </row>
    <row r="12" spans="1:23" ht="15" x14ac:dyDescent="0.25">
      <c r="A12" s="3">
        <v>7</v>
      </c>
      <c r="B12" s="2">
        <v>-3.5130000000000002E-2</v>
      </c>
      <c r="C12" s="2">
        <v>5.6779999999999997E-2</v>
      </c>
      <c r="D12" s="2">
        <v>-6.8769999999999998E-2</v>
      </c>
      <c r="E12" s="2">
        <v>6.8049999999999999E-2</v>
      </c>
      <c r="F12" s="2"/>
      <c r="G12" s="3">
        <v>7</v>
      </c>
      <c r="H12" s="2">
        <v>-4.0659999999999995E-2</v>
      </c>
      <c r="I12" s="2">
        <v>4.7329999999999997E-2</v>
      </c>
      <c r="J12" s="2">
        <v>-7.0400000000000004E-2</v>
      </c>
      <c r="K12" s="2">
        <v>0.11006000000000001</v>
      </c>
      <c r="L12" s="2"/>
      <c r="M12" s="3">
        <v>7</v>
      </c>
      <c r="N12" s="2">
        <v>-9.2660000000000006E-2</v>
      </c>
      <c r="O12" s="2">
        <v>7.9020000000000007E-2</v>
      </c>
      <c r="P12" s="2">
        <v>-0.14113999999999999</v>
      </c>
      <c r="Q12" s="2">
        <v>0.18637000000000001</v>
      </c>
      <c r="S12" s="3">
        <v>7</v>
      </c>
      <c r="T12" s="2">
        <v>-0.10038</v>
      </c>
      <c r="U12" s="2">
        <v>0.10772</v>
      </c>
      <c r="V12" s="2">
        <v>-0.14291000000000001</v>
      </c>
      <c r="W12" s="2">
        <v>0.16736000000000001</v>
      </c>
    </row>
    <row r="13" spans="1:23" ht="15" x14ac:dyDescent="0.25">
      <c r="A13" s="3">
        <v>8</v>
      </c>
      <c r="B13" s="2">
        <v>-5.0689999999999999E-2</v>
      </c>
      <c r="C13" s="2">
        <v>5.5570000000000001E-2</v>
      </c>
      <c r="D13" s="2">
        <v>-6.4579999999999999E-2</v>
      </c>
      <c r="E13" s="2">
        <v>6.9830000000000003E-2</v>
      </c>
      <c r="F13" s="2"/>
      <c r="G13" s="3">
        <v>8</v>
      </c>
      <c r="H13" s="2">
        <v>-7.6539999999999997E-2</v>
      </c>
      <c r="I13" s="2">
        <v>8.4040000000000004E-2</v>
      </c>
      <c r="J13" s="2">
        <v>-0.12856999999999999</v>
      </c>
      <c r="K13" s="2">
        <v>0.14469000000000001</v>
      </c>
      <c r="L13" s="2"/>
      <c r="M13" s="3">
        <v>8</v>
      </c>
      <c r="N13" s="2">
        <v>-6.7570000000000005E-2</v>
      </c>
      <c r="O13" s="2">
        <v>8.6099999999999996E-2</v>
      </c>
      <c r="P13" s="2">
        <v>-0.16005</v>
      </c>
      <c r="Q13" s="2">
        <v>0.20580999999999999</v>
      </c>
      <c r="S13" s="3">
        <v>8</v>
      </c>
      <c r="T13" s="2">
        <v>-6.0000000000000005E-2</v>
      </c>
      <c r="U13" s="2">
        <v>7.7950000000000005E-2</v>
      </c>
      <c r="V13" s="2">
        <v>-0.10713</v>
      </c>
      <c r="W13" s="2">
        <v>0.15392</v>
      </c>
    </row>
    <row r="14" spans="1:23" ht="15" x14ac:dyDescent="0.25">
      <c r="A14" s="3">
        <v>9</v>
      </c>
      <c r="B14" s="2">
        <v>-8.6239999999999997E-2</v>
      </c>
      <c r="C14" s="2">
        <v>9.3820000000000001E-2</v>
      </c>
      <c r="D14" s="2">
        <v>-0.17904999999999999</v>
      </c>
      <c r="E14" s="2">
        <v>0.28122000000000003</v>
      </c>
      <c r="F14" s="2"/>
      <c r="G14" s="3">
        <v>9</v>
      </c>
      <c r="H14" s="2">
        <v>-4.9329999999999999E-2</v>
      </c>
      <c r="I14" s="2">
        <v>6.2619999999999995E-2</v>
      </c>
      <c r="J14" s="2">
        <v>-9.5530000000000004E-2</v>
      </c>
      <c r="K14" s="2">
        <v>0.13830999999999999</v>
      </c>
      <c r="L14" s="2"/>
      <c r="M14" s="3">
        <v>9</v>
      </c>
      <c r="N14" s="2">
        <v>-9.7869999999999999E-2</v>
      </c>
      <c r="O14" s="2">
        <v>7.1709999999999996E-2</v>
      </c>
      <c r="P14" s="2">
        <v>-0.18981000000000001</v>
      </c>
      <c r="Q14" s="2">
        <v>0.18548999999999999</v>
      </c>
      <c r="S14" s="3">
        <v>9</v>
      </c>
      <c r="T14" s="2">
        <v>-6.5920000000000006E-2</v>
      </c>
      <c r="U14" s="2">
        <v>6.3369999999999996E-2</v>
      </c>
      <c r="V14" s="2">
        <v>-9.8449999999999996E-2</v>
      </c>
      <c r="W14" s="2">
        <v>0.12952</v>
      </c>
    </row>
    <row r="15" spans="1:23" ht="15" x14ac:dyDescent="0.25">
      <c r="A15" s="3">
        <v>10</v>
      </c>
      <c r="B15" s="2">
        <v>-4.8009999999999997E-2</v>
      </c>
      <c r="C15" s="2">
        <v>2.461E-2</v>
      </c>
      <c r="D15" s="2">
        <v>-0.1053</v>
      </c>
      <c r="E15" s="2">
        <v>0.12099</v>
      </c>
      <c r="F15" s="2"/>
      <c r="G15" s="3">
        <v>10</v>
      </c>
      <c r="H15" s="2">
        <v>-4.5499999999999999E-2</v>
      </c>
      <c r="I15" s="2">
        <v>5.6399999999999999E-2</v>
      </c>
      <c r="J15" s="2">
        <v>-0.10218000000000001</v>
      </c>
      <c r="K15" s="2">
        <v>0.13650000000000001</v>
      </c>
      <c r="L15" s="2"/>
      <c r="M15" s="3">
        <v>10</v>
      </c>
      <c r="N15" s="2">
        <v>-0.13098000000000001</v>
      </c>
      <c r="O15" s="2">
        <v>0.17474000000000001</v>
      </c>
      <c r="P15" s="2">
        <v>-0.16811999999999999</v>
      </c>
      <c r="Q15" s="2">
        <v>0.19164999999999999</v>
      </c>
      <c r="S15" s="3">
        <v>10</v>
      </c>
      <c r="T15" s="2">
        <v>-1.933E-2</v>
      </c>
      <c r="U15" s="2">
        <v>1.9220000000000001E-2</v>
      </c>
      <c r="V15" s="2">
        <v>-4.1279999999999997E-2</v>
      </c>
      <c r="W15" s="2">
        <v>4.632E-2</v>
      </c>
    </row>
    <row r="16" spans="1:23" ht="15" x14ac:dyDescent="0.25">
      <c r="A16" s="3">
        <v>11</v>
      </c>
      <c r="B16" s="2">
        <v>-4.6690000000000002E-2</v>
      </c>
      <c r="C16" s="2">
        <v>4.8469999999999999E-2</v>
      </c>
      <c r="D16" s="2">
        <v>-0.10266</v>
      </c>
      <c r="E16" s="2">
        <v>0.12676000000000001</v>
      </c>
      <c r="F16" s="2"/>
      <c r="G16" s="3">
        <v>11</v>
      </c>
      <c r="H16" s="2">
        <v>-6.096E-2</v>
      </c>
      <c r="I16" s="2">
        <v>6.3250000000000001E-2</v>
      </c>
      <c r="J16" s="2">
        <v>-0.1328</v>
      </c>
      <c r="K16" s="2">
        <v>0.19205</v>
      </c>
      <c r="L16" s="2"/>
      <c r="M16" s="3">
        <v>11</v>
      </c>
      <c r="N16" s="2">
        <v>-0.105</v>
      </c>
      <c r="O16" s="2">
        <v>0.15733</v>
      </c>
      <c r="P16" s="2">
        <v>-0.1298</v>
      </c>
      <c r="Q16" s="2">
        <v>0.17215</v>
      </c>
      <c r="S16" s="3">
        <v>11</v>
      </c>
      <c r="T16" s="2">
        <v>-3.7590000000000005E-2</v>
      </c>
      <c r="U16" s="2">
        <v>2.4809999999999999E-2</v>
      </c>
      <c r="V16" s="2">
        <v>-5.6370000000000003E-2</v>
      </c>
      <c r="W16" s="2">
        <v>7.8340000000000007E-2</v>
      </c>
    </row>
    <row r="17" spans="1:23" ht="15" x14ac:dyDescent="0.25">
      <c r="A17" s="3">
        <v>12</v>
      </c>
      <c r="B17" s="2">
        <v>-0.19932</v>
      </c>
      <c r="C17" s="2">
        <v>0.19722999999999999</v>
      </c>
      <c r="D17" s="2">
        <v>-0.18567</v>
      </c>
      <c r="E17" s="2">
        <v>0.26705000000000001</v>
      </c>
      <c r="F17" s="2"/>
      <c r="G17" s="3">
        <v>12</v>
      </c>
      <c r="H17" s="2">
        <v>-6.9309999999999997E-2</v>
      </c>
      <c r="I17" s="2">
        <v>8.2129999999999995E-2</v>
      </c>
      <c r="J17" s="2">
        <v>-0.11552999999999999</v>
      </c>
      <c r="K17" s="2">
        <v>0.14960999999999999</v>
      </c>
      <c r="L17" s="2"/>
      <c r="M17" s="3">
        <v>12</v>
      </c>
      <c r="N17" s="2">
        <v>-9.8669999999999994E-2</v>
      </c>
      <c r="O17" s="2">
        <v>8.8410000000000002E-2</v>
      </c>
      <c r="P17" s="2">
        <v>-0.17837</v>
      </c>
      <c r="Q17" s="2">
        <v>0.13668</v>
      </c>
      <c r="S17" s="3">
        <v>12</v>
      </c>
      <c r="T17" s="2">
        <v>-4.4220000000000002E-2</v>
      </c>
      <c r="U17" s="2">
        <v>4.5870000000000001E-2</v>
      </c>
      <c r="V17" s="2">
        <v>-6.7019999999999996E-2</v>
      </c>
      <c r="W17" s="2">
        <v>9.2730000000000007E-2</v>
      </c>
    </row>
    <row r="18" spans="1:23" ht="15" x14ac:dyDescent="0.25">
      <c r="A18" s="3">
        <v>13</v>
      </c>
      <c r="B18" s="2">
        <v>-0.16753000000000001</v>
      </c>
      <c r="C18" s="2">
        <v>0.16957</v>
      </c>
      <c r="D18" s="2">
        <v>-0.21326000000000001</v>
      </c>
      <c r="E18" s="2">
        <v>0.26129999999999998</v>
      </c>
      <c r="F18" s="2"/>
      <c r="G18" s="3">
        <v>13</v>
      </c>
      <c r="H18" s="2">
        <v>-6.6930000000000003E-2</v>
      </c>
      <c r="I18" s="2">
        <v>6.9089999999999999E-2</v>
      </c>
      <c r="J18" s="2">
        <v>-0.11206000000000001</v>
      </c>
      <c r="K18" s="2">
        <v>0.19681999999999999</v>
      </c>
      <c r="L18" s="2"/>
      <c r="M18" s="3">
        <v>13</v>
      </c>
      <c r="N18" s="2">
        <v>-0.10822</v>
      </c>
      <c r="O18" s="2">
        <v>9.6689999999999998E-2</v>
      </c>
      <c r="P18" s="2">
        <v>-0.21337999999999999</v>
      </c>
      <c r="Q18" s="2">
        <v>0.20846000000000001</v>
      </c>
      <c r="S18" s="1" t="s">
        <v>10</v>
      </c>
      <c r="T18" s="4">
        <v>-6.6880000000000009E-2</v>
      </c>
      <c r="U18" s="2">
        <v>9.9519999999999997E-2</v>
      </c>
      <c r="V18" s="4">
        <v>-0.17718</v>
      </c>
      <c r="W18" s="2">
        <v>0.15298</v>
      </c>
    </row>
    <row r="19" spans="1:23" ht="15" x14ac:dyDescent="0.25">
      <c r="A19" s="3">
        <v>14</v>
      </c>
      <c r="B19" s="2">
        <v>-0.16120000000000001</v>
      </c>
      <c r="C19" s="2">
        <v>0.14388000000000001</v>
      </c>
      <c r="D19" s="2">
        <v>-0.24045</v>
      </c>
      <c r="E19" s="2">
        <v>0.21424000000000001</v>
      </c>
      <c r="F19" s="2"/>
      <c r="G19" s="3">
        <v>14</v>
      </c>
      <c r="H19" s="2">
        <v>-3.2770000000000001E-2</v>
      </c>
      <c r="I19" s="2">
        <v>4.1500000000000002E-2</v>
      </c>
      <c r="J19" s="2">
        <v>-7.2980000000000003E-2</v>
      </c>
      <c r="K19" s="2">
        <v>0.11692</v>
      </c>
      <c r="L19" s="2"/>
      <c r="M19" s="1" t="s">
        <v>10</v>
      </c>
      <c r="N19" s="2">
        <v>-6.6589999999999996E-2</v>
      </c>
      <c r="O19" s="2">
        <v>5.2330000000000002E-2</v>
      </c>
      <c r="P19" s="2">
        <v>-0.14291999999999999</v>
      </c>
      <c r="Q19" s="2">
        <v>0.18762999999999999</v>
      </c>
      <c r="S19" s="3">
        <v>2</v>
      </c>
      <c r="T19" s="4">
        <v>-6.7380000000000009E-2</v>
      </c>
      <c r="U19" s="2">
        <v>9.8619999999999999E-2</v>
      </c>
      <c r="V19" s="4">
        <v>-0.15067</v>
      </c>
      <c r="W19" s="2">
        <v>0.17935999999999999</v>
      </c>
    </row>
    <row r="20" spans="1:23" ht="15" x14ac:dyDescent="0.25">
      <c r="A20" s="1" t="s">
        <v>10</v>
      </c>
      <c r="B20" s="2">
        <v>-0.10116</v>
      </c>
      <c r="C20" s="2">
        <v>0.1666</v>
      </c>
      <c r="D20" s="2">
        <v>-0.23104</v>
      </c>
      <c r="E20" s="2">
        <v>0.26688000000000001</v>
      </c>
      <c r="F20" s="2"/>
      <c r="G20" s="3">
        <v>15</v>
      </c>
      <c r="H20" s="2">
        <v>-3.5429999999999996E-2</v>
      </c>
      <c r="I20" s="2">
        <v>4.8930000000000001E-2</v>
      </c>
      <c r="J20" s="2">
        <v>-0.12407</v>
      </c>
      <c r="K20" s="2">
        <v>0.11157</v>
      </c>
      <c r="L20" s="2"/>
      <c r="M20" s="3">
        <v>2</v>
      </c>
      <c r="N20" s="2">
        <v>-6.4229999999999995E-2</v>
      </c>
      <c r="O20" s="2">
        <v>8.2430000000000003E-2</v>
      </c>
      <c r="P20" s="2">
        <v>-0.15342</v>
      </c>
      <c r="Q20" s="2">
        <v>0.24467</v>
      </c>
      <c r="S20" s="3">
        <v>3</v>
      </c>
      <c r="T20" s="4">
        <v>-7.7310000000000004E-2</v>
      </c>
      <c r="U20" s="2">
        <v>9.2469999999999997E-2</v>
      </c>
      <c r="V20" s="4">
        <v>-0.15565000000000001</v>
      </c>
      <c r="W20" s="2">
        <v>0.22978999999999999</v>
      </c>
    </row>
    <row r="21" spans="1:23" ht="15" x14ac:dyDescent="0.25">
      <c r="A21" s="3">
        <v>2</v>
      </c>
      <c r="B21" s="2">
        <v>-0.12525</v>
      </c>
      <c r="C21" s="2">
        <v>0.15801000000000001</v>
      </c>
      <c r="D21" s="2">
        <v>-0.21173</v>
      </c>
      <c r="E21" s="2">
        <v>0.23561000000000001</v>
      </c>
      <c r="F21" s="2"/>
      <c r="G21" s="3">
        <v>16</v>
      </c>
      <c r="H21" s="2">
        <v>-3.542E-2</v>
      </c>
      <c r="I21" s="2">
        <v>5.7950000000000002E-2</v>
      </c>
      <c r="J21" s="2">
        <v>-9.8580000000000001E-2</v>
      </c>
      <c r="K21" s="2">
        <v>0.12216</v>
      </c>
      <c r="L21" s="2"/>
      <c r="M21" s="3">
        <v>3</v>
      </c>
      <c r="N21" s="2">
        <v>-6.1710000000000001E-2</v>
      </c>
      <c r="O21" s="2">
        <v>3.8690000000000002E-2</v>
      </c>
      <c r="P21" s="2">
        <v>-8.7440000000000004E-2</v>
      </c>
      <c r="Q21" s="2">
        <v>0.11601</v>
      </c>
      <c r="S21" s="3">
        <v>4</v>
      </c>
      <c r="T21" s="2">
        <v>-2.4170000000000001E-2</v>
      </c>
      <c r="U21" s="2">
        <v>1.6899999999999998E-2</v>
      </c>
      <c r="V21" s="4">
        <v>-6.4210000000000003E-2</v>
      </c>
      <c r="W21" s="2">
        <v>4.1410000000000002E-2</v>
      </c>
    </row>
    <row r="22" spans="1:23" ht="15" x14ac:dyDescent="0.25">
      <c r="A22" s="3">
        <v>3</v>
      </c>
      <c r="B22" s="2">
        <v>-7.886E-2</v>
      </c>
      <c r="C22" s="2">
        <v>5.0290000000000001E-2</v>
      </c>
      <c r="D22" s="2">
        <v>-0.10619000000000001</v>
      </c>
      <c r="E22" s="2">
        <v>0.21035999999999999</v>
      </c>
      <c r="F22" s="2"/>
      <c r="G22" s="1" t="s">
        <v>10</v>
      </c>
      <c r="H22" s="2">
        <v>-4.5689999999999995E-2</v>
      </c>
      <c r="I22" s="2">
        <v>6.0170000000000001E-2</v>
      </c>
      <c r="J22" s="2">
        <v>-6.7419999999999994E-2</v>
      </c>
      <c r="K22" s="2">
        <v>8.5940000000000003E-2</v>
      </c>
      <c r="L22" s="2"/>
      <c r="M22" s="3">
        <v>4</v>
      </c>
      <c r="N22" s="2">
        <v>-0.10574</v>
      </c>
      <c r="O22" s="2">
        <v>5.9029999999999999E-2</v>
      </c>
      <c r="P22" s="2">
        <v>-0.14945</v>
      </c>
      <c r="Q22" s="2">
        <v>0.19259999999999999</v>
      </c>
      <c r="S22" s="3">
        <v>5</v>
      </c>
      <c r="T22" s="2">
        <v>-5.4620000000000002E-2</v>
      </c>
      <c r="U22" s="2">
        <v>4.079E-2</v>
      </c>
      <c r="V22" s="2">
        <v>-8.6430000000000007E-2</v>
      </c>
      <c r="W22" s="2">
        <v>0.12152</v>
      </c>
    </row>
    <row r="23" spans="1:23" ht="15" x14ac:dyDescent="0.25">
      <c r="A23" s="3">
        <v>4</v>
      </c>
      <c r="B23" s="2">
        <v>-8.6269999999999999E-2</v>
      </c>
      <c r="C23" s="2">
        <v>9.0499999999999997E-2</v>
      </c>
      <c r="D23" s="2">
        <v>-0.17247999999999999</v>
      </c>
      <c r="E23" s="2">
        <v>0.20324999999999999</v>
      </c>
      <c r="F23" s="2"/>
      <c r="G23" s="3">
        <v>2</v>
      </c>
      <c r="H23" s="2">
        <v>-4.2589999999999996E-2</v>
      </c>
      <c r="I23" s="2">
        <v>5.5759999999999997E-2</v>
      </c>
      <c r="J23" s="2">
        <v>-0.10077</v>
      </c>
      <c r="K23" s="2">
        <v>0.1196</v>
      </c>
      <c r="L23" s="2"/>
      <c r="M23" s="3">
        <v>5</v>
      </c>
      <c r="N23" s="2">
        <v>-0.11385000000000001</v>
      </c>
      <c r="O23" s="2">
        <v>0.11862</v>
      </c>
      <c r="P23" s="2">
        <v>-0.18013999999999999</v>
      </c>
      <c r="Q23" s="2">
        <v>0.19825000000000001</v>
      </c>
      <c r="S23" s="3">
        <v>6</v>
      </c>
      <c r="T23" s="2">
        <v>-3.9990000000000005E-2</v>
      </c>
      <c r="U23" s="2">
        <v>2.487E-2</v>
      </c>
      <c r="V23" s="2">
        <v>-7.1849999999999997E-2</v>
      </c>
      <c r="W23" s="2">
        <v>7.1129999999999999E-2</v>
      </c>
    </row>
    <row r="24" spans="1:23" ht="15" x14ac:dyDescent="0.25">
      <c r="A24" s="3">
        <v>5</v>
      </c>
      <c r="B24" s="2">
        <v>-7.7649999999999997E-2</v>
      </c>
      <c r="C24" s="2">
        <v>4.0809999999999999E-2</v>
      </c>
      <c r="D24" s="2">
        <v>-0.11838</v>
      </c>
      <c r="E24" s="2">
        <v>0.17691999999999999</v>
      </c>
      <c r="F24" s="2"/>
      <c r="G24" s="3">
        <v>3</v>
      </c>
      <c r="H24" s="2">
        <v>-4.9359999999999994E-2</v>
      </c>
      <c r="I24" s="2">
        <v>6.1150000000000003E-2</v>
      </c>
      <c r="J24" s="2">
        <v>-0.11745999999999999</v>
      </c>
      <c r="K24" s="2">
        <v>0.12884000000000001</v>
      </c>
      <c r="L24" s="2"/>
      <c r="M24" s="3">
        <v>6</v>
      </c>
      <c r="N24" s="2">
        <v>-0.14444000000000001</v>
      </c>
      <c r="O24" s="2">
        <v>0.10416</v>
      </c>
      <c r="P24" s="2">
        <v>-0.2344</v>
      </c>
      <c r="Q24" s="2">
        <v>0.22034999999999999</v>
      </c>
      <c r="S24" s="3">
        <v>7</v>
      </c>
      <c r="T24" s="2">
        <v>-3.6700000000000003E-2</v>
      </c>
      <c r="U24" s="2">
        <v>2.2849999999999999E-2</v>
      </c>
      <c r="V24" s="2">
        <v>-7.8750000000000001E-2</v>
      </c>
      <c r="W24" s="2">
        <v>8.9020000000000002E-2</v>
      </c>
    </row>
    <row r="25" spans="1:23" ht="15" x14ac:dyDescent="0.25">
      <c r="A25" s="1" t="s">
        <v>11</v>
      </c>
      <c r="B25" s="2">
        <v>-5.731E-2</v>
      </c>
      <c r="C25" s="2">
        <v>5.0729999999999997E-2</v>
      </c>
      <c r="D25" s="2">
        <v>-0.11487</v>
      </c>
      <c r="E25" s="2">
        <v>0.12911</v>
      </c>
      <c r="F25" s="2"/>
      <c r="G25" s="3">
        <v>4</v>
      </c>
      <c r="H25" s="2">
        <v>-6.2420000000000003E-2</v>
      </c>
      <c r="I25" s="2">
        <v>5.1580000000000001E-2</v>
      </c>
      <c r="J25" s="2">
        <v>-0.13342999999999999</v>
      </c>
      <c r="K25" s="2">
        <v>0.13804</v>
      </c>
      <c r="L25" s="2"/>
      <c r="M25" s="3">
        <v>7</v>
      </c>
      <c r="N25" s="2">
        <v>-0.17363999999999999</v>
      </c>
      <c r="O25" s="2">
        <v>0.14227999999999999</v>
      </c>
      <c r="P25" s="2">
        <v>-0.24310000000000001</v>
      </c>
      <c r="Q25" s="2">
        <v>0.24848999999999999</v>
      </c>
      <c r="S25" s="3">
        <v>8</v>
      </c>
      <c r="T25" s="2">
        <v>-5.3160000000000006E-2</v>
      </c>
      <c r="U25" s="2">
        <v>4.3450000000000003E-2</v>
      </c>
      <c r="V25" s="2">
        <v>-7.1410000000000001E-2</v>
      </c>
      <c r="W25" s="2">
        <v>0.11736000000000001</v>
      </c>
    </row>
    <row r="26" spans="1:23" ht="15" x14ac:dyDescent="0.25">
      <c r="A26" s="3">
        <v>2</v>
      </c>
      <c r="B26" s="2">
        <v>-5.7959999999999998E-2</v>
      </c>
      <c r="C26" s="2">
        <v>5.6009999999999997E-2</v>
      </c>
      <c r="D26" s="2">
        <v>-0.12475</v>
      </c>
      <c r="E26" s="2">
        <v>0.19558</v>
      </c>
      <c r="F26" s="2"/>
      <c r="G26" s="3">
        <v>5</v>
      </c>
      <c r="H26" s="2">
        <v>-6.3089999999999993E-2</v>
      </c>
      <c r="I26" s="2">
        <v>5.1450000000000003E-2</v>
      </c>
      <c r="J26" s="2">
        <v>-9.3740000000000004E-2</v>
      </c>
      <c r="K26" s="2">
        <v>0.11526</v>
      </c>
      <c r="L26" s="2"/>
      <c r="M26" s="3">
        <v>8</v>
      </c>
      <c r="N26" s="2">
        <v>-7.1940000000000004E-2</v>
      </c>
      <c r="O26" s="2">
        <v>8.6269999999999999E-2</v>
      </c>
      <c r="P26" s="2">
        <v>-9.2439999999999994E-2</v>
      </c>
      <c r="Q26" s="2">
        <v>0.14102999999999999</v>
      </c>
      <c r="S26" s="3">
        <v>9</v>
      </c>
      <c r="T26" s="2">
        <v>-4.521E-2</v>
      </c>
      <c r="U26" s="2">
        <v>3.9699999999999999E-2</v>
      </c>
      <c r="V26" s="2">
        <v>-8.3919999999999995E-2</v>
      </c>
      <c r="W26" s="2">
        <v>0.12311999999999999</v>
      </c>
    </row>
    <row r="27" spans="1:23" ht="15" x14ac:dyDescent="0.25">
      <c r="A27" s="3">
        <v>3</v>
      </c>
      <c r="B27" s="2">
        <v>-0.10183</v>
      </c>
      <c r="C27" s="2">
        <v>0.11141</v>
      </c>
      <c r="D27" s="2">
        <v>-0.17882999999999999</v>
      </c>
      <c r="E27" s="2">
        <v>0.25498999999999999</v>
      </c>
      <c r="F27" s="2"/>
      <c r="G27" s="3">
        <v>6</v>
      </c>
      <c r="H27" s="2">
        <v>-6.3769999999999993E-2</v>
      </c>
      <c r="I27" s="2">
        <v>7.8130000000000005E-2</v>
      </c>
      <c r="J27" s="2">
        <v>-0.19083</v>
      </c>
      <c r="K27" s="2">
        <v>0.22613</v>
      </c>
      <c r="L27" s="2"/>
      <c r="M27" s="3">
        <v>9</v>
      </c>
      <c r="N27" s="2">
        <v>-6.4030000000000004E-2</v>
      </c>
      <c r="O27" s="2">
        <v>9.8339999999999997E-2</v>
      </c>
      <c r="P27" s="2">
        <v>-7.2230000000000003E-2</v>
      </c>
      <c r="Q27" s="2">
        <v>7.0919999999999997E-2</v>
      </c>
      <c r="S27" s="3">
        <v>10</v>
      </c>
      <c r="T27" s="2">
        <v>-4.7080000000000004E-2</v>
      </c>
      <c r="U27" s="2">
        <v>3.5450000000000002E-2</v>
      </c>
      <c r="V27" s="2">
        <v>-8.0119999999999997E-2</v>
      </c>
      <c r="W27" s="2">
        <v>6.4769999999999994E-2</v>
      </c>
    </row>
    <row r="28" spans="1:23" x14ac:dyDescent="0.45">
      <c r="A28" s="3">
        <v>4</v>
      </c>
      <c r="B28" s="2">
        <v>-5.4420000000000003E-2</v>
      </c>
      <c r="C28" s="2">
        <v>7.1360000000000007E-2</v>
      </c>
      <c r="D28" s="2">
        <v>-9.9610000000000004E-2</v>
      </c>
      <c r="E28" s="2">
        <v>0.16053999999999999</v>
      </c>
      <c r="F28" s="2"/>
      <c r="G28" s="3">
        <v>7</v>
      </c>
      <c r="H28" s="2">
        <v>-5.3599999999999995E-2</v>
      </c>
      <c r="I28" s="2">
        <v>8.0329999999999999E-2</v>
      </c>
      <c r="J28" s="2">
        <v>-0.13886000000000001</v>
      </c>
      <c r="K28" s="2">
        <v>0.21897</v>
      </c>
      <c r="L28" s="2"/>
      <c r="M28" s="3">
        <v>10</v>
      </c>
      <c r="N28" s="2">
        <v>-0.10163</v>
      </c>
      <c r="O28" s="2">
        <v>0.15035999999999999</v>
      </c>
      <c r="P28" s="2">
        <v>-0.12064</v>
      </c>
      <c r="Q28" s="2">
        <v>0.13607</v>
      </c>
      <c r="S28" s="3">
        <v>11</v>
      </c>
      <c r="T28" s="2">
        <v>-3.4600000000000006E-2</v>
      </c>
      <c r="U28" s="2">
        <v>3.2320000000000002E-2</v>
      </c>
      <c r="V28" s="2">
        <v>-7.1199999999999999E-2</v>
      </c>
      <c r="W28" s="2">
        <v>7.3940000000000006E-2</v>
      </c>
    </row>
    <row r="29" spans="1:23" x14ac:dyDescent="0.45">
      <c r="A29" s="3">
        <v>5</v>
      </c>
      <c r="B29" s="2">
        <v>-9.3670000000000003E-2</v>
      </c>
      <c r="C29" s="2">
        <v>7.7289999999999998E-2</v>
      </c>
      <c r="D29" s="2">
        <v>-0.14901</v>
      </c>
      <c r="E29" s="2">
        <v>0.22525999999999999</v>
      </c>
      <c r="F29" s="2"/>
      <c r="G29" s="3">
        <v>8</v>
      </c>
      <c r="H29" s="2">
        <v>-6.2539999999999998E-2</v>
      </c>
      <c r="I29" s="2">
        <v>4.8169999999999998E-2</v>
      </c>
      <c r="J29" s="2">
        <v>-0.10001</v>
      </c>
      <c r="K29" s="2">
        <v>0.10084</v>
      </c>
      <c r="L29" s="2"/>
      <c r="M29" s="3">
        <v>11</v>
      </c>
      <c r="N29" s="2">
        <v>-5.4949999999999999E-2</v>
      </c>
      <c r="O29" s="2">
        <v>3.4189999999999998E-2</v>
      </c>
      <c r="P29" s="2">
        <v>-9.4560000000000005E-2</v>
      </c>
      <c r="Q29" s="2">
        <v>9.3189999999999995E-2</v>
      </c>
      <c r="S29" s="3">
        <v>12</v>
      </c>
      <c r="T29" s="2">
        <v>-3.9350000000000003E-2</v>
      </c>
      <c r="U29" s="2">
        <v>2.571E-2</v>
      </c>
      <c r="V29" s="2">
        <v>-8.7249999999999994E-2</v>
      </c>
      <c r="W29" s="2">
        <v>5.7669999999999999E-2</v>
      </c>
    </row>
    <row r="30" spans="1:23" x14ac:dyDescent="0.45">
      <c r="A30" s="3">
        <v>6</v>
      </c>
      <c r="B30" s="2">
        <v>-8.5089999999999999E-2</v>
      </c>
      <c r="C30" s="2">
        <v>9.2740000000000003E-2</v>
      </c>
      <c r="D30" s="2">
        <v>-0.17563000000000001</v>
      </c>
      <c r="E30" s="2">
        <v>0.21648000000000001</v>
      </c>
      <c r="F30" s="2"/>
      <c r="G30" s="3">
        <v>9</v>
      </c>
      <c r="H30" s="2">
        <v>-5.7769999999999995E-2</v>
      </c>
      <c r="I30" s="2">
        <v>6.9250000000000006E-2</v>
      </c>
      <c r="J30" s="2">
        <v>-0.11033999999999999</v>
      </c>
      <c r="K30" s="2">
        <v>0.1348</v>
      </c>
      <c r="L30" s="2"/>
      <c r="M30" s="3">
        <v>12</v>
      </c>
      <c r="N30" s="2">
        <v>-0.19139</v>
      </c>
      <c r="O30" s="2">
        <v>0.16300999999999999</v>
      </c>
      <c r="P30" s="2">
        <v>-0.30281999999999998</v>
      </c>
      <c r="Q30" s="2">
        <v>0.32355</v>
      </c>
      <c r="S30" s="1" t="s">
        <v>11</v>
      </c>
      <c r="T30" s="2">
        <v>-5.2170000000000001E-2</v>
      </c>
      <c r="U30" s="2">
        <v>6.9279999999999994E-2</v>
      </c>
      <c r="V30" s="2">
        <v>-8.2500000000000004E-2</v>
      </c>
      <c r="W30" s="2">
        <v>0.11214</v>
      </c>
    </row>
    <row r="31" spans="1:23" x14ac:dyDescent="0.45">
      <c r="A31" s="3">
        <v>7</v>
      </c>
      <c r="B31" s="2">
        <v>-7.2319999999999995E-2</v>
      </c>
      <c r="C31" s="2">
        <v>6.7720000000000002E-2</v>
      </c>
      <c r="D31" s="2">
        <v>-0.14108000000000001</v>
      </c>
      <c r="E31" s="2">
        <v>0.21071999999999999</v>
      </c>
      <c r="F31" s="2"/>
      <c r="G31" s="3">
        <v>10</v>
      </c>
      <c r="H31" s="2">
        <v>-4.5329999999999995E-2</v>
      </c>
      <c r="I31" s="2">
        <v>6.2309999999999997E-2</v>
      </c>
      <c r="J31" s="2">
        <v>-9.2200000000000004E-2</v>
      </c>
      <c r="K31" s="2">
        <v>0.14052000000000001</v>
      </c>
      <c r="L31" s="2"/>
      <c r="M31" s="1" t="s">
        <v>11</v>
      </c>
      <c r="N31" s="2">
        <v>-9.9080000000000001E-2</v>
      </c>
      <c r="O31" s="2">
        <v>9.035E-2</v>
      </c>
      <c r="P31" s="2">
        <v>-0.15745000000000001</v>
      </c>
      <c r="Q31" s="2">
        <v>0.20415</v>
      </c>
      <c r="S31" s="3">
        <v>2</v>
      </c>
      <c r="T31" s="2">
        <v>-4.1700000000000001E-2</v>
      </c>
      <c r="U31" s="2">
        <v>3.3640000000000003E-2</v>
      </c>
      <c r="V31" s="2">
        <v>-6.0350000000000001E-2</v>
      </c>
      <c r="W31" s="2">
        <v>6.4810000000000006E-2</v>
      </c>
    </row>
    <row r="32" spans="1:23" x14ac:dyDescent="0.45">
      <c r="A32" s="3">
        <v>8</v>
      </c>
      <c r="B32" s="2">
        <v>-8.3890000000000006E-2</v>
      </c>
      <c r="C32" s="2">
        <v>7.3779999999999998E-2</v>
      </c>
      <c r="D32" s="2">
        <v>-0.15</v>
      </c>
      <c r="E32" s="2">
        <v>0.22769</v>
      </c>
      <c r="F32" s="2"/>
      <c r="G32" s="3">
        <v>11</v>
      </c>
      <c r="H32" s="2">
        <v>-6.5769999999999995E-2</v>
      </c>
      <c r="I32" s="2">
        <v>8.6629999999999999E-2</v>
      </c>
      <c r="J32" s="2">
        <v>-0.12466000000000001</v>
      </c>
      <c r="K32" s="2">
        <v>0.14266999999999999</v>
      </c>
      <c r="L32" s="2"/>
      <c r="M32" s="3">
        <v>2</v>
      </c>
      <c r="N32" s="2">
        <v>-0.13003999999999999</v>
      </c>
      <c r="O32" s="2">
        <v>0.13489000000000001</v>
      </c>
      <c r="P32" s="2">
        <v>-0.21026</v>
      </c>
      <c r="Q32" s="2">
        <v>0.29666999999999999</v>
      </c>
      <c r="S32" s="3">
        <v>3</v>
      </c>
      <c r="T32" s="2">
        <v>-3.5390000000000005E-2</v>
      </c>
      <c r="U32" s="2">
        <v>4.6969999999999998E-2</v>
      </c>
      <c r="V32" s="2">
        <v>-8.8359999999999994E-2</v>
      </c>
      <c r="W32" s="2">
        <v>9.3590000000000007E-2</v>
      </c>
    </row>
    <row r="33" spans="1:23" x14ac:dyDescent="0.45">
      <c r="A33" s="3">
        <v>9</v>
      </c>
      <c r="B33" s="2">
        <v>-8.8080000000000006E-2</v>
      </c>
      <c r="C33" s="2">
        <v>8.0740000000000006E-2</v>
      </c>
      <c r="D33" s="2">
        <v>-0.13647999999999999</v>
      </c>
      <c r="E33" s="2">
        <v>0.18662000000000001</v>
      </c>
      <c r="F33" s="2"/>
      <c r="G33" s="3">
        <v>12</v>
      </c>
      <c r="H33" s="2">
        <v>-2.716E-2</v>
      </c>
      <c r="I33" s="2">
        <v>4.0710000000000003E-2</v>
      </c>
      <c r="J33" s="2">
        <v>-6.5250000000000002E-2</v>
      </c>
      <c r="K33" s="2">
        <v>6.9110000000000005E-2</v>
      </c>
      <c r="L33" s="2"/>
      <c r="M33" s="3">
        <v>3</v>
      </c>
      <c r="N33" s="2">
        <v>-8.3710000000000007E-2</v>
      </c>
      <c r="O33" s="2">
        <v>0.17627000000000001</v>
      </c>
      <c r="P33" s="2">
        <v>-0.14377999999999999</v>
      </c>
      <c r="Q33" s="2">
        <v>0.22566</v>
      </c>
      <c r="S33" s="3">
        <v>4</v>
      </c>
      <c r="T33" s="2">
        <v>-7.936E-2</v>
      </c>
      <c r="U33" s="2">
        <v>6.7299999999999999E-2</v>
      </c>
      <c r="V33" s="2">
        <v>-0.12486</v>
      </c>
      <c r="W33" s="2">
        <v>0.15911</v>
      </c>
    </row>
    <row r="34" spans="1:23" x14ac:dyDescent="0.45">
      <c r="A34" s="3">
        <v>10</v>
      </c>
      <c r="B34" s="2">
        <v>-3.7470000000000003E-2</v>
      </c>
      <c r="C34" s="2">
        <v>6.3780000000000003E-2</v>
      </c>
      <c r="D34" s="2">
        <v>-8.2839999999999997E-2</v>
      </c>
      <c r="E34" s="2">
        <v>9.733E-2</v>
      </c>
      <c r="F34" s="2"/>
      <c r="G34" s="3">
        <v>13</v>
      </c>
      <c r="H34" s="2">
        <v>-7.9579999999999998E-2</v>
      </c>
      <c r="I34" s="2">
        <v>7.0559999999999998E-2</v>
      </c>
      <c r="J34" s="2">
        <v>-0.10707</v>
      </c>
      <c r="K34" s="2">
        <v>9.178E-2</v>
      </c>
      <c r="L34" s="2"/>
      <c r="M34" s="3">
        <v>4</v>
      </c>
      <c r="N34" s="2">
        <v>-0.10209</v>
      </c>
      <c r="O34" s="2">
        <v>0.15640000000000001</v>
      </c>
      <c r="P34" s="2">
        <v>-0.24038000000000001</v>
      </c>
      <c r="Q34" s="2">
        <v>0.22597999999999999</v>
      </c>
      <c r="S34" s="3">
        <v>5</v>
      </c>
      <c r="T34" s="2">
        <v>-6.6270000000000009E-2</v>
      </c>
      <c r="U34" s="2">
        <v>4.3069999999999997E-2</v>
      </c>
      <c r="V34" s="2">
        <v>-9.3429999999999999E-2</v>
      </c>
      <c r="W34" s="2">
        <v>0.13214000000000001</v>
      </c>
    </row>
    <row r="35" spans="1:23" x14ac:dyDescent="0.45">
      <c r="A35" s="3">
        <v>11</v>
      </c>
      <c r="B35" s="2">
        <v>-9.3259999999999996E-2</v>
      </c>
      <c r="C35" s="2">
        <v>0.10861</v>
      </c>
      <c r="D35" s="2">
        <v>-0.18672</v>
      </c>
      <c r="E35" s="2">
        <v>0.30957000000000001</v>
      </c>
      <c r="F35" s="2"/>
      <c r="G35" s="3">
        <v>14</v>
      </c>
      <c r="H35" s="2">
        <v>-5.126E-2</v>
      </c>
      <c r="I35" s="2">
        <v>7.9829999999999998E-2</v>
      </c>
      <c r="J35" s="2">
        <v>-9.0840000000000004E-2</v>
      </c>
      <c r="K35" s="2">
        <v>0.1361</v>
      </c>
      <c r="L35" s="2"/>
      <c r="M35" s="3">
        <v>5</v>
      </c>
      <c r="N35" s="2">
        <v>-0.16134000000000001</v>
      </c>
      <c r="O35" s="2">
        <v>0.24648999999999999</v>
      </c>
      <c r="P35" s="2">
        <v>-0.35010999999999998</v>
      </c>
      <c r="Q35" s="2">
        <v>0.32807999999999998</v>
      </c>
      <c r="S35" s="3">
        <v>6</v>
      </c>
      <c r="T35" s="2">
        <v>-4.5580000000000002E-2</v>
      </c>
      <c r="U35" s="2">
        <v>6.2100000000000002E-2</v>
      </c>
      <c r="V35" s="2">
        <v>-9.4049999999999995E-2</v>
      </c>
      <c r="W35" s="2">
        <v>0.10314</v>
      </c>
    </row>
    <row r="36" spans="1:23" x14ac:dyDescent="0.45">
      <c r="A36" s="3">
        <v>12</v>
      </c>
      <c r="B36" s="2">
        <v>-6.9629999999999997E-2</v>
      </c>
      <c r="C36" s="2">
        <v>8.8039999999999993E-2</v>
      </c>
      <c r="D36" s="2">
        <v>-0.17845</v>
      </c>
      <c r="E36" s="2">
        <v>0.22697000000000001</v>
      </c>
      <c r="F36" s="2"/>
      <c r="G36" s="3">
        <v>15</v>
      </c>
      <c r="H36" s="2">
        <v>-7.7479999999999993E-2</v>
      </c>
      <c r="I36" s="2">
        <v>9.6379999999999993E-2</v>
      </c>
      <c r="J36" s="2">
        <v>-0.1275</v>
      </c>
      <c r="K36" s="2">
        <v>0.19968</v>
      </c>
      <c r="L36" s="2"/>
      <c r="M36" s="3">
        <v>6</v>
      </c>
      <c r="N36" s="2">
        <v>-0.22783</v>
      </c>
      <c r="O36" s="2">
        <v>0.19746</v>
      </c>
      <c r="P36" s="2">
        <v>-0.32430999999999999</v>
      </c>
      <c r="Q36" s="2">
        <v>0.26978000000000002</v>
      </c>
      <c r="S36" s="3">
        <v>7</v>
      </c>
      <c r="T36" s="2">
        <v>-4.36E-2</v>
      </c>
      <c r="U36" s="2">
        <v>6.1469999999999997E-2</v>
      </c>
      <c r="V36" s="2">
        <v>-9.9309999999999996E-2</v>
      </c>
      <c r="W36" s="2">
        <v>0.12391000000000001</v>
      </c>
    </row>
    <row r="37" spans="1:23" x14ac:dyDescent="0.45">
      <c r="A37" s="1" t="s">
        <v>12</v>
      </c>
      <c r="B37" s="2">
        <v>-4.1079999999999998E-2</v>
      </c>
      <c r="C37" s="2">
        <v>8.1739999999999993E-2</v>
      </c>
      <c r="D37" s="2">
        <v>-8.3919999999999995E-2</v>
      </c>
      <c r="E37" s="2">
        <v>0.1583</v>
      </c>
      <c r="F37" s="2"/>
      <c r="G37" s="3">
        <v>16</v>
      </c>
      <c r="H37" s="2">
        <v>-4.4179999999999997E-2</v>
      </c>
      <c r="I37" s="2">
        <v>5.5219999999999998E-2</v>
      </c>
      <c r="J37" s="2">
        <v>-6.4710000000000004E-2</v>
      </c>
      <c r="K37" s="2">
        <v>0.10901</v>
      </c>
      <c r="L37" s="2"/>
      <c r="M37" s="3">
        <v>7</v>
      </c>
      <c r="N37" s="2">
        <v>-0.12274</v>
      </c>
      <c r="O37" s="2">
        <v>0.14921000000000001</v>
      </c>
      <c r="P37" s="2">
        <v>-0.14337</v>
      </c>
      <c r="Q37" s="2">
        <v>0.19664000000000001</v>
      </c>
      <c r="S37" s="3">
        <v>8</v>
      </c>
      <c r="T37" s="2">
        <v>-4.2800000000000005E-2</v>
      </c>
      <c r="U37" s="2">
        <v>4.5420000000000002E-2</v>
      </c>
      <c r="V37" s="2">
        <v>-0.10661</v>
      </c>
      <c r="W37" s="2">
        <v>0.15137</v>
      </c>
    </row>
    <row r="38" spans="1:23" x14ac:dyDescent="0.45">
      <c r="A38" s="3">
        <v>2</v>
      </c>
      <c r="B38" s="2">
        <v>-7.8509999999999996E-2</v>
      </c>
      <c r="C38" s="2">
        <v>8.924E-2</v>
      </c>
      <c r="D38" s="2">
        <v>-0.16284999999999999</v>
      </c>
      <c r="E38" s="2">
        <v>0.15032000000000001</v>
      </c>
      <c r="F38" s="2"/>
      <c r="G38" s="1" t="s">
        <v>11</v>
      </c>
      <c r="H38" s="2">
        <v>-6.5269999999999995E-2</v>
      </c>
      <c r="I38" s="2">
        <v>6.3259999999999997E-2</v>
      </c>
      <c r="J38" s="2">
        <v>-9.8559999999999995E-2</v>
      </c>
      <c r="K38" s="2">
        <v>0.15781999999999999</v>
      </c>
      <c r="L38" s="2"/>
      <c r="M38" s="3">
        <v>8</v>
      </c>
      <c r="N38" s="2">
        <v>-8.3900000000000002E-2</v>
      </c>
      <c r="O38" s="2">
        <v>9.4689999999999996E-2</v>
      </c>
      <c r="P38" s="2">
        <v>-0.13352</v>
      </c>
      <c r="Q38" s="2">
        <v>0.23027</v>
      </c>
      <c r="S38" s="3">
        <v>9</v>
      </c>
      <c r="T38" s="2">
        <v>-4.2280000000000005E-2</v>
      </c>
      <c r="U38" s="2">
        <v>5.5449999999999999E-2</v>
      </c>
      <c r="V38" s="2">
        <v>-7.9799999999999996E-2</v>
      </c>
      <c r="W38" s="2">
        <v>7.8649999999999998E-2</v>
      </c>
    </row>
    <row r="39" spans="1:23" x14ac:dyDescent="0.45">
      <c r="A39" s="3">
        <v>3</v>
      </c>
      <c r="B39" s="2">
        <v>-5.6070000000000002E-2</v>
      </c>
      <c r="C39" s="2">
        <v>2.0910000000000002E-2</v>
      </c>
      <c r="D39" s="2">
        <v>-9.4729999999999995E-2</v>
      </c>
      <c r="E39" s="2">
        <v>9.3390000000000001E-2</v>
      </c>
      <c r="F39" s="2"/>
      <c r="G39" s="3">
        <v>2</v>
      </c>
      <c r="H39" s="2">
        <v>-5.0819999999999997E-2</v>
      </c>
      <c r="I39" s="2">
        <v>5.7049999999999997E-2</v>
      </c>
      <c r="J39" s="2">
        <v>-8.3809999999999996E-2</v>
      </c>
      <c r="K39" s="2">
        <v>0.11786000000000001</v>
      </c>
      <c r="L39" s="2"/>
      <c r="M39" s="3">
        <v>9</v>
      </c>
      <c r="N39" s="2">
        <v>-0.11753</v>
      </c>
      <c r="O39" s="2">
        <v>0.10603</v>
      </c>
      <c r="P39" s="2">
        <v>-0.19502</v>
      </c>
      <c r="Q39" s="2">
        <v>0.13306999999999999</v>
      </c>
      <c r="S39" s="3">
        <v>10</v>
      </c>
      <c r="T39" s="2">
        <v>-6.2619999999999995E-2</v>
      </c>
      <c r="U39" s="2">
        <v>9.6180000000000002E-2</v>
      </c>
      <c r="V39" s="2">
        <v>-0.11768000000000001</v>
      </c>
      <c r="W39" s="2">
        <v>0.11762</v>
      </c>
    </row>
    <row r="40" spans="1:23" x14ac:dyDescent="0.45">
      <c r="A40" s="3">
        <v>4</v>
      </c>
      <c r="B40" s="2">
        <v>-0.11228</v>
      </c>
      <c r="C40" s="2">
        <v>0.11232</v>
      </c>
      <c r="D40" s="2">
        <v>-0.17591000000000001</v>
      </c>
      <c r="E40" s="2">
        <v>0.22775999999999999</v>
      </c>
      <c r="F40" s="2"/>
      <c r="G40" s="3">
        <v>3</v>
      </c>
      <c r="H40" s="2">
        <v>-3.0950000000000002E-2</v>
      </c>
      <c r="I40" s="2">
        <v>4.0930000000000001E-2</v>
      </c>
      <c r="J40" s="2">
        <v>-6.4890000000000003E-2</v>
      </c>
      <c r="K40" s="2">
        <v>7.8329999999999997E-2</v>
      </c>
      <c r="L40" s="2"/>
      <c r="M40" s="3">
        <v>10</v>
      </c>
      <c r="N40" s="2">
        <v>-0.10377</v>
      </c>
      <c r="O40" s="2">
        <v>8.5999999999999993E-2</v>
      </c>
      <c r="P40" s="2">
        <v>-0.17083999999999999</v>
      </c>
      <c r="Q40" s="2">
        <v>0.25574999999999998</v>
      </c>
      <c r="S40" s="3">
        <v>11</v>
      </c>
      <c r="T40" s="2">
        <v>-3.6380000000000003E-2</v>
      </c>
      <c r="U40" s="2">
        <v>4.3920000000000001E-2</v>
      </c>
      <c r="V40" s="2">
        <v>-9.0539999999999995E-2</v>
      </c>
      <c r="W40" s="2">
        <v>9.7919999999999993E-2</v>
      </c>
    </row>
    <row r="41" spans="1:23" x14ac:dyDescent="0.45">
      <c r="A41" s="3">
        <v>5</v>
      </c>
      <c r="B41" s="2">
        <v>-2.819E-2</v>
      </c>
      <c r="C41" s="2">
        <v>5.8650000000000001E-2</v>
      </c>
      <c r="D41" s="2">
        <v>-6.8860000000000005E-2</v>
      </c>
      <c r="E41" s="2">
        <v>7.1080000000000004E-2</v>
      </c>
      <c r="F41" s="2"/>
      <c r="G41" s="3">
        <v>4</v>
      </c>
      <c r="H41" s="2">
        <v>-7.0010000000000003E-2</v>
      </c>
      <c r="I41" s="2">
        <v>7.3580000000000007E-2</v>
      </c>
      <c r="J41" s="2">
        <v>-0.11729000000000001</v>
      </c>
      <c r="K41" s="2">
        <v>0.12723999999999999</v>
      </c>
      <c r="L41" s="2"/>
      <c r="M41" s="3">
        <v>11</v>
      </c>
      <c r="N41" s="2">
        <v>-0.10828</v>
      </c>
      <c r="O41" s="2">
        <v>9.9640000000000006E-2</v>
      </c>
      <c r="P41" s="2">
        <v>-0.13388</v>
      </c>
      <c r="Q41" s="2">
        <v>0.20416999999999999</v>
      </c>
      <c r="S41" s="3">
        <v>12</v>
      </c>
      <c r="T41" s="2">
        <v>-4.5190000000000001E-2</v>
      </c>
      <c r="U41" s="2">
        <v>6.5519999999999995E-2</v>
      </c>
      <c r="V41" s="2">
        <v>-0.10994</v>
      </c>
      <c r="W41" s="2">
        <v>0.10274999999999999</v>
      </c>
    </row>
    <row r="42" spans="1:23" x14ac:dyDescent="0.45">
      <c r="A42" s="3">
        <v>6</v>
      </c>
      <c r="B42" s="2">
        <v>-6.5259999999999999E-2</v>
      </c>
      <c r="C42" s="2">
        <v>9.5990000000000006E-2</v>
      </c>
      <c r="D42" s="2">
        <v>-0.12478</v>
      </c>
      <c r="E42" s="2">
        <v>0.16758000000000001</v>
      </c>
      <c r="F42" s="2"/>
      <c r="G42" s="3">
        <v>5</v>
      </c>
      <c r="H42" s="2">
        <v>-4.7909999999999994E-2</v>
      </c>
      <c r="I42" s="2">
        <v>4.3639999999999998E-2</v>
      </c>
      <c r="J42" s="2">
        <v>-6.4750000000000002E-2</v>
      </c>
      <c r="K42" s="2">
        <v>0.10495</v>
      </c>
      <c r="L42" s="2"/>
      <c r="M42" s="3">
        <v>12</v>
      </c>
      <c r="N42" s="2">
        <v>-9.9080000000000001E-2</v>
      </c>
      <c r="O42" s="2">
        <v>0.10185</v>
      </c>
      <c r="P42" s="2">
        <v>-0.15373000000000001</v>
      </c>
      <c r="Q42" s="2">
        <v>0.21529999999999999</v>
      </c>
      <c r="S42" s="3">
        <v>13</v>
      </c>
      <c r="T42" s="2">
        <v>-6.0100000000000001E-2</v>
      </c>
      <c r="U42" s="2">
        <v>4.2360000000000002E-2</v>
      </c>
      <c r="V42" s="2">
        <v>-0.17230000000000001</v>
      </c>
      <c r="W42" s="2">
        <v>0.17102999999999999</v>
      </c>
    </row>
    <row r="43" spans="1:23" x14ac:dyDescent="0.45">
      <c r="A43" s="3">
        <v>7</v>
      </c>
      <c r="B43" s="2">
        <v>-6.4439999999999997E-2</v>
      </c>
      <c r="C43" s="2">
        <v>4.9979999999999997E-2</v>
      </c>
      <c r="D43" s="2">
        <v>-7.6170000000000002E-2</v>
      </c>
      <c r="E43" s="2">
        <v>0.10879</v>
      </c>
      <c r="F43" s="2"/>
      <c r="G43" s="3">
        <v>6</v>
      </c>
      <c r="H43" s="2">
        <v>-3.5279999999999999E-2</v>
      </c>
      <c r="I43" s="2">
        <v>5.7389999999999997E-2</v>
      </c>
      <c r="J43" s="2">
        <v>-8.183E-2</v>
      </c>
      <c r="K43" s="2">
        <v>0.10632</v>
      </c>
      <c r="L43" s="2"/>
      <c r="M43" s="3">
        <v>13</v>
      </c>
      <c r="N43" s="2">
        <v>-0.16619999999999999</v>
      </c>
      <c r="O43" s="2">
        <v>0.21936</v>
      </c>
      <c r="P43" s="2">
        <v>-0.35243999999999998</v>
      </c>
      <c r="Q43" s="2">
        <v>0.33895999999999998</v>
      </c>
      <c r="S43" s="3">
        <v>14</v>
      </c>
      <c r="T43" s="2">
        <v>-3.4590000000000003E-2</v>
      </c>
      <c r="U43" s="2">
        <v>4.265E-2</v>
      </c>
      <c r="V43" s="2">
        <v>-7.6770000000000005E-2</v>
      </c>
      <c r="W43" s="2">
        <v>7.5380000000000003E-2</v>
      </c>
    </row>
    <row r="44" spans="1:23" x14ac:dyDescent="0.45">
      <c r="A44" s="3">
        <v>8</v>
      </c>
      <c r="B44" s="2">
        <v>-4.1860000000000001E-2</v>
      </c>
      <c r="C44" s="2">
        <v>7.2249999999999995E-2</v>
      </c>
      <c r="D44" s="2">
        <v>-0.11695</v>
      </c>
      <c r="E44" s="2">
        <v>0.14321999999999999</v>
      </c>
      <c r="F44" s="2"/>
      <c r="G44" s="3">
        <v>7</v>
      </c>
      <c r="H44" s="2">
        <v>-5.8999999999999997E-2</v>
      </c>
      <c r="I44" s="2">
        <v>8.2890000000000005E-2</v>
      </c>
      <c r="J44" s="2">
        <v>-0.11742</v>
      </c>
      <c r="K44" s="2">
        <v>0.1406</v>
      </c>
      <c r="L44" s="2"/>
      <c r="M44" s="3">
        <v>14</v>
      </c>
      <c r="N44" s="2">
        <v>-8.5959999999999995E-2</v>
      </c>
      <c r="O44" s="2">
        <v>9.3700000000000006E-2</v>
      </c>
      <c r="P44" s="2">
        <v>-0.12923000000000001</v>
      </c>
      <c r="Q44" s="2">
        <v>0.17738999999999999</v>
      </c>
      <c r="S44" s="3">
        <v>15</v>
      </c>
      <c r="T44" s="2">
        <v>-3.5290000000000002E-2</v>
      </c>
      <c r="U44" s="2">
        <v>3.8339999999999999E-2</v>
      </c>
      <c r="V44" s="2">
        <v>-0.10034</v>
      </c>
      <c r="W44" s="2">
        <v>0.11686000000000001</v>
      </c>
    </row>
    <row r="45" spans="1:23" x14ac:dyDescent="0.45">
      <c r="A45" s="3">
        <v>9</v>
      </c>
      <c r="B45" s="2">
        <v>-7.8479999999999994E-2</v>
      </c>
      <c r="C45" s="2">
        <v>4.9950000000000001E-2</v>
      </c>
      <c r="D45" s="2">
        <v>-0.12145</v>
      </c>
      <c r="E45" s="2">
        <v>0.13750000000000001</v>
      </c>
      <c r="F45" s="2"/>
      <c r="G45" s="3">
        <v>8</v>
      </c>
      <c r="H45" s="2">
        <v>-4.82E-2</v>
      </c>
      <c r="I45" s="2">
        <v>6.2309999999999997E-2</v>
      </c>
      <c r="J45" s="2">
        <v>-9.0840000000000004E-2</v>
      </c>
      <c r="K45" s="2">
        <v>0.11817</v>
      </c>
      <c r="L45" s="2"/>
      <c r="M45" s="3">
        <v>15</v>
      </c>
      <c r="N45" s="2">
        <v>-0.11466999999999999</v>
      </c>
      <c r="O45" s="2">
        <v>0.10613</v>
      </c>
      <c r="P45" s="2">
        <v>-0.18337000000000001</v>
      </c>
      <c r="Q45" s="2">
        <v>0.20852999999999999</v>
      </c>
      <c r="T45" s="2"/>
      <c r="V45" s="2"/>
    </row>
    <row r="46" spans="1:23" x14ac:dyDescent="0.45">
      <c r="A46" s="3">
        <v>10</v>
      </c>
      <c r="B46" s="2">
        <v>-8.8469999999999993E-2</v>
      </c>
      <c r="C46" s="2">
        <v>7.4310000000000001E-2</v>
      </c>
      <c r="D46" s="2">
        <v>-0.17413000000000001</v>
      </c>
      <c r="E46" s="2">
        <v>0.23759</v>
      </c>
      <c r="F46" s="2"/>
      <c r="G46" s="3">
        <v>9</v>
      </c>
      <c r="H46" s="2">
        <v>-2.4640000000000002E-2</v>
      </c>
      <c r="I46" s="2">
        <v>2.5489999999999999E-2</v>
      </c>
      <c r="J46" s="2">
        <v>-4.02E-2</v>
      </c>
      <c r="K46" s="2">
        <v>4.616E-2</v>
      </c>
      <c r="L46" s="2"/>
      <c r="M46" s="3">
        <v>16</v>
      </c>
      <c r="N46" s="2">
        <v>-0.1255</v>
      </c>
      <c r="O46" s="2">
        <v>0.11068</v>
      </c>
      <c r="P46" s="2">
        <v>-0.22283</v>
      </c>
      <c r="Q46" s="2">
        <v>0.25474999999999998</v>
      </c>
      <c r="S46" s="11" t="s">
        <v>2</v>
      </c>
      <c r="T46" s="5">
        <f>AVERAGE(T6:T44)</f>
        <v>-4.7890512820512827E-2</v>
      </c>
      <c r="U46" s="5">
        <f t="shared" ref="U46:W46" si="0">AVERAGE(U6:U44)</f>
        <v>4.9787179487179478E-2</v>
      </c>
      <c r="V46" s="5">
        <f t="shared" si="0"/>
        <v>-9.2543589743589755E-2</v>
      </c>
      <c r="W46" s="5">
        <f t="shared" si="0"/>
        <v>0.10681717948717949</v>
      </c>
    </row>
    <row r="47" spans="1:23" x14ac:dyDescent="0.45">
      <c r="A47" s="3">
        <v>11</v>
      </c>
      <c r="B47" s="2">
        <v>-4.3540000000000002E-2</v>
      </c>
      <c r="C47" s="2">
        <v>3.866E-2</v>
      </c>
      <c r="D47" s="2">
        <v>-9.2189999999999994E-2</v>
      </c>
      <c r="E47" s="2">
        <v>0.14851</v>
      </c>
      <c r="F47" s="2"/>
      <c r="G47" s="3">
        <v>10</v>
      </c>
      <c r="H47" s="2">
        <v>-3.1809999999999998E-2</v>
      </c>
      <c r="I47" s="2">
        <v>2.606E-2</v>
      </c>
      <c r="J47" s="2">
        <v>-4.3729999999999998E-2</v>
      </c>
      <c r="K47" s="2">
        <v>5.6410000000000002E-2</v>
      </c>
      <c r="L47" s="2"/>
      <c r="S47" s="3" t="s">
        <v>44</v>
      </c>
      <c r="T47" s="2">
        <f>STDEV(T6:T44)/SQRT(COUNT(T6:T44))</f>
        <v>2.6674728862759291E-3</v>
      </c>
      <c r="U47" s="2">
        <f>STDEV(U6:U44)/SQRT(COUNT(U6:U44))</f>
        <v>3.870254727146315E-3</v>
      </c>
      <c r="V47" s="2">
        <f>STDEV(V6:V44)/SQRT(COUNT(V6:V44))</f>
        <v>5.083124795888596E-3</v>
      </c>
      <c r="W47" s="2">
        <f>STDEV(W6:W44)/SQRT(COUNT(W6:W44))</f>
        <v>6.7720787403436171E-3</v>
      </c>
    </row>
    <row r="48" spans="1:23" x14ac:dyDescent="0.45">
      <c r="A48" s="3">
        <v>12</v>
      </c>
      <c r="B48" s="2">
        <v>-4.8590000000000001E-2</v>
      </c>
      <c r="C48" s="2">
        <v>4.5839999999999999E-2</v>
      </c>
      <c r="D48" s="2">
        <v>-8.7349999999999997E-2</v>
      </c>
      <c r="E48" s="2">
        <v>0.10780000000000001</v>
      </c>
      <c r="F48" s="2"/>
      <c r="G48" s="3">
        <v>11</v>
      </c>
      <c r="H48" s="2">
        <v>-7.9280000000000003E-2</v>
      </c>
      <c r="I48" s="2">
        <v>8.763E-2</v>
      </c>
      <c r="J48" s="2">
        <v>-0.12282999999999999</v>
      </c>
      <c r="K48" s="2">
        <v>0.16384000000000001</v>
      </c>
      <c r="L48" s="2"/>
      <c r="M48" s="11" t="s">
        <v>2</v>
      </c>
      <c r="N48" s="5">
        <f>AVERAGE(N6:N46)</f>
        <v>-0.11191682926829266</v>
      </c>
      <c r="O48" s="5">
        <f t="shared" ref="O48:Q48" si="1">AVERAGE(O6:O46)</f>
        <v>0.11567926829268295</v>
      </c>
      <c r="P48" s="5">
        <f t="shared" si="1"/>
        <v>-0.17731878048780486</v>
      </c>
      <c r="Q48" s="5">
        <f t="shared" si="1"/>
        <v>0.20296121951219512</v>
      </c>
      <c r="T48" s="2"/>
      <c r="V48" s="2"/>
    </row>
    <row r="49" spans="1:23" x14ac:dyDescent="0.45">
      <c r="A49" s="1" t="s">
        <v>13</v>
      </c>
      <c r="B49" s="2">
        <v>-5.57E-2</v>
      </c>
      <c r="C49" s="2">
        <v>9.6710000000000004E-2</v>
      </c>
      <c r="D49" s="2">
        <v>-0.15237999999999999</v>
      </c>
      <c r="E49" s="2">
        <v>0.17934</v>
      </c>
      <c r="F49" s="2"/>
      <c r="G49" s="3">
        <v>12</v>
      </c>
      <c r="H49" s="2">
        <v>-4.3989999999999994E-2</v>
      </c>
      <c r="I49" s="2">
        <v>6.3109999999999999E-2</v>
      </c>
      <c r="J49" s="2">
        <v>-7.7759999999999996E-2</v>
      </c>
      <c r="K49" s="2">
        <v>0.1246</v>
      </c>
      <c r="L49" s="2"/>
      <c r="M49" s="3" t="s">
        <v>44</v>
      </c>
      <c r="N49" s="2">
        <f>STDEV(N6:N46)/SQRT(COUNT(N6:N46))</f>
        <v>6.3230674521753561E-3</v>
      </c>
      <c r="O49" s="2">
        <f>STDEV(O6:O46)/SQRT(COUNT(O6:O46))</f>
        <v>7.2308239704402429E-3</v>
      </c>
      <c r="P49" s="2">
        <f>STDEV(P6:P46)/SQRT(COUNT(P6:P46))</f>
        <v>1.0461624402823232E-2</v>
      </c>
      <c r="Q49" s="2">
        <f>STDEV(Q6:Q46)/SQRT(COUNT(Q6:Q46))</f>
        <v>9.5089392614241455E-3</v>
      </c>
      <c r="T49" s="7"/>
      <c r="U49" s="7"/>
      <c r="V49" s="7"/>
      <c r="W49" s="7"/>
    </row>
    <row r="50" spans="1:23" x14ac:dyDescent="0.45">
      <c r="A50" s="3">
        <v>2</v>
      </c>
      <c r="B50" s="2">
        <v>-6.7799999999999999E-2</v>
      </c>
      <c r="C50" s="2">
        <v>8.3849999999999994E-2</v>
      </c>
      <c r="D50" s="2">
        <v>-0.18593999999999999</v>
      </c>
      <c r="E50" s="2">
        <v>0.10228</v>
      </c>
      <c r="F50" s="2"/>
      <c r="G50" s="3">
        <v>13</v>
      </c>
      <c r="H50" s="2">
        <v>-4.1859999999999994E-2</v>
      </c>
      <c r="I50" s="2">
        <v>6.2820000000000001E-2</v>
      </c>
      <c r="J50" s="2">
        <v>-0.11516</v>
      </c>
      <c r="K50" s="2">
        <v>0.14902000000000001</v>
      </c>
      <c r="L50" s="2"/>
      <c r="N50" s="2"/>
      <c r="P50" s="2"/>
      <c r="T50" s="2"/>
      <c r="V50" s="2"/>
    </row>
    <row r="51" spans="1:23" x14ac:dyDescent="0.45">
      <c r="A51" s="3">
        <v>3</v>
      </c>
      <c r="B51" s="2">
        <v>-5.6050000000000003E-2</v>
      </c>
      <c r="C51" s="2">
        <v>6.7710000000000006E-2</v>
      </c>
      <c r="D51" s="2">
        <v>-0.13946</v>
      </c>
      <c r="E51" s="2">
        <v>0.10477</v>
      </c>
      <c r="F51" s="2"/>
      <c r="G51" s="3">
        <v>14</v>
      </c>
      <c r="H51" s="2">
        <v>-4.761E-2</v>
      </c>
      <c r="I51" s="2">
        <v>4.0669999999999998E-2</v>
      </c>
      <c r="J51" s="2">
        <v>-8.0350000000000005E-2</v>
      </c>
      <c r="K51" s="2">
        <v>0.10545</v>
      </c>
      <c r="L51" s="2"/>
      <c r="N51" s="2"/>
      <c r="P51" s="2"/>
      <c r="T51" s="2"/>
      <c r="V51" s="2"/>
    </row>
    <row r="52" spans="1:23" x14ac:dyDescent="0.45">
      <c r="A52" s="3">
        <v>4</v>
      </c>
      <c r="B52" s="2">
        <v>-7.0989999999999998E-2</v>
      </c>
      <c r="C52" s="2">
        <v>4.5670000000000002E-2</v>
      </c>
      <c r="D52" s="2">
        <v>-0.17018</v>
      </c>
      <c r="E52" s="2">
        <v>0.17338999999999999</v>
      </c>
      <c r="F52" s="2"/>
      <c r="G52" s="3"/>
      <c r="N52" s="2"/>
      <c r="P52" s="2"/>
      <c r="T52" s="2"/>
      <c r="V52" s="2"/>
    </row>
    <row r="53" spans="1:23" x14ac:dyDescent="0.45">
      <c r="A53" s="3">
        <v>5</v>
      </c>
      <c r="B53" s="2">
        <v>-4.4040000000000003E-2</v>
      </c>
      <c r="C53" s="2">
        <v>3.8330000000000003E-2</v>
      </c>
      <c r="D53" s="2">
        <v>-0.12409000000000001</v>
      </c>
      <c r="E53" s="2">
        <v>0.11554</v>
      </c>
      <c r="F53" s="2"/>
      <c r="G53" s="11" t="s">
        <v>2</v>
      </c>
      <c r="H53" s="5">
        <f>AVERAGE(H6:H51)</f>
        <v>-5.1005869565217396E-2</v>
      </c>
      <c r="I53" s="5">
        <f t="shared" ref="I53:K53" si="2">AVERAGE(I6:I51)</f>
        <v>6.041543478260869E-2</v>
      </c>
      <c r="J53" s="5">
        <f t="shared" si="2"/>
        <v>-9.8244130434782612E-2</v>
      </c>
      <c r="K53" s="5">
        <f t="shared" si="2"/>
        <v>0.12781695652173913</v>
      </c>
      <c r="L53" s="5"/>
    </row>
    <row r="54" spans="1:23" x14ac:dyDescent="0.45">
      <c r="A54" s="3">
        <v>6</v>
      </c>
      <c r="B54" s="2">
        <v>-9.5659999999999995E-2</v>
      </c>
      <c r="C54" s="2">
        <v>8.1290000000000001E-2</v>
      </c>
      <c r="D54" s="2">
        <v>-0.17785999999999999</v>
      </c>
      <c r="E54" s="2">
        <v>0.20194999999999999</v>
      </c>
      <c r="F54" s="2"/>
      <c r="G54" s="3" t="s">
        <v>44</v>
      </c>
      <c r="H54" s="2">
        <f>STDEV(H6:H51)/SQRT(COUNT(H6:H51))</f>
        <v>2.1063506820463685E-3</v>
      </c>
      <c r="I54" s="2">
        <f>STDEV(I6:I51)/SQRT(COUNT(I6:I51))</f>
        <v>2.3462185158892677E-3</v>
      </c>
      <c r="J54" s="2">
        <f>STDEV(J6:J51)/SQRT(COUNT(J6:J51))</f>
        <v>4.0530553105461685E-3</v>
      </c>
      <c r="K54" s="2">
        <f>STDEV(K6:K51)/SQRT(COUNT(K6:K51))</f>
        <v>5.4973655163403409E-3</v>
      </c>
      <c r="L54" s="2"/>
    </row>
    <row r="55" spans="1:23" x14ac:dyDescent="0.45">
      <c r="A55" s="3">
        <v>7</v>
      </c>
      <c r="B55" s="2">
        <v>-8.4790000000000004E-2</v>
      </c>
      <c r="C55" s="2">
        <v>6.7739999999999995E-2</v>
      </c>
      <c r="D55" s="2">
        <v>-0.14419000000000001</v>
      </c>
      <c r="E55" s="2">
        <v>0.17033000000000001</v>
      </c>
      <c r="F55" s="2"/>
      <c r="G55" s="3"/>
      <c r="N55" s="2"/>
      <c r="P55" s="2"/>
    </row>
    <row r="56" spans="1:23" x14ac:dyDescent="0.45">
      <c r="A56" s="3">
        <v>8</v>
      </c>
      <c r="B56" s="2">
        <v>-5.228E-2</v>
      </c>
      <c r="C56" s="2">
        <v>5.4679999999999999E-2</v>
      </c>
      <c r="D56" s="2">
        <v>-0.16572000000000001</v>
      </c>
      <c r="E56" s="2">
        <v>0.10052</v>
      </c>
      <c r="F56" s="2"/>
      <c r="H56" s="7"/>
      <c r="I56" s="7"/>
      <c r="J56" s="7"/>
      <c r="K56" s="7"/>
      <c r="N56" s="2"/>
      <c r="P56" s="2"/>
    </row>
    <row r="57" spans="1:23" x14ac:dyDescent="0.45">
      <c r="A57" s="3">
        <v>9</v>
      </c>
      <c r="B57" s="2">
        <v>-6.1109999999999998E-2</v>
      </c>
      <c r="C57" s="2">
        <v>7.17E-2</v>
      </c>
      <c r="D57" s="2">
        <v>-0.20133000000000001</v>
      </c>
      <c r="E57" s="2">
        <v>0.30110999999999999</v>
      </c>
      <c r="F57" s="2"/>
      <c r="N57" s="2"/>
      <c r="P57" s="2"/>
    </row>
    <row r="58" spans="1:23" x14ac:dyDescent="0.45">
      <c r="A58" s="3">
        <v>10</v>
      </c>
      <c r="B58" s="2">
        <v>-5.2170000000000001E-2</v>
      </c>
      <c r="C58" s="2">
        <v>9.4570000000000001E-2</v>
      </c>
      <c r="D58" s="2">
        <v>-0.16500000000000001</v>
      </c>
      <c r="E58" s="2">
        <v>0.20025000000000001</v>
      </c>
      <c r="F58" s="2"/>
      <c r="N58" s="2"/>
      <c r="P58" s="2"/>
    </row>
    <row r="59" spans="1:23" x14ac:dyDescent="0.45">
      <c r="A59" s="3">
        <v>11</v>
      </c>
      <c r="B59" s="2">
        <v>-8.3610000000000004E-2</v>
      </c>
      <c r="C59" s="2">
        <v>8.1519999999999995E-2</v>
      </c>
      <c r="D59" s="2">
        <v>-0.13808999999999999</v>
      </c>
      <c r="E59" s="2">
        <v>0.17643</v>
      </c>
      <c r="F59" s="2"/>
      <c r="G59" s="5"/>
      <c r="L59" s="5"/>
      <c r="M59" s="5"/>
      <c r="N59" s="2"/>
      <c r="P59" s="2"/>
    </row>
    <row r="60" spans="1:23" x14ac:dyDescent="0.45">
      <c r="F60" s="2"/>
      <c r="G60" s="2"/>
      <c r="L60" s="2"/>
      <c r="M60" s="2"/>
      <c r="N60" s="2"/>
      <c r="P60" s="2"/>
    </row>
    <row r="61" spans="1:23" x14ac:dyDescent="0.45">
      <c r="A61" s="11" t="s">
        <v>2</v>
      </c>
      <c r="B61" s="5">
        <f>AVERAGE(B6:B59)</f>
        <v>-7.6282777777777783E-2</v>
      </c>
      <c r="C61" s="5">
        <f>AVERAGE(C6:C59)</f>
        <v>8.045481481481484E-2</v>
      </c>
      <c r="D61" s="5">
        <f>AVERAGE(D6:D59)</f>
        <v>-0.13993388888888891</v>
      </c>
      <c r="E61" s="5">
        <f>AVERAGE(E6:E59)</f>
        <v>0.17268500000000001</v>
      </c>
      <c r="N61" s="2"/>
      <c r="P61" s="2"/>
    </row>
    <row r="62" spans="1:23" x14ac:dyDescent="0.45">
      <c r="A62" s="3" t="s">
        <v>44</v>
      </c>
      <c r="B62" s="2">
        <f>STDEV(B6:B59)/SQRT(COUNT(B6:B59))</f>
        <v>4.8031410961686515E-3</v>
      </c>
      <c r="C62" s="2">
        <f>STDEV(C6:C59)/SQRT(COUNT(C6:C59))</f>
        <v>5.4794453775044785E-3</v>
      </c>
      <c r="D62" s="2">
        <f>STDEV(D6:D59)/SQRT(COUNT(D6:D59))</f>
        <v>6.1382109081398331E-3</v>
      </c>
      <c r="E62" s="2">
        <f>STDEV(E6:E59)/SQRT(COUNT(E6:E59))</f>
        <v>8.9068761263721482E-3</v>
      </c>
      <c r="N62" s="2"/>
      <c r="P62" s="2"/>
    </row>
  </sheetData>
  <pageMargins left="0.7" right="0.7" top="0.78740157499999996" bottom="0.78740157499999996" header="0.3" footer="0.3"/>
  <pageSetup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zoomScalePageLayoutView="60" workbookViewId="0">
      <selection activeCell="A3" sqref="A3"/>
    </sheetView>
  </sheetViews>
  <sheetFormatPr baseColWidth="10" defaultRowHeight="14.25" x14ac:dyDescent="0.45"/>
  <cols>
    <col min="1" max="1" width="18.73046875" customWidth="1"/>
    <col min="4" max="4" width="6.1328125" customWidth="1"/>
    <col min="5" max="5" width="18.73046875" customWidth="1"/>
  </cols>
  <sheetData>
    <row r="1" spans="1:10" x14ac:dyDescent="0.45">
      <c r="A1" s="15" t="s">
        <v>18</v>
      </c>
    </row>
    <row r="2" spans="1:10" ht="15" x14ac:dyDescent="0.25">
      <c r="A2" t="s">
        <v>99</v>
      </c>
    </row>
    <row r="4" spans="1:10" ht="15" x14ac:dyDescent="0.25">
      <c r="A4" s="6" t="s">
        <v>14</v>
      </c>
      <c r="E4" s="6" t="s">
        <v>15</v>
      </c>
    </row>
    <row r="5" spans="1:10" ht="15" x14ac:dyDescent="0.25">
      <c r="A5" s="9" t="s">
        <v>16</v>
      </c>
      <c r="B5" s="13" t="s">
        <v>17</v>
      </c>
      <c r="C5" s="13" t="s">
        <v>47</v>
      </c>
      <c r="E5" s="9" t="s">
        <v>16</v>
      </c>
      <c r="F5" s="13" t="s">
        <v>17</v>
      </c>
      <c r="G5" s="13" t="s">
        <v>47</v>
      </c>
      <c r="H5" s="13" t="s">
        <v>46</v>
      </c>
      <c r="I5" s="11" t="s">
        <v>48</v>
      </c>
      <c r="J5" s="3" t="s">
        <v>44</v>
      </c>
    </row>
    <row r="6" spans="1:10" ht="15" x14ac:dyDescent="0.25">
      <c r="A6" s="8" t="s">
        <v>20</v>
      </c>
      <c r="B6" s="8">
        <v>22.11</v>
      </c>
      <c r="C6" s="8"/>
      <c r="D6" s="8"/>
      <c r="E6" s="8" t="s">
        <v>20</v>
      </c>
      <c r="F6" s="8">
        <v>27.26</v>
      </c>
      <c r="G6" s="8"/>
      <c r="H6" s="8"/>
      <c r="I6" s="6"/>
    </row>
    <row r="7" spans="1:10" ht="15" x14ac:dyDescent="0.25">
      <c r="A7" s="9" t="s">
        <v>21</v>
      </c>
      <c r="B7" s="9">
        <v>21.72</v>
      </c>
      <c r="C7" s="10">
        <f>AVERAGE(B6:B7)</f>
        <v>21.914999999999999</v>
      </c>
      <c r="E7" s="9" t="s">
        <v>21</v>
      </c>
      <c r="F7" s="9">
        <v>26.9</v>
      </c>
      <c r="G7" s="10">
        <f>AVERAGE(F6:F7)</f>
        <v>27.08</v>
      </c>
      <c r="H7" s="10">
        <f>G7-C7</f>
        <v>5.1649999999999991</v>
      </c>
      <c r="I7" s="6"/>
    </row>
    <row r="8" spans="1:10" ht="15" x14ac:dyDescent="0.25">
      <c r="A8" t="s">
        <v>22</v>
      </c>
      <c r="B8">
        <v>23.28</v>
      </c>
      <c r="E8" t="s">
        <v>22</v>
      </c>
      <c r="F8">
        <v>27.53</v>
      </c>
      <c r="I8" s="6"/>
    </row>
    <row r="9" spans="1:10" ht="15" x14ac:dyDescent="0.25">
      <c r="A9" s="9" t="s">
        <v>23</v>
      </c>
      <c r="B9" s="9">
        <v>23.16</v>
      </c>
      <c r="C9" s="10">
        <f>AVERAGE(B8:B9)</f>
        <v>23.22</v>
      </c>
      <c r="E9" s="9" t="s">
        <v>23</v>
      </c>
      <c r="F9" s="9">
        <v>27.42</v>
      </c>
      <c r="G9" s="10">
        <f>AVERAGE(F8:F9)</f>
        <v>27.475000000000001</v>
      </c>
      <c r="H9" s="10">
        <f>G9-C9</f>
        <v>4.2550000000000026</v>
      </c>
      <c r="I9" s="6"/>
    </row>
    <row r="10" spans="1:10" ht="15" x14ac:dyDescent="0.25">
      <c r="A10" t="s">
        <v>24</v>
      </c>
      <c r="B10">
        <v>22.28</v>
      </c>
      <c r="E10" t="s">
        <v>24</v>
      </c>
      <c r="F10">
        <v>27.97</v>
      </c>
      <c r="I10" s="6"/>
    </row>
    <row r="11" spans="1:10" ht="15" x14ac:dyDescent="0.25">
      <c r="A11" s="9" t="s">
        <v>25</v>
      </c>
      <c r="B11" s="9">
        <v>22.6</v>
      </c>
      <c r="C11" s="10">
        <f>AVERAGE(B10:B11)</f>
        <v>22.44</v>
      </c>
      <c r="E11" s="9" t="s">
        <v>25</v>
      </c>
      <c r="F11" s="9">
        <v>27.47</v>
      </c>
      <c r="G11" s="10">
        <f>AVERAGE(F10:F11)</f>
        <v>27.72</v>
      </c>
      <c r="H11" s="10">
        <f>G11-C11</f>
        <v>5.2799999999999976</v>
      </c>
      <c r="I11" s="12">
        <f>AVERAGE(H7,H9,H11)</f>
        <v>4.8999999999999995</v>
      </c>
      <c r="J11" s="10">
        <f>STDEV(H7,H9,H11)/SQRT(COUNT(H7,H9,H11))</f>
        <v>0.32420415378790635</v>
      </c>
    </row>
    <row r="12" spans="1:10" ht="15" x14ac:dyDescent="0.25">
      <c r="A12" s="9"/>
      <c r="B12" s="9"/>
      <c r="C12" s="9"/>
      <c r="E12" s="9"/>
      <c r="F12" s="9"/>
      <c r="G12" s="9"/>
      <c r="H12" s="9"/>
      <c r="I12" s="6"/>
    </row>
    <row r="13" spans="1:10" ht="15" x14ac:dyDescent="0.25">
      <c r="A13" s="8" t="s">
        <v>32</v>
      </c>
      <c r="B13" s="8">
        <v>22.01</v>
      </c>
      <c r="C13" s="8"/>
      <c r="D13" s="8"/>
      <c r="E13" s="8" t="s">
        <v>32</v>
      </c>
      <c r="F13" s="8">
        <v>27.42</v>
      </c>
      <c r="G13" s="8"/>
      <c r="H13" s="8"/>
      <c r="I13" s="6"/>
    </row>
    <row r="14" spans="1:10" ht="15" x14ac:dyDescent="0.25">
      <c r="A14" s="9" t="s">
        <v>34</v>
      </c>
      <c r="B14" s="9">
        <v>22.46</v>
      </c>
      <c r="C14" s="10">
        <f>AVERAGE(B13:B14)</f>
        <v>22.234999999999999</v>
      </c>
      <c r="E14" s="9" t="s">
        <v>34</v>
      </c>
      <c r="F14" s="9">
        <v>27.62</v>
      </c>
      <c r="G14" s="10">
        <f>AVERAGE(F13:F14)</f>
        <v>27.520000000000003</v>
      </c>
      <c r="H14" s="10">
        <f>G14-C14</f>
        <v>5.2850000000000037</v>
      </c>
      <c r="I14" s="6"/>
    </row>
    <row r="15" spans="1:10" ht="15" x14ac:dyDescent="0.25">
      <c r="A15" t="s">
        <v>35</v>
      </c>
      <c r="B15">
        <v>22</v>
      </c>
      <c r="E15" t="s">
        <v>35</v>
      </c>
      <c r="F15">
        <v>26.99</v>
      </c>
      <c r="I15" s="6"/>
    </row>
    <row r="16" spans="1:10" ht="15" x14ac:dyDescent="0.25">
      <c r="A16" s="9" t="s">
        <v>33</v>
      </c>
      <c r="B16" s="9">
        <v>22.22</v>
      </c>
      <c r="C16" s="10">
        <f>AVERAGE(B15:B16)</f>
        <v>22.11</v>
      </c>
      <c r="E16" s="9" t="s">
        <v>33</v>
      </c>
      <c r="F16" s="9">
        <v>27</v>
      </c>
      <c r="G16" s="10">
        <f>AVERAGE(F15:F16)</f>
        <v>26.994999999999997</v>
      </c>
      <c r="H16" s="10">
        <f>G16-C16</f>
        <v>4.884999999999998</v>
      </c>
      <c r="I16" s="6"/>
    </row>
    <row r="17" spans="1:10" ht="15" x14ac:dyDescent="0.25">
      <c r="A17" t="s">
        <v>36</v>
      </c>
      <c r="B17">
        <v>22.16</v>
      </c>
      <c r="E17" t="s">
        <v>36</v>
      </c>
      <c r="F17">
        <v>26.88</v>
      </c>
      <c r="I17" s="6"/>
    </row>
    <row r="18" spans="1:10" ht="15" x14ac:dyDescent="0.25">
      <c r="A18" s="9" t="s">
        <v>37</v>
      </c>
      <c r="B18" s="9">
        <v>22.57</v>
      </c>
      <c r="C18" s="10">
        <f>AVERAGE(B17:B18)</f>
        <v>22.365000000000002</v>
      </c>
      <c r="E18" s="9" t="s">
        <v>37</v>
      </c>
      <c r="F18" s="9">
        <v>27.4</v>
      </c>
      <c r="G18" s="10">
        <f>AVERAGE(F17:F18)</f>
        <v>27.14</v>
      </c>
      <c r="H18" s="10">
        <f>G18-C18</f>
        <v>4.7749999999999986</v>
      </c>
      <c r="I18" s="12">
        <f>AVERAGE(H14,H16,H18)</f>
        <v>4.9816666666666665</v>
      </c>
      <c r="J18" s="14">
        <f>STDEV(H14,H16,H18)/SQRT(COUNT(H14,H16,H18))</f>
        <v>0.15495519065559454</v>
      </c>
    </row>
    <row r="19" spans="1:10" ht="15" x14ac:dyDescent="0.25">
      <c r="A19" s="9"/>
      <c r="B19" s="9"/>
      <c r="C19" s="9"/>
      <c r="E19" s="9"/>
      <c r="F19" s="9"/>
      <c r="G19" s="9"/>
      <c r="H19" s="9"/>
      <c r="I19" s="6"/>
    </row>
    <row r="20" spans="1:10" ht="15" x14ac:dyDescent="0.25">
      <c r="A20" s="8" t="s">
        <v>26</v>
      </c>
      <c r="B20" s="8">
        <v>23.15</v>
      </c>
      <c r="C20" s="8"/>
      <c r="D20" s="8"/>
      <c r="E20" s="8" t="s">
        <v>26</v>
      </c>
      <c r="F20" s="8">
        <v>26.74</v>
      </c>
      <c r="G20" s="8"/>
      <c r="H20" s="8"/>
      <c r="I20" s="6"/>
    </row>
    <row r="21" spans="1:10" ht="15" x14ac:dyDescent="0.25">
      <c r="A21" s="9" t="s">
        <v>27</v>
      </c>
      <c r="B21" s="9">
        <v>22.97</v>
      </c>
      <c r="C21" s="10">
        <f>AVERAGE(B20:B21)</f>
        <v>23.06</v>
      </c>
      <c r="E21" s="9" t="s">
        <v>27</v>
      </c>
      <c r="F21" s="9">
        <v>26.31</v>
      </c>
      <c r="G21" s="10">
        <f>AVERAGE(F20:F21)</f>
        <v>26.524999999999999</v>
      </c>
      <c r="H21" s="10">
        <f>G21-C21</f>
        <v>3.4649999999999999</v>
      </c>
      <c r="I21" s="6"/>
    </row>
    <row r="22" spans="1:10" ht="15" x14ac:dyDescent="0.25">
      <c r="A22" t="s">
        <v>28</v>
      </c>
      <c r="B22">
        <v>22.74</v>
      </c>
      <c r="E22" t="s">
        <v>28</v>
      </c>
      <c r="F22">
        <v>26.92</v>
      </c>
      <c r="I22" s="6"/>
    </row>
    <row r="23" spans="1:10" ht="15" x14ac:dyDescent="0.25">
      <c r="A23" s="9" t="s">
        <v>29</v>
      </c>
      <c r="B23" s="9">
        <v>23.24</v>
      </c>
      <c r="C23" s="10">
        <f>AVERAGE(B22:B23)</f>
        <v>22.99</v>
      </c>
      <c r="E23" s="9" t="s">
        <v>29</v>
      </c>
      <c r="F23" s="9">
        <v>26.11</v>
      </c>
      <c r="G23" s="10">
        <f>AVERAGE(F22:F23)</f>
        <v>26.515000000000001</v>
      </c>
      <c r="H23" s="10">
        <f>G23-C23</f>
        <v>3.5250000000000021</v>
      </c>
      <c r="I23" s="6"/>
    </row>
    <row r="24" spans="1:10" ht="15" x14ac:dyDescent="0.25">
      <c r="A24" t="s">
        <v>30</v>
      </c>
      <c r="B24">
        <v>22.4</v>
      </c>
      <c r="E24" t="s">
        <v>30</v>
      </c>
      <c r="F24">
        <v>26.51</v>
      </c>
      <c r="I24" s="6"/>
    </row>
    <row r="25" spans="1:10" ht="15" x14ac:dyDescent="0.25">
      <c r="A25" s="9" t="s">
        <v>31</v>
      </c>
      <c r="B25" s="9">
        <v>22.92</v>
      </c>
      <c r="C25" s="10">
        <f>AVERAGE(B24:B25)</f>
        <v>22.66</v>
      </c>
      <c r="E25" s="9" t="s">
        <v>31</v>
      </c>
      <c r="F25" s="9">
        <v>26.28</v>
      </c>
      <c r="G25" s="10">
        <f>AVERAGE(F24:F25)</f>
        <v>26.395000000000003</v>
      </c>
      <c r="H25" s="10">
        <f>G25-C25</f>
        <v>3.735000000000003</v>
      </c>
      <c r="I25" s="12">
        <f>AVERAGE(H21,H23,H25)</f>
        <v>3.5750000000000015</v>
      </c>
      <c r="J25" s="10">
        <f>STDEV(H21,H23,H25)/SQRT(COUNT(H21,H23,H25))</f>
        <v>8.1853527718725297E-2</v>
      </c>
    </row>
    <row r="26" spans="1:10" ht="15" x14ac:dyDescent="0.25">
      <c r="A26" s="9"/>
      <c r="B26" s="9"/>
      <c r="C26" s="9"/>
      <c r="E26" s="9"/>
      <c r="F26" s="9"/>
      <c r="G26" s="9"/>
      <c r="H26" s="9"/>
      <c r="I26" s="6"/>
    </row>
    <row r="27" spans="1:10" ht="15" x14ac:dyDescent="0.25">
      <c r="A27" s="8" t="s">
        <v>38</v>
      </c>
      <c r="B27" s="8">
        <v>22.94</v>
      </c>
      <c r="C27" s="8"/>
      <c r="D27" s="8"/>
      <c r="E27" s="8" t="s">
        <v>38</v>
      </c>
      <c r="F27" s="8">
        <v>26.75</v>
      </c>
      <c r="G27" s="8"/>
      <c r="H27" s="8"/>
      <c r="I27" s="6"/>
    </row>
    <row r="28" spans="1:10" x14ac:dyDescent="0.45">
      <c r="A28" s="9" t="s">
        <v>39</v>
      </c>
      <c r="B28" s="9">
        <v>23.47</v>
      </c>
      <c r="C28" s="10">
        <f>AVERAGE(B27:B28)</f>
        <v>23.204999999999998</v>
      </c>
      <c r="E28" s="9" t="s">
        <v>39</v>
      </c>
      <c r="F28" s="9">
        <v>27.94</v>
      </c>
      <c r="G28" s="10">
        <f>AVERAGE(F27:F28)</f>
        <v>27.344999999999999</v>
      </c>
      <c r="H28" s="10">
        <f>G28-C28</f>
        <v>4.1400000000000006</v>
      </c>
      <c r="I28" s="6"/>
    </row>
    <row r="29" spans="1:10" x14ac:dyDescent="0.45">
      <c r="A29" t="s">
        <v>40</v>
      </c>
      <c r="B29">
        <v>25.11</v>
      </c>
      <c r="E29" t="s">
        <v>40</v>
      </c>
      <c r="F29">
        <v>27.88</v>
      </c>
      <c r="I29" s="6"/>
    </row>
    <row r="30" spans="1:10" x14ac:dyDescent="0.45">
      <c r="A30" s="9" t="s">
        <v>41</v>
      </c>
      <c r="B30" s="9">
        <v>25.43</v>
      </c>
      <c r="C30" s="10">
        <f>AVERAGE(B29:B30)</f>
        <v>25.27</v>
      </c>
      <c r="E30" s="9" t="s">
        <v>41</v>
      </c>
      <c r="F30" s="9">
        <v>28.73</v>
      </c>
      <c r="G30" s="10">
        <f>AVERAGE(F29:F30)</f>
        <v>28.305</v>
      </c>
      <c r="H30" s="10">
        <f>G30-C30</f>
        <v>3.0350000000000001</v>
      </c>
      <c r="I30" s="6"/>
    </row>
    <row r="31" spans="1:10" x14ac:dyDescent="0.45">
      <c r="A31" t="s">
        <v>42</v>
      </c>
      <c r="B31">
        <v>23.9</v>
      </c>
      <c r="E31" t="s">
        <v>42</v>
      </c>
      <c r="F31">
        <v>27.58</v>
      </c>
      <c r="I31" s="6"/>
    </row>
    <row r="32" spans="1:10" x14ac:dyDescent="0.45">
      <c r="A32" s="9" t="s">
        <v>43</v>
      </c>
      <c r="B32" s="9">
        <v>24.14</v>
      </c>
      <c r="C32" s="10">
        <f>AVERAGE(B31:B32)</f>
        <v>24.02</v>
      </c>
      <c r="E32" s="9" t="s">
        <v>43</v>
      </c>
      <c r="F32" s="9">
        <v>27.51</v>
      </c>
      <c r="G32" s="10">
        <f>AVERAGE(F31:F32)</f>
        <v>27.545000000000002</v>
      </c>
      <c r="H32" s="10">
        <f>G32-C32</f>
        <v>3.5250000000000021</v>
      </c>
      <c r="I32" s="12">
        <f>AVERAGE(H28,H30,H32)</f>
        <v>3.5666666666666678</v>
      </c>
      <c r="J32" s="10">
        <f>STDEV(H28,H30,H32)/SQRT(COUNT(H28,H30,H32))</f>
        <v>0.31966562391209924</v>
      </c>
    </row>
  </sheetData>
  <pageMargins left="0.7" right="0.7" top="0.78740157499999996" bottom="0.78740157499999996" header="0.3" footer="0.3"/>
  <pageSetup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zoomScalePageLayoutView="50" workbookViewId="0">
      <selection activeCell="A3" sqref="A3"/>
    </sheetView>
  </sheetViews>
  <sheetFormatPr baseColWidth="10" defaultRowHeight="14.25" x14ac:dyDescent="0.45"/>
  <cols>
    <col min="1" max="1" width="16" customWidth="1"/>
  </cols>
  <sheetData>
    <row r="1" spans="1:11" x14ac:dyDescent="0.45">
      <c r="A1" s="15" t="s">
        <v>18</v>
      </c>
    </row>
    <row r="2" spans="1:11" x14ac:dyDescent="0.45">
      <c r="A2" t="s">
        <v>97</v>
      </c>
    </row>
    <row r="4" spans="1:11" x14ac:dyDescent="0.45">
      <c r="A4" s="9" t="s">
        <v>75</v>
      </c>
      <c r="B4" s="13" t="s">
        <v>15</v>
      </c>
      <c r="C4" s="21"/>
      <c r="D4" s="13" t="s">
        <v>76</v>
      </c>
      <c r="E4" s="21"/>
      <c r="F4" s="13" t="s">
        <v>77</v>
      </c>
      <c r="G4" s="8"/>
      <c r="H4" s="22"/>
      <c r="I4" s="22"/>
      <c r="K4" s="22"/>
    </row>
    <row r="5" spans="1:11" x14ac:dyDescent="0.45">
      <c r="A5" t="s">
        <v>78</v>
      </c>
      <c r="B5" s="23">
        <v>53.326999999999998</v>
      </c>
      <c r="C5" s="24">
        <f>(B5)-($B$17)</f>
        <v>45.519999999999996</v>
      </c>
      <c r="D5" s="23">
        <v>82.707999999999998</v>
      </c>
      <c r="E5" s="24">
        <f>(D5)-($D$17)</f>
        <v>78.75</v>
      </c>
      <c r="F5" s="25">
        <f>C5/E5</f>
        <v>0.57803174603174601</v>
      </c>
      <c r="G5" s="8"/>
      <c r="H5" s="22"/>
      <c r="I5" s="22"/>
      <c r="K5" s="22"/>
    </row>
    <row r="6" spans="1:11" x14ac:dyDescent="0.45">
      <c r="A6" t="s">
        <v>79</v>
      </c>
      <c r="B6" s="23">
        <v>26.678000000000001</v>
      </c>
      <c r="C6" s="24">
        <f t="shared" ref="C6:C17" si="0">(B6)-($B$17)</f>
        <v>18.871000000000002</v>
      </c>
      <c r="D6" s="23">
        <v>86.95</v>
      </c>
      <c r="E6" s="24">
        <f t="shared" ref="E6:E17" si="1">(D6)-($D$17)</f>
        <v>82.992000000000004</v>
      </c>
      <c r="F6" s="25">
        <f t="shared" ref="F6:F16" si="2">C6/E6</f>
        <v>0.22738336225178332</v>
      </c>
      <c r="G6" s="8"/>
    </row>
    <row r="7" spans="1:11" x14ac:dyDescent="0.45">
      <c r="A7" t="s">
        <v>80</v>
      </c>
      <c r="B7" s="23">
        <v>94.57</v>
      </c>
      <c r="C7" s="24">
        <f t="shared" si="0"/>
        <v>86.762999999999991</v>
      </c>
      <c r="D7" s="23">
        <v>100.533</v>
      </c>
      <c r="E7" s="24">
        <f t="shared" si="1"/>
        <v>96.575000000000003</v>
      </c>
      <c r="F7" s="25">
        <f t="shared" si="2"/>
        <v>0.89840020709293278</v>
      </c>
      <c r="G7" s="8"/>
    </row>
    <row r="8" spans="1:11" x14ac:dyDescent="0.45">
      <c r="A8" s="9" t="s">
        <v>81</v>
      </c>
      <c r="B8" s="26">
        <v>40.363999999999997</v>
      </c>
      <c r="C8" s="27">
        <f t="shared" si="0"/>
        <v>32.556999999999995</v>
      </c>
      <c r="D8" s="28">
        <v>101.789</v>
      </c>
      <c r="E8" s="27">
        <f t="shared" si="1"/>
        <v>97.831000000000003</v>
      </c>
      <c r="F8" s="10">
        <f t="shared" si="2"/>
        <v>0.33278817552718459</v>
      </c>
      <c r="G8" s="8"/>
      <c r="I8" s="23"/>
    </row>
    <row r="9" spans="1:11" x14ac:dyDescent="0.45">
      <c r="A9" t="s">
        <v>82</v>
      </c>
      <c r="B9" s="23">
        <v>94.908000000000001</v>
      </c>
      <c r="C9" s="24">
        <f t="shared" si="0"/>
        <v>87.100999999999999</v>
      </c>
      <c r="D9" s="23">
        <v>108.669</v>
      </c>
      <c r="E9" s="24">
        <f t="shared" si="1"/>
        <v>104.711</v>
      </c>
      <c r="F9" s="25">
        <f t="shared" si="2"/>
        <v>0.83182282663712503</v>
      </c>
      <c r="G9" s="8"/>
      <c r="I9" s="23"/>
    </row>
    <row r="10" spans="1:11" x14ac:dyDescent="0.45">
      <c r="A10" t="s">
        <v>83</v>
      </c>
      <c r="B10" s="23">
        <v>37.564</v>
      </c>
      <c r="C10" s="24">
        <f t="shared" si="0"/>
        <v>29.756999999999998</v>
      </c>
      <c r="D10" s="23">
        <v>112.015</v>
      </c>
      <c r="E10" s="24">
        <f t="shared" si="1"/>
        <v>108.057</v>
      </c>
      <c r="F10" s="25">
        <f t="shared" si="2"/>
        <v>0.27538243704711401</v>
      </c>
      <c r="G10" s="8"/>
      <c r="I10" s="23"/>
    </row>
    <row r="11" spans="1:11" x14ac:dyDescent="0.45">
      <c r="A11" t="s">
        <v>84</v>
      </c>
      <c r="B11" s="23">
        <v>115.241</v>
      </c>
      <c r="C11" s="24">
        <f t="shared" si="0"/>
        <v>107.434</v>
      </c>
      <c r="D11" s="23">
        <v>97.724000000000004</v>
      </c>
      <c r="E11" s="24">
        <f t="shared" si="1"/>
        <v>93.766000000000005</v>
      </c>
      <c r="F11" s="25">
        <f t="shared" si="2"/>
        <v>1.1457671224111083</v>
      </c>
      <c r="G11" s="8"/>
      <c r="I11" s="23"/>
    </row>
    <row r="12" spans="1:11" x14ac:dyDescent="0.45">
      <c r="A12" s="9" t="s">
        <v>85</v>
      </c>
      <c r="B12" s="26">
        <v>42.439</v>
      </c>
      <c r="C12" s="27">
        <f t="shared" si="0"/>
        <v>34.631999999999998</v>
      </c>
      <c r="D12" s="28">
        <v>102.039</v>
      </c>
      <c r="E12" s="27">
        <f t="shared" si="1"/>
        <v>98.081000000000003</v>
      </c>
      <c r="F12" s="10">
        <f t="shared" si="2"/>
        <v>0.3530959105229351</v>
      </c>
      <c r="G12" s="8"/>
      <c r="I12" s="23"/>
    </row>
    <row r="13" spans="1:11" x14ac:dyDescent="0.45">
      <c r="A13" t="s">
        <v>86</v>
      </c>
      <c r="B13" s="23">
        <v>101.24299999999999</v>
      </c>
      <c r="C13" s="24">
        <f t="shared" si="0"/>
        <v>93.435999999999993</v>
      </c>
      <c r="D13" s="23">
        <v>120.864</v>
      </c>
      <c r="E13" s="24">
        <f t="shared" si="1"/>
        <v>116.90600000000001</v>
      </c>
      <c r="F13" s="25">
        <f t="shared" si="2"/>
        <v>0.79924041537645618</v>
      </c>
      <c r="G13" s="8"/>
    </row>
    <row r="14" spans="1:11" x14ac:dyDescent="0.45">
      <c r="A14" t="s">
        <v>87</v>
      </c>
      <c r="B14" s="23">
        <v>41.530999999999999</v>
      </c>
      <c r="C14" s="24">
        <f t="shared" si="0"/>
        <v>33.723999999999997</v>
      </c>
      <c r="D14" s="23">
        <v>115.941</v>
      </c>
      <c r="E14" s="24">
        <f t="shared" si="1"/>
        <v>111.983</v>
      </c>
      <c r="F14" s="25">
        <f t="shared" si="2"/>
        <v>0.30115285355812932</v>
      </c>
      <c r="G14" s="8"/>
    </row>
    <row r="15" spans="1:11" x14ac:dyDescent="0.45">
      <c r="A15" t="s">
        <v>88</v>
      </c>
      <c r="B15" s="23">
        <v>125.654</v>
      </c>
      <c r="C15" s="24">
        <f t="shared" si="0"/>
        <v>117.84699999999999</v>
      </c>
      <c r="D15" s="23">
        <v>120.82</v>
      </c>
      <c r="E15" s="24">
        <f t="shared" si="1"/>
        <v>116.86199999999999</v>
      </c>
      <c r="F15" s="25">
        <f t="shared" si="2"/>
        <v>1.0084287450154883</v>
      </c>
      <c r="G15" s="8"/>
    </row>
    <row r="16" spans="1:11" x14ac:dyDescent="0.45">
      <c r="A16" s="9" t="s">
        <v>89</v>
      </c>
      <c r="B16" s="26">
        <v>40.298000000000002</v>
      </c>
      <c r="C16" s="27">
        <f t="shared" si="0"/>
        <v>32.491</v>
      </c>
      <c r="D16" s="28">
        <v>109.991</v>
      </c>
      <c r="E16" s="27">
        <f t="shared" si="1"/>
        <v>106.033</v>
      </c>
      <c r="F16" s="10">
        <f t="shared" si="2"/>
        <v>0.30642347193798158</v>
      </c>
      <c r="G16" s="8"/>
    </row>
    <row r="17" spans="1:9" x14ac:dyDescent="0.45">
      <c r="A17" t="s">
        <v>90</v>
      </c>
      <c r="B17" s="23">
        <v>7.8070000000000004</v>
      </c>
      <c r="C17" s="24">
        <f t="shared" si="0"/>
        <v>0</v>
      </c>
      <c r="D17" s="23">
        <v>3.9580000000000002</v>
      </c>
      <c r="E17" s="24">
        <f t="shared" si="1"/>
        <v>0</v>
      </c>
      <c r="F17" s="25"/>
      <c r="G17" s="8"/>
    </row>
    <row r="18" spans="1:9" x14ac:dyDescent="0.45">
      <c r="G18" s="8"/>
    </row>
    <row r="19" spans="1:9" x14ac:dyDescent="0.45">
      <c r="G19" s="8"/>
    </row>
    <row r="20" spans="1:9" x14ac:dyDescent="0.45">
      <c r="A20" s="9" t="s">
        <v>91</v>
      </c>
      <c r="B20" s="13" t="s">
        <v>15</v>
      </c>
      <c r="C20" s="21"/>
      <c r="D20" s="13" t="s">
        <v>76</v>
      </c>
      <c r="E20" s="21"/>
      <c r="F20" s="13" t="s">
        <v>77</v>
      </c>
      <c r="G20" s="8"/>
    </row>
    <row r="21" spans="1:9" x14ac:dyDescent="0.45">
      <c r="A21" t="s">
        <v>78</v>
      </c>
      <c r="B21" s="23">
        <v>80.108000000000004</v>
      </c>
      <c r="C21" s="24">
        <f>(B21)-($B$33)</f>
        <v>67.350000000000009</v>
      </c>
      <c r="D21" s="23">
        <v>107.114</v>
      </c>
      <c r="E21" s="24">
        <f>(D21)-($D$33)</f>
        <v>107.108</v>
      </c>
      <c r="F21" s="25">
        <f>C21/E21</f>
        <v>0.62880457108712706</v>
      </c>
      <c r="G21" s="8"/>
    </row>
    <row r="22" spans="1:9" x14ac:dyDescent="0.45">
      <c r="A22" t="s">
        <v>79</v>
      </c>
      <c r="B22" s="23">
        <v>46.8</v>
      </c>
      <c r="C22" s="24">
        <f t="shared" ref="C22:C33" si="3">(B22)-($B$33)</f>
        <v>34.042000000000002</v>
      </c>
      <c r="D22" s="23">
        <v>118.227</v>
      </c>
      <c r="E22" s="24">
        <f t="shared" ref="E22:E33" si="4">(D22)-($D$33)</f>
        <v>118.221</v>
      </c>
      <c r="F22" s="25">
        <f t="shared" ref="F22:F32" si="5">C22/E22</f>
        <v>0.28795222506999602</v>
      </c>
      <c r="G22" s="8"/>
    </row>
    <row r="23" spans="1:9" x14ac:dyDescent="0.45">
      <c r="A23" t="s">
        <v>80</v>
      </c>
      <c r="B23" s="23">
        <v>128.21899999999999</v>
      </c>
      <c r="C23" s="24">
        <f t="shared" si="3"/>
        <v>115.461</v>
      </c>
      <c r="D23" s="23">
        <v>138.53700000000001</v>
      </c>
      <c r="E23" s="24">
        <f t="shared" si="4"/>
        <v>138.53100000000001</v>
      </c>
      <c r="F23" s="25">
        <f t="shared" si="5"/>
        <v>0.83346687744981263</v>
      </c>
      <c r="G23" s="8"/>
    </row>
    <row r="24" spans="1:9" x14ac:dyDescent="0.45">
      <c r="A24" s="9" t="s">
        <v>81</v>
      </c>
      <c r="B24" s="26">
        <v>58.311</v>
      </c>
      <c r="C24" s="27">
        <f t="shared" si="3"/>
        <v>45.552999999999997</v>
      </c>
      <c r="D24" s="28">
        <v>105.238</v>
      </c>
      <c r="E24" s="27">
        <f t="shared" si="4"/>
        <v>105.232</v>
      </c>
      <c r="F24" s="10">
        <f t="shared" si="5"/>
        <v>0.43288163296335713</v>
      </c>
      <c r="G24" s="8"/>
    </row>
    <row r="25" spans="1:9" x14ac:dyDescent="0.45">
      <c r="A25" t="s">
        <v>82</v>
      </c>
      <c r="B25" s="23">
        <v>129.256</v>
      </c>
      <c r="C25" s="24">
        <f t="shared" si="3"/>
        <v>116.498</v>
      </c>
      <c r="D25" s="23">
        <v>124.229</v>
      </c>
      <c r="E25" s="24">
        <f t="shared" si="4"/>
        <v>124.223</v>
      </c>
      <c r="F25" s="25">
        <f t="shared" si="5"/>
        <v>0.93781344839522474</v>
      </c>
      <c r="G25" s="8"/>
      <c r="H25" s="29"/>
      <c r="I25" s="29"/>
    </row>
    <row r="26" spans="1:9" x14ac:dyDescent="0.45">
      <c r="A26" t="s">
        <v>83</v>
      </c>
      <c r="B26" s="23">
        <v>55.892000000000003</v>
      </c>
      <c r="C26" s="24">
        <f t="shared" si="3"/>
        <v>43.134</v>
      </c>
      <c r="D26" s="23">
        <v>99.176000000000002</v>
      </c>
      <c r="E26" s="24">
        <f t="shared" si="4"/>
        <v>99.17</v>
      </c>
      <c r="F26" s="25">
        <f t="shared" si="5"/>
        <v>0.43495008571140464</v>
      </c>
      <c r="G26" s="8"/>
      <c r="H26" s="29"/>
      <c r="I26" s="29"/>
    </row>
    <row r="27" spans="1:9" x14ac:dyDescent="0.45">
      <c r="A27" t="s">
        <v>84</v>
      </c>
      <c r="B27" s="23">
        <v>117.306</v>
      </c>
      <c r="C27" s="24">
        <f t="shared" si="3"/>
        <v>104.548</v>
      </c>
      <c r="D27" s="23">
        <v>106.634</v>
      </c>
      <c r="E27" s="24">
        <f t="shared" si="4"/>
        <v>106.628</v>
      </c>
      <c r="F27" s="25">
        <f t="shared" si="5"/>
        <v>0.98049292868664895</v>
      </c>
      <c r="G27" s="8"/>
    </row>
    <row r="28" spans="1:9" x14ac:dyDescent="0.45">
      <c r="A28" s="9" t="s">
        <v>85</v>
      </c>
      <c r="B28" s="26">
        <v>64.989000000000004</v>
      </c>
      <c r="C28" s="27">
        <f t="shared" si="3"/>
        <v>52.231000000000009</v>
      </c>
      <c r="D28" s="28">
        <v>98.533000000000001</v>
      </c>
      <c r="E28" s="27">
        <f t="shared" si="4"/>
        <v>98.527000000000001</v>
      </c>
      <c r="F28" s="10">
        <f t="shared" si="5"/>
        <v>0.53011864768033135</v>
      </c>
      <c r="G28" s="8"/>
    </row>
    <row r="29" spans="1:9" x14ac:dyDescent="0.45">
      <c r="A29" t="s">
        <v>86</v>
      </c>
      <c r="B29" s="23">
        <v>109.244</v>
      </c>
      <c r="C29" s="24">
        <f t="shared" si="3"/>
        <v>96.486000000000004</v>
      </c>
      <c r="D29" s="23">
        <v>97.228999999999999</v>
      </c>
      <c r="E29" s="24">
        <f t="shared" si="4"/>
        <v>97.222999999999999</v>
      </c>
      <c r="F29" s="25">
        <f t="shared" si="5"/>
        <v>0.99241948921551493</v>
      </c>
      <c r="G29" s="8"/>
    </row>
    <row r="30" spans="1:9" x14ac:dyDescent="0.45">
      <c r="A30" t="s">
        <v>87</v>
      </c>
      <c r="B30" s="23">
        <v>60.802999999999997</v>
      </c>
      <c r="C30" s="24">
        <f t="shared" si="3"/>
        <v>48.045000000000002</v>
      </c>
      <c r="D30" s="23">
        <v>117.649</v>
      </c>
      <c r="E30" s="24">
        <f t="shared" si="4"/>
        <v>117.643</v>
      </c>
      <c r="F30" s="25">
        <f t="shared" si="5"/>
        <v>0.40839658968234405</v>
      </c>
      <c r="G30" s="8"/>
    </row>
    <row r="31" spans="1:9" x14ac:dyDescent="0.45">
      <c r="A31" t="s">
        <v>88</v>
      </c>
      <c r="B31" s="23">
        <v>100.328</v>
      </c>
      <c r="C31" s="24">
        <f t="shared" si="3"/>
        <v>87.570000000000007</v>
      </c>
      <c r="D31" s="23">
        <v>99.061999999999998</v>
      </c>
      <c r="E31" s="24">
        <f t="shared" si="4"/>
        <v>99.055999999999997</v>
      </c>
      <c r="F31" s="25">
        <f t="shared" si="5"/>
        <v>0.88404538846712977</v>
      </c>
      <c r="G31" s="8"/>
    </row>
    <row r="32" spans="1:9" x14ac:dyDescent="0.45">
      <c r="A32" s="9" t="s">
        <v>89</v>
      </c>
      <c r="B32" s="26">
        <v>54.058</v>
      </c>
      <c r="C32" s="27">
        <f t="shared" si="3"/>
        <v>41.3</v>
      </c>
      <c r="D32" s="28">
        <v>100.736</v>
      </c>
      <c r="E32" s="27">
        <f t="shared" si="4"/>
        <v>100.73</v>
      </c>
      <c r="F32" s="10">
        <f t="shared" si="5"/>
        <v>0.41000694927032655</v>
      </c>
      <c r="G32" s="8"/>
    </row>
    <row r="33" spans="1:6" x14ac:dyDescent="0.45">
      <c r="A33" t="s">
        <v>90</v>
      </c>
      <c r="B33" s="23">
        <v>12.757999999999999</v>
      </c>
      <c r="C33" s="24">
        <f t="shared" si="3"/>
        <v>0</v>
      </c>
      <c r="D33" s="23">
        <v>6.0000000000000001E-3</v>
      </c>
      <c r="E33" s="24">
        <f t="shared" si="4"/>
        <v>0</v>
      </c>
      <c r="F33" s="25"/>
    </row>
    <row r="36" spans="1:6" x14ac:dyDescent="0.45">
      <c r="B36" s="11" t="s">
        <v>2</v>
      </c>
      <c r="C36" s="11" t="s">
        <v>44</v>
      </c>
      <c r="D36" s="11" t="s">
        <v>92</v>
      </c>
    </row>
    <row r="37" spans="1:6" x14ac:dyDescent="0.45">
      <c r="A37" s="6" t="s">
        <v>93</v>
      </c>
      <c r="B37" s="29">
        <f>AVERAGE(F5,F9,F13,F21,F25,F29)</f>
        <v>0.79468874945719892</v>
      </c>
      <c r="C37" s="29">
        <f>STDEV(F5,F9,F13,F21,F25,F29)/SQRT(6)</f>
        <v>6.7191170057016497E-2</v>
      </c>
      <c r="D37" s="6"/>
    </row>
    <row r="38" spans="1:6" x14ac:dyDescent="0.45">
      <c r="A38" s="30" t="s">
        <v>94</v>
      </c>
      <c r="B38" s="12">
        <f>AVERAGE(F6,F10,F14,F22,F26,F30)</f>
        <v>0.32253625888679521</v>
      </c>
      <c r="C38" s="12">
        <f>STDEV(F6,F10,F14,F22,F26,F30)/SQRT(6)</f>
        <v>3.3135945706683177E-2</v>
      </c>
      <c r="D38" s="31">
        <f>100/B37*B38</f>
        <v>40.5864886230111</v>
      </c>
    </row>
    <row r="39" spans="1:6" x14ac:dyDescent="0.45">
      <c r="A39" s="6" t="s">
        <v>95</v>
      </c>
      <c r="B39" s="29">
        <f>AVERAGE(F7,F11,F15,F23,F27,F31)</f>
        <v>0.95843354485385357</v>
      </c>
      <c r="C39" s="29">
        <f>STDEV(F7,F11,F15,F23,F27,F31)/SQRT(6)</f>
        <v>4.5765442985615232E-2</v>
      </c>
      <c r="D39" s="6"/>
    </row>
    <row r="40" spans="1:6" x14ac:dyDescent="0.45">
      <c r="A40" s="32" t="s">
        <v>96</v>
      </c>
      <c r="B40" s="29">
        <f>AVERAGE(F8,F12,F16,F24,F28,F32)</f>
        <v>0.39421913131701936</v>
      </c>
      <c r="C40" s="29">
        <f>STDEV(F8,F12,F16,F24,F28,F32)/SQRT(6)</f>
        <v>3.3359497498510526E-2</v>
      </c>
      <c r="D40" s="33">
        <f>100/B39*B40</f>
        <v>41.131608282463837</v>
      </c>
    </row>
  </sheetData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zoomScaleNormal="100" zoomScaleSheetLayoutView="50" zoomScalePageLayoutView="50" workbookViewId="0">
      <selection activeCell="A3" sqref="A3"/>
    </sheetView>
  </sheetViews>
  <sheetFormatPr baseColWidth="10" defaultRowHeight="14.25" x14ac:dyDescent="0.45"/>
  <sheetData>
    <row r="1" spans="1:15" x14ac:dyDescent="0.45">
      <c r="A1" s="15" t="s">
        <v>50</v>
      </c>
      <c r="B1" s="15"/>
    </row>
    <row r="2" spans="1:15" ht="22.5" customHeight="1" x14ac:dyDescent="0.45">
      <c r="A2" t="s">
        <v>53</v>
      </c>
    </row>
    <row r="4" spans="1:15" s="6" customFormat="1" x14ac:dyDescent="0.45">
      <c r="A4" s="6" t="s">
        <v>0</v>
      </c>
      <c r="B4" s="6" t="s">
        <v>8</v>
      </c>
      <c r="E4" s="6" t="s">
        <v>0</v>
      </c>
      <c r="F4" s="6" t="s">
        <v>7</v>
      </c>
      <c r="I4" s="6" t="s">
        <v>1</v>
      </c>
      <c r="J4" s="6" t="s">
        <v>8</v>
      </c>
      <c r="M4" s="6" t="s">
        <v>1</v>
      </c>
      <c r="N4" s="6" t="s">
        <v>7</v>
      </c>
    </row>
    <row r="5" spans="1:15" ht="14.65" x14ac:dyDescent="0.45">
      <c r="A5" s="1" t="s">
        <v>45</v>
      </c>
      <c r="B5" s="1" t="s">
        <v>51</v>
      </c>
      <c r="C5" s="1" t="s">
        <v>52</v>
      </c>
      <c r="D5" s="1"/>
      <c r="E5" s="1" t="s">
        <v>45</v>
      </c>
      <c r="F5" s="1" t="s">
        <v>51</v>
      </c>
      <c r="G5" s="1" t="s">
        <v>52</v>
      </c>
      <c r="H5" s="1"/>
      <c r="I5" s="1" t="s">
        <v>45</v>
      </c>
      <c r="J5" s="1" t="s">
        <v>51</v>
      </c>
      <c r="K5" s="1" t="s">
        <v>52</v>
      </c>
      <c r="L5" s="1"/>
      <c r="M5" s="1" t="s">
        <v>45</v>
      </c>
      <c r="N5" s="1" t="s">
        <v>51</v>
      </c>
      <c r="O5" s="1" t="s">
        <v>52</v>
      </c>
    </row>
    <row r="6" spans="1:15" x14ac:dyDescent="0.45">
      <c r="A6" s="1" t="s">
        <v>9</v>
      </c>
      <c r="B6" s="2">
        <v>7.5369999999999999</v>
      </c>
      <c r="C6" s="2">
        <v>0.13367000000000001</v>
      </c>
      <c r="D6" s="2"/>
      <c r="E6" s="1" t="s">
        <v>9</v>
      </c>
      <c r="F6" s="2">
        <v>7.6349999999999998</v>
      </c>
      <c r="G6" s="2">
        <v>3.4189999999999998E-2</v>
      </c>
      <c r="H6" s="2"/>
      <c r="I6" s="1" t="s">
        <v>9</v>
      </c>
      <c r="J6" s="2">
        <v>7.8159999999999998</v>
      </c>
      <c r="K6" s="2">
        <v>9.5130000000000006E-2</v>
      </c>
      <c r="M6" s="1" t="s">
        <v>9</v>
      </c>
      <c r="N6" s="2">
        <v>7.8079999999999998</v>
      </c>
      <c r="O6" s="2">
        <v>-5.2700000000000004E-2</v>
      </c>
    </row>
    <row r="7" spans="1:15" x14ac:dyDescent="0.45">
      <c r="A7">
        <v>2</v>
      </c>
      <c r="B7" s="2">
        <v>7.83</v>
      </c>
      <c r="C7" s="2">
        <v>2.647E-2</v>
      </c>
      <c r="D7" s="2"/>
      <c r="E7" s="3">
        <v>2</v>
      </c>
      <c r="F7" s="2">
        <v>7.6580000000000004</v>
      </c>
      <c r="G7" s="2">
        <v>4.1589999999999995E-2</v>
      </c>
      <c r="H7" s="2"/>
      <c r="I7" s="3">
        <v>2</v>
      </c>
      <c r="J7" s="2">
        <v>7.673</v>
      </c>
      <c r="K7" s="2">
        <v>0.14454</v>
      </c>
      <c r="M7" s="3">
        <v>2</v>
      </c>
      <c r="N7" s="2">
        <v>7.7530000000000001</v>
      </c>
      <c r="O7" s="2">
        <v>-5.3120000000000001E-2</v>
      </c>
    </row>
    <row r="8" spans="1:15" x14ac:dyDescent="0.45">
      <c r="A8" s="3">
        <v>3</v>
      </c>
      <c r="B8" s="2">
        <v>7.6689999999999996</v>
      </c>
      <c r="C8" s="2">
        <v>2.92E-2</v>
      </c>
      <c r="D8" s="2"/>
      <c r="E8" s="3">
        <v>3</v>
      </c>
      <c r="F8" s="2">
        <v>7.5830000000000002</v>
      </c>
      <c r="G8" s="2">
        <v>4.2439999999999999E-2</v>
      </c>
      <c r="H8" s="2"/>
      <c r="I8" s="3">
        <v>3</v>
      </c>
      <c r="J8" s="2">
        <v>7.7089999999999996</v>
      </c>
      <c r="K8" s="2">
        <v>0.13996</v>
      </c>
      <c r="M8" s="3">
        <v>3</v>
      </c>
      <c r="N8" s="2">
        <v>7.8479999999999999</v>
      </c>
      <c r="O8" s="2">
        <v>-3.4500000000000003E-2</v>
      </c>
    </row>
    <row r="9" spans="1:15" x14ac:dyDescent="0.45">
      <c r="A9">
        <v>4</v>
      </c>
      <c r="B9" s="2">
        <v>7.4050000000000002</v>
      </c>
      <c r="C9" s="2">
        <v>7.8789999999999999E-2</v>
      </c>
      <c r="D9" s="2"/>
      <c r="E9" s="3">
        <v>4</v>
      </c>
      <c r="F9" s="2">
        <v>7.7210000000000001</v>
      </c>
      <c r="G9" s="2">
        <v>4.6199999999999998E-2</v>
      </c>
      <c r="H9" s="2"/>
      <c r="I9" s="3">
        <v>4</v>
      </c>
      <c r="J9" s="2">
        <v>7.468</v>
      </c>
      <c r="K9" s="2">
        <v>0.20963000000000001</v>
      </c>
      <c r="M9" s="3">
        <v>4</v>
      </c>
      <c r="N9" s="2">
        <v>7.944</v>
      </c>
      <c r="O9" s="2">
        <v>-2.4409999999999998E-2</v>
      </c>
    </row>
    <row r="10" spans="1:15" x14ac:dyDescent="0.45">
      <c r="A10" s="3">
        <v>5</v>
      </c>
      <c r="B10" s="2">
        <v>7.7690000000000001</v>
      </c>
      <c r="C10" s="2">
        <v>8.9080000000000006E-2</v>
      </c>
      <c r="D10" s="2"/>
      <c r="E10" s="3">
        <v>5</v>
      </c>
      <c r="F10" s="2">
        <v>7.69</v>
      </c>
      <c r="G10" s="2">
        <v>4.8809999999999999E-2</v>
      </c>
      <c r="H10" s="2"/>
      <c r="I10" s="3">
        <v>5</v>
      </c>
      <c r="J10" s="2">
        <v>7.8659999999999997</v>
      </c>
      <c r="K10" s="2">
        <v>5.8389999999999997E-2</v>
      </c>
      <c r="M10" s="3">
        <v>5</v>
      </c>
      <c r="N10" s="2">
        <v>7.8339999999999996</v>
      </c>
      <c r="O10" s="2">
        <v>-3.381E-2</v>
      </c>
    </row>
    <row r="11" spans="1:15" x14ac:dyDescent="0.45">
      <c r="A11" s="3">
        <v>6</v>
      </c>
      <c r="B11" s="2">
        <v>7.6210000000000004</v>
      </c>
      <c r="C11" s="2">
        <v>0.13216</v>
      </c>
      <c r="D11" s="2"/>
      <c r="E11" s="3">
        <v>6</v>
      </c>
      <c r="F11" s="2">
        <v>7.7060000000000004</v>
      </c>
      <c r="G11" s="2">
        <v>5.1969999999999995E-2</v>
      </c>
      <c r="H11" s="2"/>
      <c r="I11" s="3">
        <v>6</v>
      </c>
      <c r="J11" s="2">
        <v>7.8029999999999999</v>
      </c>
      <c r="K11" s="2">
        <v>9.4109999999999999E-2</v>
      </c>
      <c r="M11" s="3">
        <v>6</v>
      </c>
      <c r="N11" s="2">
        <v>7.7030000000000003</v>
      </c>
      <c r="O11" s="2">
        <v>-3.1980000000000001E-2</v>
      </c>
    </row>
    <row r="12" spans="1:15" x14ac:dyDescent="0.45">
      <c r="A12" s="3">
        <v>7</v>
      </c>
      <c r="B12" s="2">
        <v>7.6470000000000002</v>
      </c>
      <c r="C12" s="2">
        <v>3.5130000000000002E-2</v>
      </c>
      <c r="D12" s="2"/>
      <c r="E12" s="3">
        <v>7</v>
      </c>
      <c r="F12" s="2">
        <v>7.6929999999999996</v>
      </c>
      <c r="G12" s="2">
        <v>4.0659999999999995E-2</v>
      </c>
      <c r="H12" s="2"/>
      <c r="I12" s="3">
        <v>7</v>
      </c>
      <c r="J12" s="2">
        <v>7.7850000000000001</v>
      </c>
      <c r="K12" s="2">
        <v>9.2660000000000006E-2</v>
      </c>
      <c r="M12" s="3">
        <v>7</v>
      </c>
      <c r="N12" s="2">
        <v>7.7859999999999996</v>
      </c>
      <c r="O12" s="2">
        <v>-0.10038</v>
      </c>
    </row>
    <row r="13" spans="1:15" x14ac:dyDescent="0.45">
      <c r="A13" s="3">
        <v>8</v>
      </c>
      <c r="B13" s="4">
        <v>7.7270000000000003</v>
      </c>
      <c r="C13" s="2">
        <v>5.0689999999999999E-2</v>
      </c>
      <c r="D13" s="2"/>
      <c r="E13" s="3">
        <v>8</v>
      </c>
      <c r="F13" s="2">
        <v>7.6619999999999999</v>
      </c>
      <c r="G13" s="2">
        <v>7.6539999999999997E-2</v>
      </c>
      <c r="H13" s="2"/>
      <c r="I13" s="3">
        <v>8</v>
      </c>
      <c r="J13" s="2">
        <v>7.835</v>
      </c>
      <c r="K13" s="2">
        <v>6.7570000000000005E-2</v>
      </c>
      <c r="M13" s="3">
        <v>8</v>
      </c>
      <c r="N13" s="2">
        <v>7.875</v>
      </c>
      <c r="O13" s="2">
        <v>-6.0000000000000005E-2</v>
      </c>
    </row>
    <row r="14" spans="1:15" x14ac:dyDescent="0.45">
      <c r="A14" s="3">
        <v>9</v>
      </c>
      <c r="B14" s="2">
        <v>7.7030000000000003</v>
      </c>
      <c r="C14" s="2">
        <v>8.6239999999999997E-2</v>
      </c>
      <c r="D14" s="2"/>
      <c r="E14" s="3">
        <v>9</v>
      </c>
      <c r="F14" s="2">
        <v>7.6779999999999999</v>
      </c>
      <c r="G14" s="2">
        <v>4.9329999999999999E-2</v>
      </c>
      <c r="H14" s="2"/>
      <c r="I14" s="3">
        <v>9</v>
      </c>
      <c r="J14" s="2">
        <v>7.5220000000000002</v>
      </c>
      <c r="K14" s="2">
        <v>9.7869999999999999E-2</v>
      </c>
      <c r="M14" s="3">
        <v>9</v>
      </c>
      <c r="N14" s="2">
        <v>7.7649999999999997</v>
      </c>
      <c r="O14" s="2">
        <v>-6.5920000000000006E-2</v>
      </c>
    </row>
    <row r="15" spans="1:15" x14ac:dyDescent="0.45">
      <c r="A15" s="3">
        <v>10</v>
      </c>
      <c r="B15" s="2">
        <v>7.6070000000000002</v>
      </c>
      <c r="C15" s="2">
        <v>4.8009999999999997E-2</v>
      </c>
      <c r="D15" s="2"/>
      <c r="E15" s="3">
        <v>10</v>
      </c>
      <c r="F15" s="2">
        <v>7.6509999999999998</v>
      </c>
      <c r="G15" s="2">
        <v>4.5499999999999999E-2</v>
      </c>
      <c r="H15" s="2"/>
      <c r="I15" s="3">
        <v>10</v>
      </c>
      <c r="J15" s="2">
        <v>7.8689999999999998</v>
      </c>
      <c r="K15" s="2">
        <v>0.13098000000000001</v>
      </c>
      <c r="M15" s="3">
        <v>10</v>
      </c>
      <c r="N15" s="2">
        <v>7.8579999999999997</v>
      </c>
      <c r="O15" s="2">
        <v>-1.933E-2</v>
      </c>
    </row>
    <row r="16" spans="1:15" x14ac:dyDescent="0.45">
      <c r="A16" s="3">
        <v>11</v>
      </c>
      <c r="B16" s="2">
        <v>7.7750000000000004</v>
      </c>
      <c r="C16" s="2">
        <v>4.6690000000000002E-2</v>
      </c>
      <c r="D16" s="2"/>
      <c r="E16" s="3">
        <v>11</v>
      </c>
      <c r="F16" s="2">
        <v>7.5960000000000001</v>
      </c>
      <c r="G16" s="2">
        <v>6.096E-2</v>
      </c>
      <c r="H16" s="2"/>
      <c r="I16" s="3">
        <v>11</v>
      </c>
      <c r="J16" s="2">
        <v>7.7409999999999997</v>
      </c>
      <c r="K16" s="2">
        <v>0.105</v>
      </c>
      <c r="M16" s="3">
        <v>11</v>
      </c>
      <c r="N16" s="2">
        <v>7.8220000000000001</v>
      </c>
      <c r="O16" s="2">
        <v>-3.7590000000000005E-2</v>
      </c>
    </row>
    <row r="17" spans="1:15" x14ac:dyDescent="0.45">
      <c r="A17" s="3">
        <v>12</v>
      </c>
      <c r="B17" s="2">
        <v>7.7460000000000004</v>
      </c>
      <c r="C17" s="2">
        <v>0.19932</v>
      </c>
      <c r="D17" s="2"/>
      <c r="E17" s="3">
        <v>12</v>
      </c>
      <c r="F17" s="2">
        <v>7.6050000000000004</v>
      </c>
      <c r="G17" s="2">
        <v>6.9309999999999997E-2</v>
      </c>
      <c r="H17" s="2"/>
      <c r="I17" s="3">
        <v>12</v>
      </c>
      <c r="J17" s="2">
        <v>7.8449999999999998</v>
      </c>
      <c r="K17" s="2">
        <v>9.8669999999999994E-2</v>
      </c>
      <c r="M17" s="3">
        <v>12</v>
      </c>
      <c r="N17" s="2">
        <v>7.7930000000000001</v>
      </c>
      <c r="O17" s="2">
        <v>-4.4220000000000002E-2</v>
      </c>
    </row>
    <row r="18" spans="1:15" x14ac:dyDescent="0.45">
      <c r="A18" s="3">
        <v>13</v>
      </c>
      <c r="B18" s="2">
        <v>7.5069999999999997</v>
      </c>
      <c r="C18" s="2">
        <v>0.16753000000000001</v>
      </c>
      <c r="D18" s="2"/>
      <c r="E18" s="3">
        <v>13</v>
      </c>
      <c r="F18" s="2">
        <v>7.6210000000000004</v>
      </c>
      <c r="G18" s="2">
        <v>6.6930000000000003E-2</v>
      </c>
      <c r="H18" s="2"/>
      <c r="I18" s="3">
        <v>13</v>
      </c>
      <c r="J18" s="2">
        <v>7.7530000000000001</v>
      </c>
      <c r="K18" s="2">
        <v>0.10822</v>
      </c>
      <c r="M18" s="1" t="s">
        <v>10</v>
      </c>
      <c r="N18" s="4">
        <v>7.7430000000000003</v>
      </c>
      <c r="O18" s="4">
        <v>-6.6880000000000009E-2</v>
      </c>
    </row>
    <row r="19" spans="1:15" x14ac:dyDescent="0.45">
      <c r="A19" s="3">
        <v>14</v>
      </c>
      <c r="B19" s="2">
        <v>7.7930000000000001</v>
      </c>
      <c r="C19" s="2">
        <v>0.16120000000000001</v>
      </c>
      <c r="D19" s="2"/>
      <c r="E19" s="3">
        <v>14</v>
      </c>
      <c r="F19" s="2">
        <v>7.6520000000000001</v>
      </c>
      <c r="G19" s="2">
        <v>3.2770000000000001E-2</v>
      </c>
      <c r="H19" s="2"/>
      <c r="I19" s="1" t="s">
        <v>10</v>
      </c>
      <c r="J19" s="2">
        <v>8.0150000000000006</v>
      </c>
      <c r="K19" s="2">
        <v>6.6589999999999996E-2</v>
      </c>
      <c r="M19" s="3">
        <v>2</v>
      </c>
      <c r="N19" s="4">
        <v>7.7050000000000001</v>
      </c>
      <c r="O19" s="4">
        <v>-6.7380000000000009E-2</v>
      </c>
    </row>
    <row r="20" spans="1:15" x14ac:dyDescent="0.45">
      <c r="A20" s="1" t="s">
        <v>10</v>
      </c>
      <c r="B20" s="2">
        <v>7.8010000000000002</v>
      </c>
      <c r="C20" s="2">
        <v>0.10116</v>
      </c>
      <c r="D20" s="2"/>
      <c r="E20" s="3">
        <v>15</v>
      </c>
      <c r="F20" s="2">
        <v>7.57</v>
      </c>
      <c r="G20" s="2">
        <v>3.5429999999999996E-2</v>
      </c>
      <c r="H20" s="2"/>
      <c r="I20" s="3">
        <v>2</v>
      </c>
      <c r="J20" s="2">
        <v>8.0329999999999995</v>
      </c>
      <c r="K20" s="2">
        <v>6.4229999999999995E-2</v>
      </c>
      <c r="M20" s="3">
        <v>3</v>
      </c>
      <c r="N20" s="4">
        <v>7.7089999999999996</v>
      </c>
      <c r="O20" s="4">
        <v>-7.7310000000000004E-2</v>
      </c>
    </row>
    <row r="21" spans="1:15" x14ac:dyDescent="0.45">
      <c r="A21" s="3">
        <v>2</v>
      </c>
      <c r="B21" s="2">
        <v>7.6630000000000003</v>
      </c>
      <c r="C21" s="2">
        <v>0.12525</v>
      </c>
      <c r="D21" s="2"/>
      <c r="E21" s="3">
        <v>16</v>
      </c>
      <c r="F21" s="2">
        <v>7.657</v>
      </c>
      <c r="G21" s="2">
        <v>3.542E-2</v>
      </c>
      <c r="H21" s="2"/>
      <c r="I21" s="3">
        <v>3</v>
      </c>
      <c r="J21" s="2">
        <v>7.9740000000000002</v>
      </c>
      <c r="K21" s="2">
        <v>6.1710000000000001E-2</v>
      </c>
      <c r="M21" s="3">
        <v>4</v>
      </c>
      <c r="N21" s="2">
        <v>7.8440000000000003</v>
      </c>
      <c r="O21" s="2">
        <v>-2.4170000000000001E-2</v>
      </c>
    </row>
    <row r="22" spans="1:15" x14ac:dyDescent="0.45">
      <c r="A22" s="3">
        <v>3</v>
      </c>
      <c r="B22" s="2">
        <v>7.7389999999999999</v>
      </c>
      <c r="C22" s="2">
        <v>7.886E-2</v>
      </c>
      <c r="D22" s="2"/>
      <c r="E22" s="1" t="s">
        <v>10</v>
      </c>
      <c r="F22" s="2">
        <v>7.6769999999999996</v>
      </c>
      <c r="G22" s="2">
        <v>4.5689999999999995E-2</v>
      </c>
      <c r="H22" s="2"/>
      <c r="I22" s="3">
        <v>4</v>
      </c>
      <c r="J22" s="2">
        <v>7.9249999999999998</v>
      </c>
      <c r="K22" s="2">
        <v>0.10574</v>
      </c>
      <c r="M22" s="3">
        <v>5</v>
      </c>
      <c r="N22" s="2">
        <v>7.8239999999999998</v>
      </c>
      <c r="O22" s="2">
        <v>-5.4620000000000002E-2</v>
      </c>
    </row>
    <row r="23" spans="1:15" x14ac:dyDescent="0.45">
      <c r="A23" s="3">
        <v>4</v>
      </c>
      <c r="B23" s="2">
        <v>7.6769999999999996</v>
      </c>
      <c r="C23" s="2">
        <v>8.6269999999999999E-2</v>
      </c>
      <c r="D23" s="2"/>
      <c r="E23" s="3">
        <v>2</v>
      </c>
      <c r="F23" s="2">
        <v>7.62</v>
      </c>
      <c r="G23" s="2">
        <v>4.2589999999999996E-2</v>
      </c>
      <c r="H23" s="2"/>
      <c r="I23" s="3">
        <v>5</v>
      </c>
      <c r="J23" s="2">
        <v>7.9290000000000003</v>
      </c>
      <c r="K23" s="2">
        <v>0.11385000000000001</v>
      </c>
      <c r="M23" s="3">
        <v>6</v>
      </c>
      <c r="N23" s="2">
        <v>7.7830000000000004</v>
      </c>
      <c r="O23" s="2">
        <v>-3.9990000000000005E-2</v>
      </c>
    </row>
    <row r="24" spans="1:15" x14ac:dyDescent="0.45">
      <c r="A24" s="3">
        <v>5</v>
      </c>
      <c r="B24" s="2">
        <v>7.758</v>
      </c>
      <c r="C24" s="2">
        <v>7.7649999999999997E-2</v>
      </c>
      <c r="D24" s="2"/>
      <c r="E24" s="3">
        <v>3</v>
      </c>
      <c r="F24" s="2">
        <v>7.5270000000000001</v>
      </c>
      <c r="G24" s="2">
        <v>4.9359999999999994E-2</v>
      </c>
      <c r="H24" s="2"/>
      <c r="I24" s="3">
        <v>6</v>
      </c>
      <c r="J24" s="2">
        <v>7.9180000000000001</v>
      </c>
      <c r="K24" s="2">
        <v>0.14444000000000001</v>
      </c>
      <c r="M24" s="3">
        <v>7</v>
      </c>
      <c r="N24" s="2">
        <v>7.8170000000000002</v>
      </c>
      <c r="O24" s="2">
        <v>-3.6700000000000003E-2</v>
      </c>
    </row>
    <row r="25" spans="1:15" x14ac:dyDescent="0.45">
      <c r="A25" s="1" t="s">
        <v>11</v>
      </c>
      <c r="B25" s="2">
        <v>7.7869999999999999</v>
      </c>
      <c r="C25" s="2">
        <v>5.731E-2</v>
      </c>
      <c r="D25" s="2"/>
      <c r="E25" s="3">
        <v>4</v>
      </c>
      <c r="F25" s="2">
        <v>7.51</v>
      </c>
      <c r="G25" s="2">
        <v>6.2420000000000003E-2</v>
      </c>
      <c r="H25" s="2"/>
      <c r="I25" s="3">
        <v>7</v>
      </c>
      <c r="J25" s="2">
        <v>7.7880000000000003</v>
      </c>
      <c r="K25" s="2">
        <v>0.17363999999999999</v>
      </c>
      <c r="M25" s="3">
        <v>8</v>
      </c>
      <c r="N25" s="2">
        <v>7.7409999999999997</v>
      </c>
      <c r="O25" s="2">
        <v>-5.3160000000000006E-2</v>
      </c>
    </row>
    <row r="26" spans="1:15" x14ac:dyDescent="0.45">
      <c r="A26" s="3">
        <v>2</v>
      </c>
      <c r="B26" s="2">
        <v>7.8959999999999999</v>
      </c>
      <c r="C26" s="2">
        <v>5.7959999999999998E-2</v>
      </c>
      <c r="D26" s="2"/>
      <c r="E26" s="3">
        <v>5</v>
      </c>
      <c r="F26" s="2">
        <v>7.6749999999999998</v>
      </c>
      <c r="G26" s="2">
        <v>6.3089999999999993E-2</v>
      </c>
      <c r="H26" s="2"/>
      <c r="I26" s="3">
        <v>8</v>
      </c>
      <c r="J26" s="2">
        <v>7.9630000000000001</v>
      </c>
      <c r="K26" s="2">
        <v>7.1940000000000004E-2</v>
      </c>
      <c r="M26" s="3">
        <v>9</v>
      </c>
      <c r="N26" s="2">
        <v>7.8869999999999996</v>
      </c>
      <c r="O26" s="2">
        <v>-4.521E-2</v>
      </c>
    </row>
    <row r="27" spans="1:15" x14ac:dyDescent="0.45">
      <c r="A27" s="3">
        <v>3</v>
      </c>
      <c r="B27" s="2">
        <v>7.7279999999999998</v>
      </c>
      <c r="C27" s="2">
        <v>0.10183</v>
      </c>
      <c r="D27" s="2"/>
      <c r="E27" s="3">
        <v>6</v>
      </c>
      <c r="F27" s="2">
        <v>7.5220000000000002</v>
      </c>
      <c r="G27" s="2">
        <v>6.3769999999999993E-2</v>
      </c>
      <c r="H27" s="2"/>
      <c r="I27" s="3">
        <v>9</v>
      </c>
      <c r="J27" s="2">
        <v>7.766</v>
      </c>
      <c r="K27" s="2">
        <v>6.4030000000000004E-2</v>
      </c>
      <c r="M27" s="3">
        <v>10</v>
      </c>
      <c r="N27" s="2">
        <v>7.7850000000000001</v>
      </c>
      <c r="O27" s="2">
        <v>-4.7080000000000004E-2</v>
      </c>
    </row>
    <row r="28" spans="1:15" x14ac:dyDescent="0.45">
      <c r="A28" s="3">
        <v>4</v>
      </c>
      <c r="B28" s="2">
        <v>7.8</v>
      </c>
      <c r="C28" s="2">
        <v>5.4420000000000003E-2</v>
      </c>
      <c r="D28" s="2"/>
      <c r="E28" s="3">
        <v>7</v>
      </c>
      <c r="F28" s="2">
        <v>7.5819999999999999</v>
      </c>
      <c r="G28" s="2">
        <v>5.3599999999999995E-2</v>
      </c>
      <c r="H28" s="2"/>
      <c r="I28" s="3">
        <v>10</v>
      </c>
      <c r="J28" s="2">
        <v>7.9260000000000002</v>
      </c>
      <c r="K28" s="2">
        <v>0.10163</v>
      </c>
      <c r="M28" s="3">
        <v>11</v>
      </c>
      <c r="N28" s="2">
        <v>7.8769999999999998</v>
      </c>
      <c r="O28" s="2">
        <v>-3.4600000000000006E-2</v>
      </c>
    </row>
    <row r="29" spans="1:15" x14ac:dyDescent="0.45">
      <c r="A29" s="3">
        <v>5</v>
      </c>
      <c r="B29" s="2">
        <v>7.806</v>
      </c>
      <c r="C29" s="2">
        <v>9.3670000000000003E-2</v>
      </c>
      <c r="D29" s="2"/>
      <c r="E29" s="3">
        <v>8</v>
      </c>
      <c r="F29" s="2">
        <v>7.532</v>
      </c>
      <c r="G29" s="2">
        <v>6.2539999999999998E-2</v>
      </c>
      <c r="H29" s="2"/>
      <c r="I29" s="3">
        <v>11</v>
      </c>
      <c r="J29" s="2">
        <v>7.7969999999999997</v>
      </c>
      <c r="K29" s="2">
        <v>5.4949999999999999E-2</v>
      </c>
      <c r="M29" s="3">
        <v>12</v>
      </c>
      <c r="N29" s="2">
        <v>7.7789999999999999</v>
      </c>
      <c r="O29" s="2">
        <v>-3.9350000000000003E-2</v>
      </c>
    </row>
    <row r="30" spans="1:15" x14ac:dyDescent="0.45">
      <c r="A30" s="3">
        <v>6</v>
      </c>
      <c r="B30" s="2">
        <v>7.7729999999999997</v>
      </c>
      <c r="C30" s="2">
        <v>8.5089999999999999E-2</v>
      </c>
      <c r="D30" s="2"/>
      <c r="E30" s="3">
        <v>9</v>
      </c>
      <c r="F30" s="2">
        <v>7.6079999999999997</v>
      </c>
      <c r="G30" s="2">
        <v>5.7769999999999995E-2</v>
      </c>
      <c r="H30" s="2"/>
      <c r="I30" s="3">
        <v>12</v>
      </c>
      <c r="J30" s="2">
        <v>7.8949999999999996</v>
      </c>
      <c r="K30" s="2">
        <v>0.19139</v>
      </c>
      <c r="M30" s="1" t="s">
        <v>11</v>
      </c>
      <c r="N30" s="2">
        <v>7.649</v>
      </c>
      <c r="O30" s="2">
        <v>-5.2170000000000001E-2</v>
      </c>
    </row>
    <row r="31" spans="1:15" x14ac:dyDescent="0.45">
      <c r="A31" s="3">
        <v>7</v>
      </c>
      <c r="B31" s="2">
        <v>7.8230000000000004</v>
      </c>
      <c r="C31" s="2">
        <v>7.2319999999999995E-2</v>
      </c>
      <c r="D31" s="2"/>
      <c r="E31" s="3">
        <v>10</v>
      </c>
      <c r="F31" s="2">
        <v>7.6269999999999998</v>
      </c>
      <c r="G31" s="2">
        <v>4.5329999999999995E-2</v>
      </c>
      <c r="H31" s="2"/>
      <c r="I31" s="1" t="s">
        <v>11</v>
      </c>
      <c r="J31" s="2">
        <v>7.94</v>
      </c>
      <c r="K31" s="2">
        <v>9.9080000000000001E-2</v>
      </c>
      <c r="M31" s="3">
        <v>2</v>
      </c>
      <c r="N31" s="2">
        <v>7.665</v>
      </c>
      <c r="O31" s="2">
        <v>-4.1700000000000001E-2</v>
      </c>
    </row>
    <row r="32" spans="1:15" x14ac:dyDescent="0.45">
      <c r="A32" s="3">
        <v>8</v>
      </c>
      <c r="B32" s="2">
        <v>7.7430000000000003</v>
      </c>
      <c r="C32" s="2">
        <v>8.3890000000000006E-2</v>
      </c>
      <c r="D32" s="2"/>
      <c r="E32" s="3">
        <v>11</v>
      </c>
      <c r="F32" s="2">
        <v>7.6130000000000004</v>
      </c>
      <c r="G32" s="2">
        <v>6.5769999999999995E-2</v>
      </c>
      <c r="H32" s="2"/>
      <c r="I32" s="3">
        <v>2</v>
      </c>
      <c r="J32" s="2">
        <v>7.8440000000000003</v>
      </c>
      <c r="K32" s="2">
        <v>0.13003999999999999</v>
      </c>
      <c r="M32" s="3">
        <v>3</v>
      </c>
      <c r="N32" s="2">
        <v>7.6559999999999997</v>
      </c>
      <c r="O32" s="2">
        <v>-3.5390000000000005E-2</v>
      </c>
    </row>
    <row r="33" spans="1:15" x14ac:dyDescent="0.45">
      <c r="A33" s="3">
        <v>9</v>
      </c>
      <c r="B33" s="2">
        <v>7.8170000000000002</v>
      </c>
      <c r="C33" s="2">
        <v>8.8080000000000006E-2</v>
      </c>
      <c r="D33" s="2"/>
      <c r="E33" s="3">
        <v>12</v>
      </c>
      <c r="F33" s="2">
        <v>7.6539999999999999</v>
      </c>
      <c r="G33" s="2">
        <v>2.716E-2</v>
      </c>
      <c r="H33" s="2"/>
      <c r="I33" s="3">
        <v>3</v>
      </c>
      <c r="J33" s="2">
        <v>7.9580000000000002</v>
      </c>
      <c r="K33" s="2">
        <v>8.3710000000000007E-2</v>
      </c>
      <c r="M33" s="3">
        <v>4</v>
      </c>
      <c r="N33" s="2">
        <v>7.6310000000000002</v>
      </c>
      <c r="O33" s="2">
        <v>-7.936E-2</v>
      </c>
    </row>
    <row r="34" spans="1:15" x14ac:dyDescent="0.45">
      <c r="A34" s="3">
        <v>10</v>
      </c>
      <c r="B34" s="2">
        <v>7.7990000000000004</v>
      </c>
      <c r="C34" s="2">
        <v>3.7470000000000003E-2</v>
      </c>
      <c r="D34" s="2"/>
      <c r="E34" s="3">
        <v>13</v>
      </c>
      <c r="F34" s="2">
        <v>7.6970000000000001</v>
      </c>
      <c r="G34" s="2">
        <v>7.9579999999999998E-2</v>
      </c>
      <c r="H34" s="2"/>
      <c r="I34" s="3">
        <v>4</v>
      </c>
      <c r="J34" s="2">
        <v>7.8250000000000002</v>
      </c>
      <c r="K34" s="2">
        <v>0.10209</v>
      </c>
      <c r="M34" s="3">
        <v>5</v>
      </c>
      <c r="N34" s="2">
        <v>7.4240000000000004</v>
      </c>
      <c r="O34" s="2">
        <v>-6.6270000000000009E-2</v>
      </c>
    </row>
    <row r="35" spans="1:15" x14ac:dyDescent="0.45">
      <c r="A35" s="3">
        <v>11</v>
      </c>
      <c r="B35" s="2">
        <v>7.7939999999999996</v>
      </c>
      <c r="C35" s="2">
        <v>9.3259999999999996E-2</v>
      </c>
      <c r="D35" s="2"/>
      <c r="E35" s="3">
        <v>14</v>
      </c>
      <c r="F35" s="2">
        <v>7.5220000000000002</v>
      </c>
      <c r="G35" s="2">
        <v>5.126E-2</v>
      </c>
      <c r="H35" s="2"/>
      <c r="I35" s="3">
        <v>5</v>
      </c>
      <c r="J35" s="2">
        <v>7.9130000000000003</v>
      </c>
      <c r="K35" s="2">
        <v>0.16134000000000001</v>
      </c>
      <c r="M35" s="3">
        <v>6</v>
      </c>
      <c r="N35" s="2">
        <v>7.548</v>
      </c>
      <c r="O35" s="2">
        <v>-4.5580000000000002E-2</v>
      </c>
    </row>
    <row r="36" spans="1:15" x14ac:dyDescent="0.45">
      <c r="A36" s="3">
        <v>12</v>
      </c>
      <c r="B36" s="2">
        <v>7.8159999999999998</v>
      </c>
      <c r="C36" s="2">
        <v>6.9629999999999997E-2</v>
      </c>
      <c r="D36" s="2"/>
      <c r="E36" s="3">
        <v>15</v>
      </c>
      <c r="F36" s="2">
        <v>7.6180000000000003</v>
      </c>
      <c r="G36" s="2">
        <v>7.7479999999999993E-2</v>
      </c>
      <c r="H36" s="2"/>
      <c r="I36" s="3">
        <v>6</v>
      </c>
      <c r="J36" s="2">
        <v>7.9059999999999997</v>
      </c>
      <c r="K36" s="2">
        <v>0.22783</v>
      </c>
      <c r="M36" s="3">
        <v>7</v>
      </c>
      <c r="N36" s="2">
        <v>7.468</v>
      </c>
      <c r="O36" s="2">
        <v>-4.36E-2</v>
      </c>
    </row>
    <row r="37" spans="1:15" x14ac:dyDescent="0.45">
      <c r="A37" s="1" t="s">
        <v>12</v>
      </c>
      <c r="B37" s="2">
        <v>7.8650000000000002</v>
      </c>
      <c r="C37" s="2">
        <v>4.1079999999999998E-2</v>
      </c>
      <c r="D37" s="2"/>
      <c r="E37" s="3">
        <v>16</v>
      </c>
      <c r="F37" s="2">
        <v>7.5019999999999998</v>
      </c>
      <c r="G37" s="2">
        <v>4.4179999999999997E-2</v>
      </c>
      <c r="H37" s="2"/>
      <c r="I37" s="3">
        <v>7</v>
      </c>
      <c r="J37" s="2">
        <v>7.94</v>
      </c>
      <c r="K37" s="2">
        <v>0.12274</v>
      </c>
      <c r="M37" s="3">
        <v>8</v>
      </c>
      <c r="N37" s="2">
        <v>7.6660000000000004</v>
      </c>
      <c r="O37" s="2">
        <v>-4.2800000000000005E-2</v>
      </c>
    </row>
    <row r="38" spans="1:15" x14ac:dyDescent="0.45">
      <c r="A38" s="3">
        <v>2</v>
      </c>
      <c r="B38" s="2">
        <v>7.79</v>
      </c>
      <c r="C38" s="2">
        <v>7.8509999999999996E-2</v>
      </c>
      <c r="D38" s="2"/>
      <c r="E38" s="1" t="s">
        <v>11</v>
      </c>
      <c r="F38" s="2">
        <v>7.5679999999999996</v>
      </c>
      <c r="G38" s="2">
        <v>6.5269999999999995E-2</v>
      </c>
      <c r="H38" s="2"/>
      <c r="I38" s="3">
        <v>8</v>
      </c>
      <c r="J38" s="2">
        <v>7.9580000000000002</v>
      </c>
      <c r="K38" s="2">
        <v>8.3900000000000002E-2</v>
      </c>
      <c r="M38" s="3">
        <v>9</v>
      </c>
      <c r="N38" s="2">
        <v>7.6379999999999999</v>
      </c>
      <c r="O38" s="2">
        <v>-4.2280000000000005E-2</v>
      </c>
    </row>
    <row r="39" spans="1:15" x14ac:dyDescent="0.45">
      <c r="A39" s="3">
        <v>3</v>
      </c>
      <c r="B39" s="2">
        <v>7.6639999999999997</v>
      </c>
      <c r="C39" s="2">
        <v>5.6070000000000002E-2</v>
      </c>
      <c r="D39" s="2"/>
      <c r="E39" s="3">
        <v>2</v>
      </c>
      <c r="F39" s="2">
        <v>7.556</v>
      </c>
      <c r="G39" s="2">
        <v>5.0819999999999997E-2</v>
      </c>
      <c r="H39" s="2"/>
      <c r="I39" s="3">
        <v>9</v>
      </c>
      <c r="J39" s="2">
        <v>7.9340000000000002</v>
      </c>
      <c r="K39" s="2">
        <v>0.11753</v>
      </c>
      <c r="M39" s="3">
        <v>10</v>
      </c>
      <c r="N39" s="2">
        <v>7.6059999999999999</v>
      </c>
      <c r="O39" s="2">
        <v>-6.2619999999999995E-2</v>
      </c>
    </row>
    <row r="40" spans="1:15" x14ac:dyDescent="0.45">
      <c r="A40" s="3">
        <v>4</v>
      </c>
      <c r="B40" s="2">
        <v>7.6440000000000001</v>
      </c>
      <c r="C40" s="2">
        <v>0.11228</v>
      </c>
      <c r="D40" s="2"/>
      <c r="E40" s="3">
        <v>3</v>
      </c>
      <c r="F40" s="2">
        <v>7.6760000000000002</v>
      </c>
      <c r="G40" s="2">
        <v>3.0950000000000002E-2</v>
      </c>
      <c r="H40" s="2"/>
      <c r="I40" s="3">
        <v>10</v>
      </c>
      <c r="J40" s="2">
        <v>7.9379999999999997</v>
      </c>
      <c r="K40" s="2">
        <v>0.10377</v>
      </c>
      <c r="M40" s="3">
        <v>11</v>
      </c>
      <c r="N40" s="2">
        <v>7.6479999999999997</v>
      </c>
      <c r="O40" s="2">
        <v>-3.6380000000000003E-2</v>
      </c>
    </row>
    <row r="41" spans="1:15" x14ac:dyDescent="0.45">
      <c r="A41" s="3">
        <v>5</v>
      </c>
      <c r="B41" s="2">
        <v>7.7969999999999997</v>
      </c>
      <c r="C41" s="2">
        <v>2.819E-2</v>
      </c>
      <c r="D41" s="2"/>
      <c r="E41" s="3">
        <v>4</v>
      </c>
      <c r="F41" s="2">
        <v>7.6360000000000001</v>
      </c>
      <c r="G41" s="2">
        <v>7.0010000000000003E-2</v>
      </c>
      <c r="H41" s="2"/>
      <c r="I41" s="3">
        <v>11</v>
      </c>
      <c r="J41" s="2">
        <v>7.9610000000000003</v>
      </c>
      <c r="K41" s="2">
        <v>0.10828</v>
      </c>
      <c r="M41" s="3">
        <v>12</v>
      </c>
      <c r="N41" s="2">
        <v>7.6230000000000002</v>
      </c>
      <c r="O41" s="2">
        <v>-4.5190000000000001E-2</v>
      </c>
    </row>
    <row r="42" spans="1:15" x14ac:dyDescent="0.45">
      <c r="A42" s="3">
        <v>6</v>
      </c>
      <c r="B42" s="2">
        <v>7.82</v>
      </c>
      <c r="C42" s="2">
        <v>6.5259999999999999E-2</v>
      </c>
      <c r="D42" s="2"/>
      <c r="E42" s="3">
        <v>5</v>
      </c>
      <c r="F42" s="2">
        <v>7.6749999999999998</v>
      </c>
      <c r="G42" s="2">
        <v>4.7909999999999994E-2</v>
      </c>
      <c r="H42" s="2"/>
      <c r="I42" s="3">
        <v>12</v>
      </c>
      <c r="J42" s="2">
        <v>7.9530000000000003</v>
      </c>
      <c r="K42" s="2">
        <v>9.9080000000000001E-2</v>
      </c>
      <c r="M42" s="3">
        <v>13</v>
      </c>
      <c r="N42" s="2">
        <v>7.7279999999999998</v>
      </c>
      <c r="O42" s="2">
        <v>-6.0100000000000001E-2</v>
      </c>
    </row>
    <row r="43" spans="1:15" x14ac:dyDescent="0.45">
      <c r="A43" s="3">
        <v>7</v>
      </c>
      <c r="B43" s="2">
        <v>7.7709999999999999</v>
      </c>
      <c r="C43" s="2">
        <v>6.4439999999999997E-2</v>
      </c>
      <c r="D43" s="2"/>
      <c r="E43" s="3">
        <v>6</v>
      </c>
      <c r="F43" s="2">
        <v>7.7309999999999999</v>
      </c>
      <c r="G43" s="2">
        <v>3.5279999999999999E-2</v>
      </c>
      <c r="H43" s="2"/>
      <c r="I43" s="3">
        <v>13</v>
      </c>
      <c r="J43" s="2">
        <v>7.8869999999999996</v>
      </c>
      <c r="K43" s="2">
        <v>0.16619999999999999</v>
      </c>
      <c r="M43" s="3">
        <v>14</v>
      </c>
      <c r="N43" s="2">
        <v>7.6440000000000001</v>
      </c>
      <c r="O43" s="2">
        <v>-3.4590000000000003E-2</v>
      </c>
    </row>
    <row r="44" spans="1:15" x14ac:dyDescent="0.45">
      <c r="A44" s="3">
        <v>8</v>
      </c>
      <c r="B44" s="2">
        <v>7.806</v>
      </c>
      <c r="C44" s="2">
        <v>4.1860000000000001E-2</v>
      </c>
      <c r="D44" s="2"/>
      <c r="E44" s="3">
        <v>7</v>
      </c>
      <c r="F44" s="2">
        <v>7.6619999999999999</v>
      </c>
      <c r="G44" s="2">
        <v>5.8999999999999997E-2</v>
      </c>
      <c r="H44" s="2"/>
      <c r="I44" s="3">
        <v>14</v>
      </c>
      <c r="J44" s="2">
        <v>7.9139999999999997</v>
      </c>
      <c r="K44" s="2">
        <v>8.5959999999999995E-2</v>
      </c>
      <c r="M44" s="3">
        <v>15</v>
      </c>
      <c r="N44" s="2">
        <v>7.649</v>
      </c>
      <c r="O44" s="2">
        <v>-3.5290000000000002E-2</v>
      </c>
    </row>
    <row r="45" spans="1:15" x14ac:dyDescent="0.45">
      <c r="A45" s="3">
        <v>9</v>
      </c>
      <c r="B45" s="2">
        <v>7.7009999999999996</v>
      </c>
      <c r="C45" s="2">
        <v>7.8479999999999994E-2</v>
      </c>
      <c r="D45" s="2"/>
      <c r="E45" s="3">
        <v>8</v>
      </c>
      <c r="F45" s="2">
        <v>7.5049999999999999</v>
      </c>
      <c r="G45" s="2">
        <v>4.82E-2</v>
      </c>
      <c r="H45" s="2"/>
      <c r="I45" s="3">
        <v>15</v>
      </c>
      <c r="J45" s="2">
        <v>7.9240000000000004</v>
      </c>
      <c r="K45" s="2">
        <v>0.11466999999999999</v>
      </c>
      <c r="O45" s="2"/>
    </row>
    <row r="46" spans="1:15" x14ac:dyDescent="0.45">
      <c r="A46" s="3">
        <v>10</v>
      </c>
      <c r="B46" s="2">
        <v>7.875</v>
      </c>
      <c r="C46" s="2">
        <v>8.8469999999999993E-2</v>
      </c>
      <c r="D46" s="2"/>
      <c r="E46" s="3">
        <v>9</v>
      </c>
      <c r="F46" s="2">
        <v>7.6319999999999997</v>
      </c>
      <c r="G46" s="2">
        <v>2.4640000000000002E-2</v>
      </c>
      <c r="H46" s="2"/>
      <c r="I46" s="3">
        <v>16</v>
      </c>
      <c r="J46" s="2">
        <v>7.8970000000000002</v>
      </c>
      <c r="K46" s="2">
        <v>0.1255</v>
      </c>
      <c r="M46" s="11" t="s">
        <v>2</v>
      </c>
      <c r="N46" s="5">
        <f>AVERAGE(N6:N44)</f>
        <v>7.7314358974358974</v>
      </c>
      <c r="O46" s="5">
        <f>AVERAGE(O6:O44)</f>
        <v>-4.7890512820512827E-2</v>
      </c>
    </row>
    <row r="47" spans="1:15" x14ac:dyDescent="0.45">
      <c r="A47" s="3">
        <v>11</v>
      </c>
      <c r="B47" s="2">
        <v>7.8259999999999996</v>
      </c>
      <c r="C47" s="2">
        <v>4.3540000000000002E-2</v>
      </c>
      <c r="D47" s="2"/>
      <c r="E47" s="3">
        <v>10</v>
      </c>
      <c r="F47" s="2">
        <v>7.4989999999999997</v>
      </c>
      <c r="G47" s="2">
        <v>3.1809999999999998E-2</v>
      </c>
      <c r="H47" s="2"/>
      <c r="M47" s="3" t="s">
        <v>44</v>
      </c>
      <c r="N47" s="2">
        <f>STDEV(N6:N44)/SQRT(COUNT(N6:N44))</f>
        <v>1.8345675941156117E-2</v>
      </c>
      <c r="O47" s="2">
        <f>STDEV(O6:O44)/SQRT(COUNT(O6:O44))</f>
        <v>2.6674728862759291E-3</v>
      </c>
    </row>
    <row r="48" spans="1:15" x14ac:dyDescent="0.45">
      <c r="A48" s="3">
        <v>12</v>
      </c>
      <c r="B48" s="2">
        <v>7.7869999999999999</v>
      </c>
      <c r="C48" s="2">
        <v>4.8590000000000001E-2</v>
      </c>
      <c r="D48" s="2"/>
      <c r="E48" s="3">
        <v>11</v>
      </c>
      <c r="F48" s="2">
        <v>7.5030000000000001</v>
      </c>
      <c r="G48" s="2">
        <v>7.9280000000000003E-2</v>
      </c>
      <c r="H48" s="2"/>
      <c r="I48" s="11" t="s">
        <v>2</v>
      </c>
      <c r="J48" s="5">
        <f>AVERAGE(J6:J46)</f>
        <v>7.8611219512195118</v>
      </c>
      <c r="K48" s="5">
        <f>AVERAGE(K6:K46)</f>
        <v>0.11191682926829266</v>
      </c>
      <c r="O48" s="2"/>
    </row>
    <row r="49" spans="1:15" x14ac:dyDescent="0.45">
      <c r="A49" s="1" t="s">
        <v>13</v>
      </c>
      <c r="B49" s="2">
        <v>7.5839999999999996</v>
      </c>
      <c r="C49" s="2">
        <v>5.57E-2</v>
      </c>
      <c r="D49" s="2"/>
      <c r="E49" s="3">
        <v>12</v>
      </c>
      <c r="F49" s="2">
        <v>7.609</v>
      </c>
      <c r="G49" s="2">
        <v>4.3989999999999994E-2</v>
      </c>
      <c r="H49" s="2"/>
      <c r="I49" s="3" t="s">
        <v>44</v>
      </c>
      <c r="J49" s="2">
        <f>STDEV(J6:J46)/SQRT(COUNT(J6:J46))</f>
        <v>1.8386540514733613E-2</v>
      </c>
      <c r="K49" s="2">
        <f>STDEV(K6:K46)/SQRT(COUNT(K6:K46))</f>
        <v>6.3230674521753561E-3</v>
      </c>
      <c r="O49" s="7"/>
    </row>
    <row r="50" spans="1:15" x14ac:dyDescent="0.45">
      <c r="A50" s="3">
        <v>2</v>
      </c>
      <c r="B50" s="2">
        <v>7.6660000000000004</v>
      </c>
      <c r="C50" s="2">
        <v>6.7799999999999999E-2</v>
      </c>
      <c r="D50" s="2"/>
      <c r="E50" s="3">
        <v>13</v>
      </c>
      <c r="F50" s="2">
        <v>7.5650000000000004</v>
      </c>
      <c r="G50" s="2">
        <v>4.1859999999999994E-2</v>
      </c>
      <c r="H50" s="2"/>
      <c r="K50" s="2"/>
      <c r="O50" s="2"/>
    </row>
    <row r="51" spans="1:15" x14ac:dyDescent="0.45">
      <c r="A51" s="3">
        <v>3</v>
      </c>
      <c r="B51" s="2">
        <v>7.7060000000000004</v>
      </c>
      <c r="C51" s="2">
        <v>5.6050000000000003E-2</v>
      </c>
      <c r="D51" s="2"/>
      <c r="E51" s="3">
        <v>14</v>
      </c>
      <c r="F51" s="2">
        <v>7.5419999999999998</v>
      </c>
      <c r="G51" s="2">
        <v>4.761E-2</v>
      </c>
      <c r="H51" s="2"/>
      <c r="K51" s="2"/>
      <c r="O51" s="2"/>
    </row>
    <row r="52" spans="1:15" x14ac:dyDescent="0.45">
      <c r="A52" s="3">
        <v>4</v>
      </c>
      <c r="B52" s="2">
        <v>7.6020000000000003</v>
      </c>
      <c r="C52" s="2">
        <v>7.0989999999999998E-2</v>
      </c>
      <c r="D52" s="2"/>
      <c r="E52" s="3"/>
      <c r="F52" s="3"/>
      <c r="K52" s="2"/>
      <c r="O52" s="2"/>
    </row>
    <row r="53" spans="1:15" x14ac:dyDescent="0.45">
      <c r="A53" s="3">
        <v>5</v>
      </c>
      <c r="B53" s="2">
        <v>7.7169999999999996</v>
      </c>
      <c r="C53" s="2">
        <v>4.4040000000000003E-2</v>
      </c>
      <c r="D53" s="2"/>
      <c r="E53" s="11" t="s">
        <v>2</v>
      </c>
      <c r="F53" s="5">
        <f>AVERAGE(F6:F51)</f>
        <v>7.6135434782608682</v>
      </c>
      <c r="G53" s="5">
        <f>AVERAGE(G6:G51)</f>
        <v>5.1005869565217396E-2</v>
      </c>
      <c r="H53" s="5"/>
    </row>
    <row r="54" spans="1:15" x14ac:dyDescent="0.45">
      <c r="A54" s="3">
        <v>6</v>
      </c>
      <c r="B54" s="2">
        <v>7.7210000000000001</v>
      </c>
      <c r="C54" s="2">
        <v>9.5659999999999995E-2</v>
      </c>
      <c r="D54" s="2"/>
      <c r="E54" s="3" t="s">
        <v>44</v>
      </c>
      <c r="F54" s="2">
        <f>STDEV(F6:F51)/SQRT(COUNT(F6:F51))</f>
        <v>9.7216182487104997E-3</v>
      </c>
      <c r="G54" s="2">
        <f>STDEV(G6:G51)/SQRT(COUNT(G6:G51))</f>
        <v>2.1063506820463685E-3</v>
      </c>
      <c r="H54" s="2"/>
    </row>
    <row r="55" spans="1:15" x14ac:dyDescent="0.45">
      <c r="A55" s="3">
        <v>7</v>
      </c>
      <c r="B55" s="2">
        <v>7.5350000000000001</v>
      </c>
      <c r="C55" s="2">
        <v>8.4790000000000004E-2</v>
      </c>
      <c r="D55" s="2"/>
      <c r="E55" s="3"/>
      <c r="F55" s="3"/>
      <c r="K55" s="2"/>
    </row>
    <row r="56" spans="1:15" x14ac:dyDescent="0.45">
      <c r="A56" s="3">
        <v>8</v>
      </c>
      <c r="B56" s="2">
        <v>7.6280000000000001</v>
      </c>
      <c r="C56" s="2">
        <v>5.228E-2</v>
      </c>
      <c r="D56" s="2"/>
      <c r="G56" s="7"/>
      <c r="K56" s="2"/>
    </row>
    <row r="57" spans="1:15" x14ac:dyDescent="0.45">
      <c r="A57" s="3">
        <v>9</v>
      </c>
      <c r="B57" s="2">
        <v>7.7430000000000003</v>
      </c>
      <c r="C57" s="2">
        <v>6.1109999999999998E-2</v>
      </c>
      <c r="D57" s="2"/>
      <c r="K57" s="2"/>
    </row>
    <row r="58" spans="1:15" x14ac:dyDescent="0.45">
      <c r="A58" s="3">
        <v>10</v>
      </c>
      <c r="B58" s="2">
        <v>7.67</v>
      </c>
      <c r="C58" s="2">
        <v>5.2170000000000001E-2</v>
      </c>
      <c r="D58" s="2"/>
      <c r="K58" s="2"/>
    </row>
    <row r="59" spans="1:15" x14ac:dyDescent="0.45">
      <c r="A59" s="3">
        <v>11</v>
      </c>
      <c r="B59" s="2">
        <v>7.6440000000000001</v>
      </c>
      <c r="C59" s="2">
        <v>8.3610000000000004E-2</v>
      </c>
      <c r="D59" s="2"/>
      <c r="E59" s="5"/>
      <c r="F59" s="5"/>
      <c r="H59" s="5"/>
      <c r="I59" s="5"/>
      <c r="J59" s="5"/>
      <c r="K59" s="2"/>
    </row>
    <row r="60" spans="1:15" x14ac:dyDescent="0.45">
      <c r="D60" s="2"/>
      <c r="E60" s="2"/>
      <c r="F60" s="2"/>
      <c r="H60" s="2"/>
      <c r="I60" s="2"/>
      <c r="J60" s="2"/>
      <c r="K60" s="2"/>
    </row>
    <row r="61" spans="1:15" x14ac:dyDescent="0.45">
      <c r="A61" s="11" t="s">
        <v>2</v>
      </c>
      <c r="B61" s="5">
        <f>AVERAGE(B6:B59)</f>
        <v>7.7244074074074094</v>
      </c>
      <c r="C61" s="5">
        <f>AVERAGE(C6:C59)</f>
        <v>7.6282777777777783E-2</v>
      </c>
      <c r="K61" s="2"/>
    </row>
    <row r="62" spans="1:15" x14ac:dyDescent="0.45">
      <c r="A62" s="3" t="s">
        <v>44</v>
      </c>
      <c r="B62" s="2">
        <f>STDEV(B6:B59)/SQRT(COUNT(B6:B59))</f>
        <v>1.3561865352407844E-2</v>
      </c>
      <c r="C62" s="2">
        <f>STDEV(C6:C59)/SQRT(COUNT(C6:C59))</f>
        <v>4.8031410961686515E-3</v>
      </c>
      <c r="K62" s="2"/>
    </row>
  </sheetData>
  <pageMargins left="0.7" right="0.7" top="0.78740157499999996" bottom="0.78740157499999996" header="0.3" footer="0.3"/>
  <pageSetup scale="5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zoomScaleNormal="100" zoomScalePageLayoutView="40" workbookViewId="0">
      <selection activeCell="A3" sqref="A3"/>
    </sheetView>
  </sheetViews>
  <sheetFormatPr baseColWidth="10" defaultRowHeight="14.25" x14ac:dyDescent="0.45"/>
  <sheetData>
    <row r="1" spans="1:6" x14ac:dyDescent="0.45">
      <c r="A1" s="15" t="s">
        <v>54</v>
      </c>
    </row>
    <row r="2" spans="1:6" ht="14.65" x14ac:dyDescent="0.45">
      <c r="A2" t="s">
        <v>98</v>
      </c>
    </row>
    <row r="4" spans="1:6" x14ac:dyDescent="0.45">
      <c r="A4" s="16" t="s">
        <v>45</v>
      </c>
      <c r="B4" s="19" t="s">
        <v>55</v>
      </c>
      <c r="C4" s="19" t="s">
        <v>56</v>
      </c>
      <c r="D4" s="19" t="s">
        <v>58</v>
      </c>
      <c r="E4" s="19" t="s">
        <v>57</v>
      </c>
      <c r="F4" s="19" t="s">
        <v>59</v>
      </c>
    </row>
    <row r="5" spans="1:6" x14ac:dyDescent="0.45">
      <c r="A5" s="16" t="s">
        <v>9</v>
      </c>
      <c r="B5" s="18">
        <v>23.181749</v>
      </c>
      <c r="C5" s="18">
        <v>33.770998999999996</v>
      </c>
      <c r="D5" s="18">
        <v>55.154998999999997</v>
      </c>
      <c r="E5" s="18">
        <v>78.204999000000001</v>
      </c>
      <c r="F5" s="18">
        <v>97.9435</v>
      </c>
    </row>
    <row r="6" spans="1:6" x14ac:dyDescent="0.45">
      <c r="A6" s="16" t="s">
        <v>60</v>
      </c>
      <c r="B6" s="18">
        <v>22.890749</v>
      </c>
      <c r="C6" s="18">
        <v>32.109249999999996</v>
      </c>
      <c r="D6" s="18">
        <v>55.073748999999999</v>
      </c>
      <c r="E6" s="18">
        <v>77.134748000000002</v>
      </c>
      <c r="F6" s="18">
        <v>100.50500100000001</v>
      </c>
    </row>
    <row r="7" spans="1:6" x14ac:dyDescent="0.45">
      <c r="A7" s="16" t="s">
        <v>61</v>
      </c>
      <c r="B7" s="18">
        <v>22.129998999999998</v>
      </c>
      <c r="C7" s="18">
        <v>32.7515</v>
      </c>
      <c r="D7" s="18">
        <v>54.328997999999999</v>
      </c>
      <c r="E7" s="18">
        <v>74.057248000000001</v>
      </c>
      <c r="F7" s="18">
        <v>90.388500000000008</v>
      </c>
    </row>
    <row r="8" spans="1:6" x14ac:dyDescent="0.45">
      <c r="A8" s="16" t="s">
        <v>62</v>
      </c>
      <c r="B8" s="18">
        <v>22.394499</v>
      </c>
      <c r="C8" s="18">
        <v>31.838750000000001</v>
      </c>
      <c r="D8" s="18">
        <v>52.523497999999996</v>
      </c>
      <c r="E8" s="18">
        <v>74.271749</v>
      </c>
      <c r="F8" s="18">
        <v>90.990497000000005</v>
      </c>
    </row>
    <row r="9" spans="1:6" x14ac:dyDescent="0.45">
      <c r="A9" s="16" t="s">
        <v>63</v>
      </c>
      <c r="B9" s="18">
        <v>22.380250999999998</v>
      </c>
      <c r="C9" s="18">
        <v>32.965750999999997</v>
      </c>
      <c r="D9" s="18">
        <v>53.702750999999999</v>
      </c>
      <c r="E9" s="18">
        <v>75.01624799999999</v>
      </c>
      <c r="F9" s="18">
        <v>93.882999000000012</v>
      </c>
    </row>
    <row r="10" spans="1:6" x14ac:dyDescent="0.45">
      <c r="A10" s="16" t="s">
        <v>64</v>
      </c>
      <c r="B10" s="18">
        <v>21.981500999999998</v>
      </c>
      <c r="C10" s="18">
        <v>32.353750999999995</v>
      </c>
      <c r="D10" s="18">
        <v>53.338000999999998</v>
      </c>
      <c r="E10" s="18">
        <v>73.52249599999999</v>
      </c>
      <c r="F10" s="18">
        <v>91.219249000000005</v>
      </c>
    </row>
    <row r="11" spans="1:6" x14ac:dyDescent="0.45">
      <c r="A11" s="16" t="s">
        <v>65</v>
      </c>
      <c r="B11" s="18">
        <v>21.502250999999998</v>
      </c>
      <c r="C11" s="18">
        <v>35.292251</v>
      </c>
      <c r="D11" s="18">
        <v>54.170497999999995</v>
      </c>
      <c r="E11" s="18">
        <v>73.539997999999997</v>
      </c>
      <c r="F11" s="18">
        <v>88.810749000000001</v>
      </c>
    </row>
    <row r="12" spans="1:6" x14ac:dyDescent="0.45">
      <c r="A12" s="16" t="s">
        <v>66</v>
      </c>
      <c r="B12" s="18">
        <v>22.767499999999998</v>
      </c>
      <c r="C12" s="18">
        <v>31.61675</v>
      </c>
      <c r="D12" s="18">
        <v>53.106249999999996</v>
      </c>
      <c r="E12" s="18">
        <v>75.723248999999996</v>
      </c>
      <c r="F12" s="18">
        <v>98.651752000000002</v>
      </c>
    </row>
    <row r="13" spans="1:6" x14ac:dyDescent="0.45">
      <c r="A13" s="16" t="s">
        <v>67</v>
      </c>
      <c r="B13" s="18">
        <v>22.3095</v>
      </c>
      <c r="C13" s="18">
        <v>32.70675</v>
      </c>
      <c r="D13" s="18">
        <v>53.499752000000001</v>
      </c>
      <c r="E13" s="18">
        <v>75.458248999999995</v>
      </c>
      <c r="F13" s="18">
        <v>91.27000000000001</v>
      </c>
    </row>
    <row r="14" spans="1:6" x14ac:dyDescent="0.45">
      <c r="A14" s="16" t="s">
        <v>10</v>
      </c>
      <c r="B14" s="18">
        <v>22.251000999999999</v>
      </c>
      <c r="C14" s="18">
        <v>31.734999999999999</v>
      </c>
      <c r="D14" s="18">
        <v>53.050502999999999</v>
      </c>
      <c r="E14" s="18">
        <v>73.321004000000002</v>
      </c>
      <c r="F14" s="18">
        <v>91.698001000000005</v>
      </c>
    </row>
    <row r="15" spans="1:6" x14ac:dyDescent="0.45">
      <c r="A15" s="16" t="s">
        <v>60</v>
      </c>
      <c r="B15" s="18">
        <v>24.411248999999998</v>
      </c>
      <c r="C15" s="18">
        <v>37.103000000000002</v>
      </c>
      <c r="D15" s="18">
        <v>57.140750999999995</v>
      </c>
      <c r="E15" s="18">
        <v>76.874752999999998</v>
      </c>
      <c r="F15" s="18">
        <v>93.849498000000011</v>
      </c>
    </row>
    <row r="16" spans="1:6" x14ac:dyDescent="0.45">
      <c r="A16" s="16" t="s">
        <v>61</v>
      </c>
      <c r="B16" s="18">
        <v>22.333499999999997</v>
      </c>
      <c r="C16" s="18">
        <v>32.3065</v>
      </c>
      <c r="D16" s="18">
        <v>52.485499999999995</v>
      </c>
      <c r="E16" s="18">
        <v>73.531751</v>
      </c>
      <c r="F16" s="18">
        <v>90.119251000000006</v>
      </c>
    </row>
    <row r="17" spans="1:6" x14ac:dyDescent="0.45">
      <c r="A17" s="16" t="s">
        <v>62</v>
      </c>
      <c r="B17" s="18">
        <v>22.292249999999999</v>
      </c>
      <c r="C17" s="18">
        <v>30.724499999999999</v>
      </c>
      <c r="D17" s="18">
        <v>50.049999</v>
      </c>
      <c r="E17" s="18">
        <v>73.574247</v>
      </c>
      <c r="F17" s="18">
        <v>92.997249000000011</v>
      </c>
    </row>
    <row r="18" spans="1:6" x14ac:dyDescent="0.45">
      <c r="A18" s="16" t="s">
        <v>63</v>
      </c>
      <c r="B18" s="18">
        <v>25.315249999999999</v>
      </c>
      <c r="C18" s="18">
        <v>37.037748999999998</v>
      </c>
      <c r="D18" s="18">
        <v>58.746001999999997</v>
      </c>
      <c r="E18" s="18">
        <v>80.51500399999999</v>
      </c>
      <c r="F18" s="18">
        <v>98.479999000000007</v>
      </c>
    </row>
    <row r="19" spans="1:6" x14ac:dyDescent="0.45">
      <c r="A19" s="16" t="s">
        <v>64</v>
      </c>
      <c r="B19" s="18">
        <v>22.43825</v>
      </c>
      <c r="C19" s="18">
        <v>32.592501999999996</v>
      </c>
      <c r="D19" s="18">
        <v>53.066748999999994</v>
      </c>
      <c r="E19" s="18">
        <v>75.249746000000002</v>
      </c>
      <c r="F19" s="18">
        <v>93.250247999999999</v>
      </c>
    </row>
    <row r="20" spans="1:6" x14ac:dyDescent="0.45">
      <c r="A20" s="16" t="s">
        <v>65</v>
      </c>
      <c r="B20" s="18">
        <v>24.045249999999999</v>
      </c>
      <c r="C20" s="18">
        <v>35.403502000000003</v>
      </c>
      <c r="D20" s="18">
        <v>54.853248000000001</v>
      </c>
      <c r="E20" s="18">
        <v>74.926502999999997</v>
      </c>
      <c r="F20" s="18">
        <v>91.036251000000007</v>
      </c>
    </row>
    <row r="21" spans="1:6" x14ac:dyDescent="0.45">
      <c r="A21" s="16" t="s">
        <v>66</v>
      </c>
      <c r="B21" s="18">
        <v>22.986249999999998</v>
      </c>
      <c r="C21" s="18">
        <v>32.151998999999996</v>
      </c>
      <c r="D21" s="18">
        <v>54.011248999999999</v>
      </c>
      <c r="E21" s="18">
        <v>74.513249999999999</v>
      </c>
      <c r="F21" s="18">
        <v>91.980747000000008</v>
      </c>
    </row>
    <row r="22" spans="1:6" x14ac:dyDescent="0.45">
      <c r="A22" s="16" t="s">
        <v>67</v>
      </c>
      <c r="B22" s="18">
        <v>22.6845</v>
      </c>
      <c r="C22" s="18">
        <v>32.847501000000001</v>
      </c>
      <c r="D22" s="18">
        <v>53.920249999999996</v>
      </c>
      <c r="E22" s="18">
        <v>75.414250999999993</v>
      </c>
      <c r="F22" s="18">
        <v>92.481998000000004</v>
      </c>
    </row>
    <row r="23" spans="1:6" x14ac:dyDescent="0.45">
      <c r="A23" s="16" t="s">
        <v>68</v>
      </c>
      <c r="B23" s="18">
        <v>23.80125</v>
      </c>
      <c r="C23" s="18">
        <v>33.686999</v>
      </c>
      <c r="D23" s="18">
        <v>54.908999999999999</v>
      </c>
      <c r="E23" s="18">
        <v>75.836247999999998</v>
      </c>
      <c r="F23" s="18">
        <v>92.692752000000013</v>
      </c>
    </row>
    <row r="24" spans="1:6" x14ac:dyDescent="0.45">
      <c r="A24" s="16" t="s">
        <v>69</v>
      </c>
      <c r="B24" s="18">
        <v>23.83625</v>
      </c>
      <c r="C24" s="18">
        <v>33.574750000000002</v>
      </c>
      <c r="D24" s="18">
        <v>52.770747999999998</v>
      </c>
      <c r="E24" s="18">
        <v>75.339497999999992</v>
      </c>
      <c r="F24" s="18">
        <v>92.488498000000007</v>
      </c>
    </row>
    <row r="25" spans="1:6" x14ac:dyDescent="0.45">
      <c r="A25" s="16" t="s">
        <v>70</v>
      </c>
      <c r="B25" s="18">
        <v>23.490499999999997</v>
      </c>
      <c r="C25" s="18">
        <v>33.996749000000001</v>
      </c>
      <c r="D25" s="18">
        <v>54.668247000000001</v>
      </c>
      <c r="E25" s="18">
        <v>76.691250999999994</v>
      </c>
      <c r="F25" s="18">
        <v>92.067501000000007</v>
      </c>
    </row>
    <row r="26" spans="1:6" x14ac:dyDescent="0.45">
      <c r="A26" s="16" t="s">
        <v>71</v>
      </c>
      <c r="B26" s="18">
        <v>24.772500999999998</v>
      </c>
      <c r="C26" s="18">
        <v>35.128000999999998</v>
      </c>
      <c r="D26" s="18">
        <v>57.454501999999998</v>
      </c>
      <c r="E26" s="18">
        <v>79.389996999999994</v>
      </c>
      <c r="F26" s="18">
        <v>95.553249000000008</v>
      </c>
    </row>
    <row r="27" spans="1:6" x14ac:dyDescent="0.45">
      <c r="A27" s="16" t="s">
        <v>72</v>
      </c>
      <c r="B27" s="18">
        <v>22.152249999999999</v>
      </c>
      <c r="C27" s="18">
        <v>30.712500000000002</v>
      </c>
      <c r="D27" s="18">
        <v>51.022998999999999</v>
      </c>
      <c r="E27" s="18">
        <v>72.674252999999993</v>
      </c>
      <c r="F27" s="18">
        <v>89.374500000000012</v>
      </c>
    </row>
    <row r="28" spans="1:6" x14ac:dyDescent="0.45">
      <c r="A28" s="16" t="s">
        <v>11</v>
      </c>
      <c r="B28" s="18">
        <v>23.420500000000001</v>
      </c>
      <c r="C28" s="18">
        <v>34.689002000000002</v>
      </c>
      <c r="D28" s="18">
        <v>51.642749999999999</v>
      </c>
      <c r="E28" s="18">
        <v>74.283253999999999</v>
      </c>
      <c r="F28" s="18">
        <v>87.854747000000003</v>
      </c>
    </row>
    <row r="29" spans="1:6" x14ac:dyDescent="0.45">
      <c r="A29" s="16" t="s">
        <v>60</v>
      </c>
      <c r="B29" s="18">
        <v>22.839250999999997</v>
      </c>
      <c r="C29" s="18">
        <v>34.622500000000002</v>
      </c>
      <c r="D29" s="18">
        <v>52.315749999999994</v>
      </c>
      <c r="E29" s="18">
        <v>72.474751999999995</v>
      </c>
      <c r="F29" s="18">
        <v>87.076747000000012</v>
      </c>
    </row>
    <row r="30" spans="1:6" x14ac:dyDescent="0.45">
      <c r="A30" s="16" t="s">
        <v>61</v>
      </c>
      <c r="B30" s="18">
        <v>22.510749999999998</v>
      </c>
      <c r="C30" s="18">
        <v>33.849998999999997</v>
      </c>
      <c r="D30" s="18">
        <v>50.604499999999994</v>
      </c>
      <c r="E30" s="18">
        <v>73.393749999999997</v>
      </c>
      <c r="F30" s="18">
        <v>87.254505000000009</v>
      </c>
    </row>
    <row r="31" spans="1:6" x14ac:dyDescent="0.45">
      <c r="A31" s="16" t="s">
        <v>62</v>
      </c>
      <c r="B31" s="18">
        <v>25.893750999999998</v>
      </c>
      <c r="C31" s="18">
        <v>39.372500000000002</v>
      </c>
      <c r="D31" s="18">
        <v>55.772998999999999</v>
      </c>
      <c r="E31" s="18">
        <v>78.955494999999999</v>
      </c>
      <c r="F31" s="18">
        <v>93.493746999999999</v>
      </c>
    </row>
    <row r="32" spans="1:6" x14ac:dyDescent="0.45">
      <c r="A32" s="16" t="s">
        <v>63</v>
      </c>
      <c r="B32" s="18">
        <v>25.070748999999999</v>
      </c>
      <c r="C32" s="18">
        <v>36.477248000000003</v>
      </c>
      <c r="D32" s="18">
        <v>53.456500999999996</v>
      </c>
      <c r="E32" s="18">
        <v>76.825245999999993</v>
      </c>
      <c r="F32" s="18">
        <v>91.138996000000006</v>
      </c>
    </row>
    <row r="33" spans="1:6" x14ac:dyDescent="0.45">
      <c r="A33" s="16" t="s">
        <v>64</v>
      </c>
      <c r="B33" s="18">
        <v>27.395</v>
      </c>
      <c r="C33" s="18">
        <v>41.430498999999998</v>
      </c>
      <c r="D33" s="18">
        <v>56.801501999999999</v>
      </c>
      <c r="E33" s="18">
        <v>81.613500000000002</v>
      </c>
      <c r="F33" s="18">
        <v>95.962253000000004</v>
      </c>
    </row>
    <row r="34" spans="1:6" x14ac:dyDescent="0.45">
      <c r="A34" s="16" t="s">
        <v>65</v>
      </c>
      <c r="B34" s="18">
        <v>24.407999</v>
      </c>
      <c r="C34" s="18">
        <v>37.240752000000001</v>
      </c>
      <c r="D34" s="18">
        <v>54.658251999999997</v>
      </c>
      <c r="E34" s="18">
        <v>77.367254000000003</v>
      </c>
      <c r="F34" s="18">
        <v>91.130497000000005</v>
      </c>
    </row>
    <row r="35" spans="1:6" x14ac:dyDescent="0.45">
      <c r="A35" s="16" t="s">
        <v>66</v>
      </c>
      <c r="B35" s="18">
        <v>24.658251</v>
      </c>
      <c r="C35" s="18">
        <v>37.891249999999999</v>
      </c>
      <c r="D35" s="18">
        <v>52.283000999999999</v>
      </c>
      <c r="E35" s="18">
        <v>76.693249999999992</v>
      </c>
      <c r="F35" s="18">
        <v>89.882999000000012</v>
      </c>
    </row>
    <row r="36" spans="1:6" x14ac:dyDescent="0.45">
      <c r="A36" s="16" t="s">
        <v>67</v>
      </c>
      <c r="B36" s="18">
        <v>23.52</v>
      </c>
      <c r="C36" s="18">
        <v>36.435499999999998</v>
      </c>
      <c r="D36" s="18">
        <v>53.674751000000001</v>
      </c>
      <c r="E36" s="18">
        <v>75.165998000000002</v>
      </c>
      <c r="F36" s="18">
        <v>88.82400100000001</v>
      </c>
    </row>
    <row r="37" spans="1:6" x14ac:dyDescent="0.45">
      <c r="A37" s="16" t="s">
        <v>68</v>
      </c>
      <c r="B37" s="18">
        <v>30.545500000000001</v>
      </c>
      <c r="C37" s="18">
        <v>47.122500000000002</v>
      </c>
      <c r="D37" s="18">
        <v>65.218249999999998</v>
      </c>
      <c r="E37" s="18">
        <v>89.889500999999996</v>
      </c>
      <c r="F37" s="18">
        <v>103.965496</v>
      </c>
    </row>
    <row r="38" spans="1:6" x14ac:dyDescent="0.45">
      <c r="A38" s="16" t="s">
        <v>69</v>
      </c>
      <c r="B38" s="18">
        <v>23.611499999999999</v>
      </c>
      <c r="C38" s="18">
        <v>36.971747000000001</v>
      </c>
      <c r="D38" s="18">
        <v>50.494250999999998</v>
      </c>
      <c r="E38" s="18">
        <v>73.717999999999989</v>
      </c>
      <c r="F38" s="18">
        <v>87.819751000000011</v>
      </c>
    </row>
    <row r="39" spans="1:6" x14ac:dyDescent="0.45">
      <c r="A39" s="16" t="s">
        <v>70</v>
      </c>
      <c r="B39" s="18">
        <v>24.15925</v>
      </c>
      <c r="C39" s="18">
        <v>36.856501000000002</v>
      </c>
      <c r="D39" s="18">
        <v>51.283248999999998</v>
      </c>
      <c r="E39" s="18">
        <v>73.889500999999996</v>
      </c>
      <c r="F39" s="18">
        <v>88.860752000000005</v>
      </c>
    </row>
    <row r="40" spans="1:6" x14ac:dyDescent="0.45">
      <c r="A40" s="16" t="s">
        <v>71</v>
      </c>
      <c r="B40" s="18">
        <v>25.388249999999999</v>
      </c>
      <c r="C40" s="18">
        <v>36.509498000000001</v>
      </c>
      <c r="D40" s="18">
        <v>52.994999</v>
      </c>
      <c r="E40" s="18">
        <v>75.504750000000001</v>
      </c>
      <c r="F40" s="18">
        <v>90.251003000000011</v>
      </c>
    </row>
    <row r="41" spans="1:6" x14ac:dyDescent="0.45">
      <c r="A41" s="16" t="s">
        <v>72</v>
      </c>
      <c r="B41" s="18">
        <v>28.453500999999999</v>
      </c>
      <c r="C41" s="18">
        <v>40.249751000000003</v>
      </c>
      <c r="D41" s="18">
        <v>53.907500999999996</v>
      </c>
      <c r="E41" s="18">
        <v>77.778249000000002</v>
      </c>
      <c r="F41" s="18">
        <v>92.717753999999999</v>
      </c>
    </row>
    <row r="42" spans="1:6" x14ac:dyDescent="0.45">
      <c r="A42" s="16" t="s">
        <v>12</v>
      </c>
      <c r="B42" s="18">
        <v>24.758500999999999</v>
      </c>
      <c r="C42" s="18">
        <v>38.734999999999999</v>
      </c>
      <c r="D42" s="18">
        <v>52.212500999999996</v>
      </c>
      <c r="E42" s="18">
        <v>76.10275</v>
      </c>
      <c r="F42" s="18">
        <v>90.784244000000001</v>
      </c>
    </row>
    <row r="43" spans="1:6" x14ac:dyDescent="0.45">
      <c r="A43" s="16" t="s">
        <v>60</v>
      </c>
      <c r="B43" s="18">
        <v>25.493749999999999</v>
      </c>
      <c r="C43" s="18">
        <v>39.522002000000001</v>
      </c>
      <c r="D43" s="18">
        <v>55.392497999999996</v>
      </c>
      <c r="E43" s="18">
        <v>78.10875399999999</v>
      </c>
      <c r="F43" s="18">
        <v>93.272998000000001</v>
      </c>
    </row>
    <row r="44" spans="1:6" x14ac:dyDescent="0.45">
      <c r="A44" s="16" t="s">
        <v>61</v>
      </c>
      <c r="B44" s="18">
        <v>24.809249999999999</v>
      </c>
      <c r="C44" s="18">
        <v>39.265501999999998</v>
      </c>
      <c r="D44" s="18">
        <v>52.182499</v>
      </c>
      <c r="E44" s="18">
        <v>76.429754000000003</v>
      </c>
      <c r="F44" s="18">
        <v>92.054248000000001</v>
      </c>
    </row>
    <row r="45" spans="1:6" x14ac:dyDescent="0.45">
      <c r="A45" s="16" t="s">
        <v>62</v>
      </c>
      <c r="B45" s="18">
        <v>24.842748999999998</v>
      </c>
      <c r="C45" s="18">
        <v>41.255248000000002</v>
      </c>
      <c r="D45" s="18">
        <v>58.184748999999996</v>
      </c>
      <c r="E45" s="18">
        <v>80.663747000000001</v>
      </c>
      <c r="F45" s="18">
        <v>95.752002000000005</v>
      </c>
    </row>
    <row r="46" spans="1:6" x14ac:dyDescent="0.45">
      <c r="A46" s="16" t="s">
        <v>63</v>
      </c>
      <c r="B46" s="18">
        <v>25.541</v>
      </c>
      <c r="C46" s="18">
        <v>39.957751000000002</v>
      </c>
      <c r="D46" s="18">
        <v>56.757998999999998</v>
      </c>
      <c r="E46" s="18">
        <v>78.281246999999993</v>
      </c>
      <c r="F46" s="18">
        <v>92.618244000000004</v>
      </c>
    </row>
    <row r="47" spans="1:6" x14ac:dyDescent="0.45">
      <c r="A47" s="16" t="s">
        <v>64</v>
      </c>
      <c r="B47" s="18">
        <v>22.665751</v>
      </c>
      <c r="C47" s="18">
        <v>39.152503000000003</v>
      </c>
      <c r="D47" s="18">
        <v>52.466251</v>
      </c>
      <c r="E47" s="18">
        <v>75.793499999999995</v>
      </c>
      <c r="F47" s="18">
        <v>91.189746</v>
      </c>
    </row>
    <row r="48" spans="1:6" x14ac:dyDescent="0.45">
      <c r="A48" s="16" t="s">
        <v>65</v>
      </c>
      <c r="B48" s="18">
        <v>24.878999999999998</v>
      </c>
      <c r="C48" s="18">
        <v>39.974997000000002</v>
      </c>
      <c r="D48" s="18">
        <v>56.102999999999994</v>
      </c>
      <c r="E48" s="18">
        <v>79.275250999999997</v>
      </c>
      <c r="F48" s="18">
        <v>93.755497000000005</v>
      </c>
    </row>
    <row r="49" spans="1:6" x14ac:dyDescent="0.45">
      <c r="A49" s="16" t="s">
        <v>66</v>
      </c>
      <c r="B49" s="18">
        <v>23.24925</v>
      </c>
      <c r="C49" s="18">
        <v>37.260748999999997</v>
      </c>
      <c r="D49" s="18">
        <v>52.657500999999996</v>
      </c>
      <c r="E49" s="18">
        <v>75.977497999999997</v>
      </c>
      <c r="F49" s="18">
        <v>89.328998000000013</v>
      </c>
    </row>
    <row r="50" spans="1:6" x14ac:dyDescent="0.45">
      <c r="A50" s="16" t="s">
        <v>67</v>
      </c>
      <c r="B50" s="18">
        <v>24.264499999999998</v>
      </c>
      <c r="C50" s="18">
        <v>40.373747999999999</v>
      </c>
      <c r="D50" s="18">
        <v>55.631999999999998</v>
      </c>
      <c r="E50" s="18">
        <v>78.754002999999997</v>
      </c>
      <c r="F50" s="18">
        <v>92.699749000000011</v>
      </c>
    </row>
    <row r="51" spans="1:6" x14ac:dyDescent="0.45">
      <c r="A51" s="16" t="s">
        <v>68</v>
      </c>
      <c r="B51" s="18">
        <v>23.899749999999997</v>
      </c>
      <c r="C51" s="18">
        <v>38.679251999999998</v>
      </c>
      <c r="D51" s="18">
        <v>55.132498999999996</v>
      </c>
      <c r="E51" s="18">
        <v>76.614247999999989</v>
      </c>
      <c r="F51" s="18">
        <v>91.136753000000013</v>
      </c>
    </row>
    <row r="52" spans="1:6" x14ac:dyDescent="0.45">
      <c r="A52" s="16" t="s">
        <v>69</v>
      </c>
      <c r="B52" s="18">
        <v>25.056500999999997</v>
      </c>
      <c r="C52" s="18">
        <v>40.108249000000001</v>
      </c>
      <c r="D52" s="18">
        <v>55.250751000000001</v>
      </c>
      <c r="E52" s="18">
        <v>78.566746999999992</v>
      </c>
      <c r="F52" s="18">
        <v>92.875499000000005</v>
      </c>
    </row>
    <row r="53" spans="1:6" x14ac:dyDescent="0.45">
      <c r="A53" s="16" t="s">
        <v>70</v>
      </c>
      <c r="B53" s="18">
        <v>25.49325</v>
      </c>
      <c r="C53" s="18">
        <v>40.306998</v>
      </c>
      <c r="D53" s="18">
        <v>57.114750000000001</v>
      </c>
      <c r="E53" s="18">
        <v>79.135746999999995</v>
      </c>
      <c r="F53" s="18">
        <v>93.42625000000001</v>
      </c>
    </row>
    <row r="54" spans="1:6" x14ac:dyDescent="0.45">
      <c r="A54" s="16" t="s">
        <v>71</v>
      </c>
      <c r="B54" s="18">
        <v>23.516251</v>
      </c>
      <c r="C54" s="18">
        <v>37.824247999999997</v>
      </c>
      <c r="D54" s="18">
        <v>52.438998999999995</v>
      </c>
      <c r="E54" s="18">
        <v>75.647251999999995</v>
      </c>
      <c r="F54" s="18">
        <v>89.919498000000004</v>
      </c>
    </row>
    <row r="55" spans="1:6" x14ac:dyDescent="0.45">
      <c r="A55" s="16" t="s">
        <v>72</v>
      </c>
      <c r="B55" s="18">
        <v>24.180249999999997</v>
      </c>
      <c r="C55" s="18">
        <v>39.54</v>
      </c>
      <c r="D55" s="18">
        <v>56.127249999999997</v>
      </c>
      <c r="E55" s="18">
        <v>78.456745999999995</v>
      </c>
      <c r="F55" s="18">
        <v>93.464748</v>
      </c>
    </row>
    <row r="56" spans="1:6" x14ac:dyDescent="0.45">
      <c r="A56" s="16" t="s">
        <v>73</v>
      </c>
      <c r="B56" s="18">
        <v>23.575997999999998</v>
      </c>
      <c r="C56" s="18">
        <v>38.288249</v>
      </c>
      <c r="D56" s="18">
        <v>54.376998999999998</v>
      </c>
      <c r="E56" s="18">
        <v>77.012997999999996</v>
      </c>
      <c r="F56" s="18">
        <v>91.289997</v>
      </c>
    </row>
    <row r="57" spans="1:6" x14ac:dyDescent="0.45">
      <c r="A57" s="16" t="s">
        <v>74</v>
      </c>
      <c r="B57" s="18">
        <v>24.950001</v>
      </c>
      <c r="C57" s="18">
        <v>41.628249000000004</v>
      </c>
      <c r="D57" s="18">
        <v>58.290000999999997</v>
      </c>
      <c r="E57" s="18">
        <v>81.145252999999997</v>
      </c>
      <c r="F57" s="18">
        <v>96.417003000000008</v>
      </c>
    </row>
    <row r="59" spans="1:6" x14ac:dyDescent="0.45">
      <c r="A59" s="19" t="s">
        <v>2</v>
      </c>
      <c r="B59" s="20">
        <f>AVERAGE(B5:B57)</f>
        <v>23.988646301886789</v>
      </c>
      <c r="C59" s="20">
        <f t="shared" ref="C59:F59" si="0">AVERAGE(C5:C57)</f>
        <v>36.339603698113194</v>
      </c>
      <c r="D59" s="20">
        <f t="shared" si="0"/>
        <v>54.310882000000007</v>
      </c>
      <c r="E59" s="20">
        <f t="shared" si="0"/>
        <v>76.57167424528302</v>
      </c>
      <c r="F59" s="20">
        <f t="shared" si="0"/>
        <v>92.414164358490552</v>
      </c>
    </row>
    <row r="60" spans="1:6" x14ac:dyDescent="0.45">
      <c r="A60" s="17" t="s">
        <v>44</v>
      </c>
      <c r="B60" s="18">
        <f>STDEV(B5:B57)/SQRT(53)</f>
        <v>0.22990932728318661</v>
      </c>
      <c r="C60" s="18">
        <f t="shared" ref="C60:F60" si="1">STDEV(C5:C57)/SQRT(53)</f>
        <v>0.4862277883018401</v>
      </c>
      <c r="D60" s="18">
        <f t="shared" si="1"/>
        <v>0.35212365740254725</v>
      </c>
      <c r="E60" s="18">
        <f t="shared" si="1"/>
        <v>0.40395406474370776</v>
      </c>
      <c r="F60" s="18">
        <f t="shared" si="1"/>
        <v>0.45288256553532713</v>
      </c>
    </row>
  </sheetData>
  <pageMargins left="0.7" right="0.7" top="0.78740157499999996" bottom="0.78740157499999996" header="0.3" footer="0.3"/>
  <pageSetup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Figure 1</vt:lpstr>
      <vt:lpstr>Figure 1-1 A+B</vt:lpstr>
      <vt:lpstr>Figure 1-1 C+D</vt:lpstr>
      <vt:lpstr>Figure 1-2</vt:lpstr>
      <vt:lpstr>Figure 1-3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HB</dc:creator>
  <cp:lastModifiedBy>HB</cp:lastModifiedBy>
  <cp:lastPrinted>2018-05-07T15:35:18Z</cp:lastPrinted>
  <dcterms:created xsi:type="dcterms:W3CDTF">2018-01-26T10:33:19Z</dcterms:created>
  <dcterms:modified xsi:type="dcterms:W3CDTF">2018-05-15T08:26:11Z</dcterms:modified>
</cp:coreProperties>
</file>