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245" windowHeight="8955" tabRatio="783"/>
  </bookViews>
  <sheets>
    <sheet name="Figure 4" sheetId="6" r:id="rId1"/>
    <sheet name="Figure 4-1" sheetId="7" r:id="rId2"/>
    <sheet name="Figure 4-2" sheetId="8" r:id="rId3"/>
  </sheets>
  <calcPr calcId="145621"/>
</workbook>
</file>

<file path=xl/calcChain.xml><?xml version="1.0" encoding="utf-8"?>
<calcChain xmlns="http://schemas.openxmlformats.org/spreadsheetml/2006/main">
  <c r="C27" i="8" l="1"/>
  <c r="B27" i="8"/>
  <c r="D27" i="8"/>
  <c r="F27" i="8"/>
  <c r="C19" i="6"/>
  <c r="C25" i="8" l="1"/>
  <c r="C26" i="8"/>
  <c r="C28" i="8"/>
  <c r="C24" i="8"/>
  <c r="D24" i="8" s="1"/>
  <c r="B24" i="8"/>
  <c r="B25" i="8"/>
  <c r="B26" i="8"/>
  <c r="B28" i="8"/>
  <c r="E16" i="8"/>
  <c r="E17" i="8"/>
  <c r="C18" i="8"/>
  <c r="C19" i="8"/>
  <c r="C20" i="8"/>
  <c r="C16" i="8"/>
  <c r="C17" i="8"/>
  <c r="E9" i="8"/>
  <c r="E10" i="8"/>
  <c r="E11" i="8"/>
  <c r="E7" i="8"/>
  <c r="E8" i="8"/>
  <c r="C9" i="8"/>
  <c r="C10" i="8"/>
  <c r="C11" i="8"/>
  <c r="C7" i="8"/>
  <c r="C8" i="8"/>
  <c r="D25" i="8"/>
  <c r="F25" i="8" s="1"/>
  <c r="E26" i="8"/>
  <c r="G26" i="8" s="1"/>
  <c r="E27" i="8"/>
  <c r="G27" i="8" s="1"/>
  <c r="D26" i="8"/>
  <c r="F26" i="8" s="1"/>
  <c r="E25" i="8"/>
  <c r="G25" i="8" s="1"/>
  <c r="E20" i="8"/>
  <c r="E19" i="8"/>
  <c r="E18" i="8"/>
  <c r="F24" i="8" l="1"/>
  <c r="E28" i="8"/>
  <c r="G28" i="8" s="1"/>
  <c r="D28" i="8"/>
  <c r="F28" i="8" s="1"/>
  <c r="E24" i="8"/>
  <c r="G24" i="8" s="1"/>
  <c r="K31" i="7" l="1"/>
  <c r="J31" i="7"/>
  <c r="I31" i="7"/>
  <c r="H31" i="7"/>
  <c r="K30" i="7"/>
  <c r="J30" i="7"/>
  <c r="I30" i="7"/>
  <c r="H30" i="7"/>
  <c r="E31" i="7"/>
  <c r="D31" i="7"/>
  <c r="C31" i="7"/>
  <c r="B31" i="7"/>
  <c r="E30" i="7"/>
  <c r="D30" i="7"/>
  <c r="C30" i="7"/>
  <c r="B30" i="7"/>
  <c r="Q16" i="7"/>
  <c r="P16" i="7"/>
  <c r="O16" i="7"/>
  <c r="N16" i="7"/>
  <c r="Q15" i="7"/>
  <c r="P15" i="7"/>
  <c r="O15" i="7"/>
  <c r="N15" i="7"/>
  <c r="K16" i="7"/>
  <c r="J16" i="7"/>
  <c r="I16" i="7"/>
  <c r="H16" i="7"/>
  <c r="K15" i="7"/>
  <c r="J15" i="7"/>
  <c r="I15" i="7"/>
  <c r="H15" i="7"/>
  <c r="E16" i="7"/>
  <c r="E15" i="7"/>
  <c r="B16" i="7"/>
  <c r="B15" i="7"/>
  <c r="D16" i="7"/>
  <c r="C16" i="7"/>
  <c r="D15" i="7"/>
  <c r="C15" i="7"/>
  <c r="I42" i="6"/>
  <c r="J42" i="6"/>
  <c r="K42" i="6"/>
  <c r="I43" i="6"/>
  <c r="J43" i="6"/>
  <c r="K43" i="6"/>
  <c r="H43" i="6"/>
  <c r="H42" i="6"/>
  <c r="E37" i="6"/>
  <c r="D37" i="6"/>
  <c r="Q17" i="6"/>
  <c r="C37" i="6"/>
  <c r="C38" i="6"/>
  <c r="D38" i="6"/>
  <c r="E38" i="6"/>
  <c r="B38" i="6"/>
  <c r="B37" i="6"/>
  <c r="O17" i="6"/>
  <c r="P17" i="6"/>
  <c r="O18" i="6"/>
  <c r="P18" i="6"/>
  <c r="Q18" i="6"/>
  <c r="N18" i="6"/>
  <c r="N17" i="6"/>
  <c r="I22" i="6"/>
  <c r="J22" i="6"/>
  <c r="K22" i="6"/>
  <c r="I23" i="6"/>
  <c r="J23" i="6"/>
  <c r="K23" i="6"/>
  <c r="H23" i="6"/>
  <c r="H22" i="6"/>
  <c r="D19" i="6"/>
  <c r="E19" i="6"/>
  <c r="C20" i="6"/>
  <c r="D20" i="6"/>
  <c r="E20" i="6"/>
  <c r="B20" i="6"/>
  <c r="B19" i="6"/>
</calcChain>
</file>

<file path=xl/sharedStrings.xml><?xml version="1.0" encoding="utf-8"?>
<sst xmlns="http://schemas.openxmlformats.org/spreadsheetml/2006/main" count="122" uniqueCount="36">
  <si>
    <t>MW</t>
  </si>
  <si>
    <t xml:space="preserve">+ 3 mM Lac </t>
  </si>
  <si>
    <t>- 3 mM Lac</t>
  </si>
  <si>
    <t>- 10 mM Lac</t>
  </si>
  <si>
    <t>+ 10 mM Lac</t>
  </si>
  <si>
    <t>SEM</t>
  </si>
  <si>
    <t>CAII-WT</t>
  </si>
  <si>
    <t>CAII-E69Q</t>
  </si>
  <si>
    <t>CAII-D71N</t>
  </si>
  <si>
    <t>CAII-D72N</t>
  </si>
  <si>
    <t>MCT1</t>
  </si>
  <si>
    <t>MCT1 + CAII-WT</t>
  </si>
  <si>
    <t>MCT1 + CAII-E69Q</t>
  </si>
  <si>
    <t>MCT1 + CAII-D71N</t>
  </si>
  <si>
    <t>MCT4</t>
  </si>
  <si>
    <t>MCT4 + CAII-WT</t>
  </si>
  <si>
    <t>MCT4 + CAII-D71N</t>
  </si>
  <si>
    <t>MCT4 + CAII-E69Q</t>
  </si>
  <si>
    <t>Quantification of protein expression in oocytes</t>
  </si>
  <si>
    <t>Intensity</t>
  </si>
  <si>
    <t>Blot #1</t>
  </si>
  <si>
    <t>Blot #2</t>
  </si>
  <si>
    <t>Quantification of the CAII Signal</t>
  </si>
  <si>
    <t>Normalised</t>
  </si>
  <si>
    <t>MW (%)</t>
  </si>
  <si>
    <t>Cell No.</t>
  </si>
  <si>
    <r>
      <t>Rate of change in intracellular H-concentration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/ removal of lactate in MCT4 expressing oocytes</t>
    </r>
  </si>
  <si>
    <r>
      <t>Rate of change in intracellular H-concentration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/ removal of lactate in MCT1 expressing oocytes</t>
    </r>
  </si>
  <si>
    <t>Nativ</t>
  </si>
  <si>
    <t>MCT4 + CAII-D72N</t>
  </si>
  <si>
    <t>SEM (%)</t>
  </si>
  <si>
    <r>
      <t xml:space="preserve">Quantification of the </t>
    </r>
    <r>
      <rPr>
        <b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>-Tubulin Signal</t>
    </r>
  </si>
  <si>
    <r>
      <t xml:space="preserve">Normalization CAII to </t>
    </r>
    <r>
      <rPr>
        <b/>
        <sz val="11"/>
        <color theme="1"/>
        <rFont val="Symbol"/>
        <family val="1"/>
        <charset val="2"/>
      </rPr>
      <t>b</t>
    </r>
    <r>
      <rPr>
        <b/>
        <sz val="11"/>
        <color theme="1"/>
        <rFont val="Calibri"/>
        <family val="2"/>
        <scheme val="minor"/>
      </rPr>
      <t>-Tubulin</t>
    </r>
  </si>
  <si>
    <t>Figure 4</t>
  </si>
  <si>
    <t>Figure 4 - Figure Supplement 1</t>
  </si>
  <si>
    <t>Figure 4 - Figure Supplement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</si>
</sst>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0" borderId="0" xfId="0" applyFont="1"/>
    <xf numFmtId="1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/>
    <xf numFmtId="2" fontId="2" fillId="0" borderId="0" xfId="0" applyNumberFormat="1" applyFont="1"/>
    <xf numFmtId="0" fontId="0" fillId="0" borderId="0" xfId="0" applyBorder="1" applyAlignment="1">
      <alignment horizontal="right" vertical="center"/>
    </xf>
    <xf numFmtId="49" fontId="0" fillId="0" borderId="0" xfId="0" applyNumberFormat="1" applyFont="1" applyBorder="1" applyAlignment="1">
      <alignment horizontal="right" vertical="center" wrapText="1"/>
    </xf>
    <xf numFmtId="49" fontId="0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2" fontId="3" fillId="0" borderId="0" xfId="0" applyNumberFormat="1" applyFont="1" applyAlignment="1">
      <alignment vertical="center"/>
    </xf>
    <xf numFmtId="49" fontId="1" fillId="0" borderId="0" xfId="0" applyNumberFormat="1" applyFont="1" applyBorder="1" applyAlignment="1">
      <alignment horizontal="center" vertical="center"/>
    </xf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3"/>
  <sheetViews>
    <sheetView tabSelected="1" zoomScaleNormal="100" zoomScalePageLayoutView="50" workbookViewId="0">
      <selection activeCell="A3" sqref="A3"/>
    </sheetView>
  </sheetViews>
  <sheetFormatPr baseColWidth="10" defaultColWidth="11.3984375" defaultRowHeight="14.25" x14ac:dyDescent="0.45"/>
  <cols>
    <col min="1" max="16384" width="11.3984375" style="3"/>
  </cols>
  <sheetData>
    <row r="1" spans="1:17" x14ac:dyDescent="0.45">
      <c r="A1" s="14" t="s">
        <v>33</v>
      </c>
    </row>
    <row r="2" spans="1:17" ht="15" x14ac:dyDescent="0.25">
      <c r="A2" s="3" t="s">
        <v>27</v>
      </c>
    </row>
    <row r="4" spans="1:17" ht="15" x14ac:dyDescent="0.25">
      <c r="A4" s="4" t="s">
        <v>10</v>
      </c>
      <c r="B4" s="4"/>
      <c r="C4" s="4"/>
      <c r="D4" s="4"/>
      <c r="E4" s="4"/>
      <c r="G4" s="4" t="s">
        <v>11</v>
      </c>
      <c r="H4" s="4"/>
      <c r="I4" s="4"/>
      <c r="J4" s="4"/>
      <c r="K4" s="4"/>
      <c r="M4" s="4" t="s">
        <v>12</v>
      </c>
      <c r="N4" s="4"/>
      <c r="O4" s="4"/>
      <c r="P4" s="4"/>
      <c r="Q4" s="4"/>
    </row>
    <row r="5" spans="1:17" ht="15" x14ac:dyDescent="0.25">
      <c r="A5" s="5" t="s">
        <v>25</v>
      </c>
      <c r="B5" s="5" t="s">
        <v>1</v>
      </c>
      <c r="C5" s="5" t="s">
        <v>2</v>
      </c>
      <c r="D5" s="5" t="s">
        <v>4</v>
      </c>
      <c r="E5" s="5" t="s">
        <v>3</v>
      </c>
      <c r="G5" s="5" t="s">
        <v>25</v>
      </c>
      <c r="H5" s="5" t="s">
        <v>1</v>
      </c>
      <c r="I5" s="5" t="s">
        <v>2</v>
      </c>
      <c r="J5" s="5" t="s">
        <v>4</v>
      </c>
      <c r="K5" s="5" t="s">
        <v>3</v>
      </c>
      <c r="M5" s="5" t="s">
        <v>25</v>
      </c>
      <c r="N5" s="5" t="s">
        <v>1</v>
      </c>
      <c r="O5" s="5" t="s">
        <v>2</v>
      </c>
      <c r="P5" s="5" t="s">
        <v>4</v>
      </c>
      <c r="Q5" s="5" t="s">
        <v>3</v>
      </c>
    </row>
    <row r="6" spans="1:17" ht="15" x14ac:dyDescent="0.25">
      <c r="A6" s="2">
        <v>1</v>
      </c>
      <c r="B6" s="3">
        <v>43.37</v>
      </c>
      <c r="C6" s="3">
        <v>-45.58</v>
      </c>
      <c r="D6" s="3">
        <v>78.819999999999993</v>
      </c>
      <c r="E6" s="3">
        <v>-74.86</v>
      </c>
      <c r="G6" s="2">
        <v>1</v>
      </c>
      <c r="H6" s="3">
        <v>75.08</v>
      </c>
      <c r="I6" s="3">
        <v>-73.400000000000006</v>
      </c>
      <c r="J6" s="3">
        <v>132.36000000000001</v>
      </c>
      <c r="K6" s="3">
        <v>-140.25</v>
      </c>
      <c r="M6" s="2">
        <v>1</v>
      </c>
      <c r="N6" s="3">
        <v>40.36</v>
      </c>
      <c r="O6" s="3">
        <v>-47.73</v>
      </c>
      <c r="P6" s="3">
        <v>68.06</v>
      </c>
      <c r="Q6" s="3">
        <v>-74.760000000000005</v>
      </c>
    </row>
    <row r="7" spans="1:17" ht="15" x14ac:dyDescent="0.25">
      <c r="A7" s="2">
        <v>2</v>
      </c>
      <c r="B7" s="3">
        <v>21.93</v>
      </c>
      <c r="C7" s="3">
        <v>-23.67</v>
      </c>
      <c r="D7" s="3">
        <v>44.39</v>
      </c>
      <c r="E7" s="3">
        <v>-48.58</v>
      </c>
      <c r="G7" s="2">
        <v>2</v>
      </c>
      <c r="H7" s="3">
        <v>64.319999999999993</v>
      </c>
      <c r="I7" s="3">
        <v>-67.260000000000005</v>
      </c>
      <c r="J7" s="3">
        <v>139.25</v>
      </c>
      <c r="K7" s="3">
        <v>-138.43</v>
      </c>
      <c r="M7" s="2">
        <v>2</v>
      </c>
      <c r="N7" s="3">
        <v>39.89</v>
      </c>
      <c r="O7" s="3">
        <v>-42.56</v>
      </c>
      <c r="P7" s="3">
        <v>70.7</v>
      </c>
      <c r="Q7" s="3">
        <v>-74.63</v>
      </c>
    </row>
    <row r="8" spans="1:17" ht="15" x14ac:dyDescent="0.25">
      <c r="A8" s="2">
        <v>3</v>
      </c>
      <c r="B8" s="3">
        <v>36.43</v>
      </c>
      <c r="C8" s="3">
        <v>-34.81</v>
      </c>
      <c r="D8" s="3">
        <v>65.77</v>
      </c>
      <c r="E8" s="3">
        <v>-61.13</v>
      </c>
      <c r="G8" s="2">
        <v>3</v>
      </c>
      <c r="H8" s="3">
        <v>48.49</v>
      </c>
      <c r="I8" s="3">
        <v>-46.29</v>
      </c>
      <c r="J8" s="3">
        <v>105.39</v>
      </c>
      <c r="K8" s="3">
        <v>-108.51</v>
      </c>
      <c r="M8" s="2">
        <v>3</v>
      </c>
      <c r="N8" s="3">
        <v>34.03</v>
      </c>
      <c r="O8" s="3">
        <v>-34.08</v>
      </c>
      <c r="P8" s="3">
        <v>64.930000000000007</v>
      </c>
      <c r="Q8" s="3">
        <v>-65.53</v>
      </c>
    </row>
    <row r="9" spans="1:17" ht="15" x14ac:dyDescent="0.25">
      <c r="A9" s="2">
        <v>4</v>
      </c>
      <c r="B9" s="3">
        <v>38.93</v>
      </c>
      <c r="C9" s="3">
        <v>-36.18</v>
      </c>
      <c r="D9" s="3">
        <v>70.27</v>
      </c>
      <c r="E9" s="3">
        <v>-70.47</v>
      </c>
      <c r="G9" s="2">
        <v>4</v>
      </c>
      <c r="H9" s="3">
        <v>70.180000000000007</v>
      </c>
      <c r="I9" s="3">
        <v>-69.150000000000006</v>
      </c>
      <c r="J9" s="3">
        <v>147.94999999999999</v>
      </c>
      <c r="K9" s="3">
        <v>-141.1</v>
      </c>
      <c r="M9" s="2">
        <v>4</v>
      </c>
      <c r="N9" s="3">
        <v>52.23</v>
      </c>
      <c r="O9" s="3">
        <v>-54.7</v>
      </c>
      <c r="P9" s="3">
        <v>122.17</v>
      </c>
      <c r="Q9" s="3">
        <v>-118.61</v>
      </c>
    </row>
    <row r="10" spans="1:17" ht="15" x14ac:dyDescent="0.25">
      <c r="A10" s="2">
        <v>5</v>
      </c>
      <c r="B10" s="3">
        <v>39.74</v>
      </c>
      <c r="C10" s="3">
        <v>-38.1</v>
      </c>
      <c r="D10" s="3">
        <v>81.92</v>
      </c>
      <c r="E10" s="3">
        <v>-71.67</v>
      </c>
      <c r="G10" s="2">
        <v>5</v>
      </c>
      <c r="H10" s="3">
        <v>64.7</v>
      </c>
      <c r="I10" s="3">
        <v>-56.21</v>
      </c>
      <c r="J10" s="3">
        <v>138.08000000000001</v>
      </c>
      <c r="K10" s="3">
        <v>-134.43</v>
      </c>
      <c r="M10" s="2">
        <v>5</v>
      </c>
      <c r="N10" s="3">
        <v>36.630000000000003</v>
      </c>
      <c r="O10" s="3">
        <v>-34.86</v>
      </c>
      <c r="P10" s="3">
        <v>70.61</v>
      </c>
      <c r="Q10" s="3">
        <v>-77.239999999999995</v>
      </c>
    </row>
    <row r="11" spans="1:17" ht="15" x14ac:dyDescent="0.25">
      <c r="A11" s="2">
        <v>6</v>
      </c>
      <c r="B11" s="3">
        <v>54.71</v>
      </c>
      <c r="C11" s="3">
        <v>-51.69</v>
      </c>
      <c r="D11" s="3">
        <v>103.49</v>
      </c>
      <c r="E11" s="3">
        <v>-96.95</v>
      </c>
      <c r="G11" s="2">
        <v>6</v>
      </c>
      <c r="H11" s="3">
        <v>56.87</v>
      </c>
      <c r="I11" s="3">
        <v>-51.21</v>
      </c>
      <c r="J11" s="3">
        <v>116.07</v>
      </c>
      <c r="K11" s="3">
        <v>-107.03</v>
      </c>
      <c r="M11" s="2">
        <v>6</v>
      </c>
      <c r="N11" s="3">
        <v>28.45</v>
      </c>
      <c r="O11" s="3">
        <v>-33.14</v>
      </c>
      <c r="P11" s="3">
        <v>56.5</v>
      </c>
      <c r="Q11" s="3">
        <v>-57.44</v>
      </c>
    </row>
    <row r="12" spans="1:17" ht="15" x14ac:dyDescent="0.25">
      <c r="A12" s="2">
        <v>7</v>
      </c>
      <c r="B12" s="3">
        <v>35.31</v>
      </c>
      <c r="C12" s="3">
        <v>-37.119999999999997</v>
      </c>
      <c r="D12" s="3">
        <v>62.5</v>
      </c>
      <c r="E12" s="3">
        <v>-61.43</v>
      </c>
      <c r="G12" s="2">
        <v>7</v>
      </c>
      <c r="H12" s="3">
        <v>58.88</v>
      </c>
      <c r="I12" s="3">
        <v>-57.89</v>
      </c>
      <c r="J12" s="3">
        <v>137.44</v>
      </c>
      <c r="K12" s="3">
        <v>-136.62</v>
      </c>
      <c r="M12" s="2">
        <v>7</v>
      </c>
      <c r="N12" s="3">
        <v>30.02</v>
      </c>
      <c r="O12" s="3">
        <v>-35.29</v>
      </c>
      <c r="P12" s="3">
        <v>84.4</v>
      </c>
      <c r="Q12" s="3">
        <v>-80.599999999999994</v>
      </c>
    </row>
    <row r="13" spans="1:17" ht="15" x14ac:dyDescent="0.25">
      <c r="A13" s="2">
        <v>8</v>
      </c>
      <c r="B13" s="3">
        <v>25.35</v>
      </c>
      <c r="C13" s="3">
        <v>-23.58</v>
      </c>
      <c r="D13" s="3">
        <v>42.55</v>
      </c>
      <c r="E13" s="3">
        <v>-36.86</v>
      </c>
      <c r="G13" s="2">
        <v>8</v>
      </c>
      <c r="H13" s="3">
        <v>52.77</v>
      </c>
      <c r="I13" s="3">
        <v>-57.51</v>
      </c>
      <c r="J13" s="3">
        <v>108.68</v>
      </c>
      <c r="K13" s="3">
        <v>-101.87</v>
      </c>
      <c r="M13" s="2">
        <v>8</v>
      </c>
      <c r="N13" s="3">
        <v>35.159999999999997</v>
      </c>
      <c r="O13" s="3">
        <v>-36.32</v>
      </c>
      <c r="P13" s="3">
        <v>66.41</v>
      </c>
      <c r="Q13" s="3">
        <v>-65.02</v>
      </c>
    </row>
    <row r="14" spans="1:17" ht="15" x14ac:dyDescent="0.25">
      <c r="A14" s="2">
        <v>9</v>
      </c>
      <c r="B14" s="3">
        <v>38.35</v>
      </c>
      <c r="C14" s="3">
        <v>-23.58</v>
      </c>
      <c r="D14" s="3">
        <v>82.51</v>
      </c>
      <c r="E14" s="3">
        <v>-56.81</v>
      </c>
      <c r="G14" s="2">
        <v>9</v>
      </c>
      <c r="H14" s="3">
        <v>83.35</v>
      </c>
      <c r="I14" s="3">
        <v>-91.97</v>
      </c>
      <c r="J14" s="3">
        <v>169.77</v>
      </c>
      <c r="K14" s="3">
        <v>-178.89</v>
      </c>
      <c r="M14" s="2">
        <v>9</v>
      </c>
      <c r="N14" s="3">
        <v>68.510000000000005</v>
      </c>
      <c r="O14" s="3">
        <v>-56.56</v>
      </c>
      <c r="P14" s="3">
        <v>117.41</v>
      </c>
      <c r="Q14" s="3">
        <v>-121.84</v>
      </c>
    </row>
    <row r="15" spans="1:17" ht="15" x14ac:dyDescent="0.25">
      <c r="A15" s="2">
        <v>10</v>
      </c>
      <c r="B15" s="3">
        <v>36.43</v>
      </c>
      <c r="C15" s="3">
        <v>-34.81</v>
      </c>
      <c r="D15" s="3">
        <v>75.77</v>
      </c>
      <c r="E15" s="3">
        <v>-61.13</v>
      </c>
      <c r="G15" s="2">
        <v>10</v>
      </c>
      <c r="H15" s="3">
        <v>67.41</v>
      </c>
      <c r="I15" s="3">
        <v>-68.69</v>
      </c>
      <c r="J15" s="3">
        <v>125.3</v>
      </c>
      <c r="K15" s="3">
        <v>-99.44</v>
      </c>
      <c r="M15" s="2">
        <v>10</v>
      </c>
      <c r="N15" s="3">
        <v>36.76</v>
      </c>
      <c r="O15" s="3">
        <v>-36.94</v>
      </c>
      <c r="P15" s="3">
        <v>79.180000000000007</v>
      </c>
      <c r="Q15" s="3">
        <v>-72.64</v>
      </c>
    </row>
    <row r="16" spans="1:17" ht="15" x14ac:dyDescent="0.25">
      <c r="A16" s="2">
        <v>11</v>
      </c>
      <c r="B16" s="3">
        <v>26.17</v>
      </c>
      <c r="C16" s="3">
        <v>-25.79</v>
      </c>
      <c r="D16" s="3">
        <v>47.78</v>
      </c>
      <c r="E16" s="3">
        <v>-45.43</v>
      </c>
      <c r="G16" s="2">
        <v>11</v>
      </c>
      <c r="H16" s="3">
        <v>57.22</v>
      </c>
      <c r="I16" s="3">
        <v>-57.45</v>
      </c>
      <c r="J16" s="3">
        <v>132.06</v>
      </c>
      <c r="K16" s="3">
        <v>-122.44</v>
      </c>
      <c r="M16" s="2"/>
    </row>
    <row r="17" spans="1:17" ht="15" x14ac:dyDescent="0.25">
      <c r="A17" s="2">
        <v>12</v>
      </c>
      <c r="B17" s="3">
        <v>33.68</v>
      </c>
      <c r="C17" s="3">
        <v>-36.75</v>
      </c>
      <c r="D17" s="3">
        <v>63.95</v>
      </c>
      <c r="E17" s="3">
        <v>-68.819999999999993</v>
      </c>
      <c r="G17" s="2">
        <v>12</v>
      </c>
      <c r="H17" s="3">
        <v>55.16</v>
      </c>
      <c r="I17" s="3">
        <v>-54.57</v>
      </c>
      <c r="J17" s="3">
        <v>97.21</v>
      </c>
      <c r="K17" s="3">
        <v>-93.21</v>
      </c>
      <c r="M17" s="6" t="s">
        <v>0</v>
      </c>
      <c r="N17" s="7">
        <f>AVERAGE(N6:N15)</f>
        <v>40.203999999999994</v>
      </c>
      <c r="O17" s="7">
        <f t="shared" ref="O17:P17" si="0">AVERAGE(O6:O15)</f>
        <v>-41.218000000000004</v>
      </c>
      <c r="P17" s="7">
        <f t="shared" si="0"/>
        <v>80.036999999999992</v>
      </c>
      <c r="Q17" s="7">
        <f>AVERAGE(Q6:Q15)</f>
        <v>-80.830999999999989</v>
      </c>
    </row>
    <row r="18" spans="1:17" ht="15" x14ac:dyDescent="0.25">
      <c r="G18" s="2">
        <v>13</v>
      </c>
      <c r="H18" s="3">
        <v>56.99</v>
      </c>
      <c r="I18" s="3">
        <v>-55.54</v>
      </c>
      <c r="J18" s="3">
        <v>138.46</v>
      </c>
      <c r="K18" s="3">
        <v>-133.44999999999999</v>
      </c>
      <c r="M18" s="5" t="s">
        <v>5</v>
      </c>
      <c r="N18" s="8">
        <f>STDEV(N6:N15)/SQRT(COUNT(N6:N15))</f>
        <v>3.7654016164724582</v>
      </c>
      <c r="O18" s="8">
        <f t="shared" ref="O18:Q18" si="1">STDEV(O6:O15)/SQRT(COUNT(O6:O15))</f>
        <v>2.7797093373228794</v>
      </c>
      <c r="P18" s="8">
        <f t="shared" si="1"/>
        <v>7.0546315834193649</v>
      </c>
      <c r="Q18" s="8">
        <f t="shared" si="1"/>
        <v>6.9086006703399976</v>
      </c>
    </row>
    <row r="19" spans="1:17" ht="15" x14ac:dyDescent="0.25">
      <c r="A19" s="6" t="s">
        <v>0</v>
      </c>
      <c r="B19" s="7">
        <f>AVERAGE(B6:B17)</f>
        <v>35.866666666666674</v>
      </c>
      <c r="C19" s="7">
        <f>AVERAGE(C6:C17)</f>
        <v>-34.305</v>
      </c>
      <c r="D19" s="7">
        <f t="shared" ref="D19:E19" si="2">AVERAGE(D6:D17)</f>
        <v>68.31</v>
      </c>
      <c r="E19" s="7">
        <f t="shared" si="2"/>
        <v>-62.844999999999992</v>
      </c>
      <c r="G19" s="2">
        <v>14</v>
      </c>
      <c r="H19" s="3">
        <v>86.61</v>
      </c>
      <c r="I19" s="3">
        <v>-84.63</v>
      </c>
      <c r="J19" s="3">
        <v>168.75</v>
      </c>
      <c r="K19" s="3">
        <v>-153.66</v>
      </c>
      <c r="M19" s="2"/>
    </row>
    <row r="20" spans="1:17" ht="15" x14ac:dyDescent="0.25">
      <c r="A20" s="5" t="s">
        <v>5</v>
      </c>
      <c r="B20" s="8">
        <f>STDEV(B6:B17)/SQRT(COUNT(B6:B17))</f>
        <v>2.5323771121978949</v>
      </c>
      <c r="C20" s="8">
        <f t="shared" ref="C20:E20" si="3">STDEV(C6:C17)/SQRT(COUNT(C6:C17))</f>
        <v>2.5781034549145683</v>
      </c>
      <c r="D20" s="8">
        <f t="shared" si="3"/>
        <v>5.1572984471258962</v>
      </c>
      <c r="E20" s="8">
        <f t="shared" si="3"/>
        <v>4.5273007711800455</v>
      </c>
      <c r="G20" s="2">
        <v>15</v>
      </c>
      <c r="H20" s="3">
        <v>64.180000000000007</v>
      </c>
      <c r="I20" s="3">
        <v>-63.27</v>
      </c>
      <c r="J20" s="3">
        <v>135.19999999999999</v>
      </c>
      <c r="K20" s="3">
        <v>-126.28</v>
      </c>
      <c r="M20" s="2"/>
    </row>
    <row r="22" spans="1:17" ht="15" x14ac:dyDescent="0.25">
      <c r="G22" s="6" t="s">
        <v>0</v>
      </c>
      <c r="H22" s="7">
        <f>AVERAGE(H6:H20)</f>
        <v>64.147333333333336</v>
      </c>
      <c r="I22" s="7">
        <f t="shared" ref="I22:K22" si="4">AVERAGE(I6:I20)</f>
        <v>-63.669333333333334</v>
      </c>
      <c r="J22" s="7">
        <f t="shared" si="4"/>
        <v>132.79800000000003</v>
      </c>
      <c r="K22" s="7">
        <f t="shared" si="4"/>
        <v>-127.70733333333335</v>
      </c>
    </row>
    <row r="23" spans="1:17" ht="15" x14ac:dyDescent="0.25">
      <c r="G23" s="5" t="s">
        <v>5</v>
      </c>
      <c r="H23" s="8">
        <f>STDEV(H6:H20)/SQRT(COUNT(H6:H20))</f>
        <v>2.8246357483950097</v>
      </c>
      <c r="I23" s="8">
        <f t="shared" ref="I23:K23" si="5">STDEV(I6:I20)/SQRT(COUNT(I6:I20))</f>
        <v>3.2183109244367873</v>
      </c>
      <c r="J23" s="8">
        <f t="shared" si="5"/>
        <v>5.3247520130048605</v>
      </c>
      <c r="K23" s="8">
        <f t="shared" si="5"/>
        <v>5.9301568650790255</v>
      </c>
    </row>
    <row r="26" spans="1:17" ht="15" x14ac:dyDescent="0.25">
      <c r="A26" s="4" t="s">
        <v>13</v>
      </c>
      <c r="B26" s="4"/>
      <c r="C26" s="4"/>
      <c r="D26" s="4"/>
      <c r="E26" s="4"/>
      <c r="G26" s="4" t="s">
        <v>13</v>
      </c>
      <c r="H26" s="4"/>
      <c r="I26" s="4"/>
      <c r="J26" s="4"/>
      <c r="K26" s="4"/>
    </row>
    <row r="27" spans="1:17" ht="15" x14ac:dyDescent="0.25">
      <c r="A27" s="5" t="s">
        <v>25</v>
      </c>
      <c r="B27" s="5" t="s">
        <v>1</v>
      </c>
      <c r="C27" s="5" t="s">
        <v>2</v>
      </c>
      <c r="D27" s="5" t="s">
        <v>4</v>
      </c>
      <c r="E27" s="5" t="s">
        <v>3</v>
      </c>
      <c r="G27" s="5" t="s">
        <v>25</v>
      </c>
      <c r="H27" s="5" t="s">
        <v>1</v>
      </c>
      <c r="I27" s="5" t="s">
        <v>2</v>
      </c>
      <c r="J27" s="5" t="s">
        <v>4</v>
      </c>
      <c r="K27" s="5" t="s">
        <v>3</v>
      </c>
    </row>
    <row r="28" spans="1:17" x14ac:dyDescent="0.45">
      <c r="A28" s="2">
        <v>1</v>
      </c>
      <c r="B28" s="3">
        <v>51.59</v>
      </c>
      <c r="C28" s="3">
        <v>-51.69</v>
      </c>
      <c r="D28" s="3">
        <v>107.29</v>
      </c>
      <c r="E28" s="3">
        <v>-106.28</v>
      </c>
      <c r="G28" s="2">
        <v>1</v>
      </c>
      <c r="H28" s="3">
        <v>33.92</v>
      </c>
      <c r="I28" s="3">
        <v>-34.86</v>
      </c>
      <c r="J28" s="3">
        <v>70.569999999999993</v>
      </c>
      <c r="K28" s="3">
        <v>-67.97</v>
      </c>
    </row>
    <row r="29" spans="1:17" x14ac:dyDescent="0.45">
      <c r="A29" s="2">
        <v>2</v>
      </c>
      <c r="B29" s="3">
        <v>86.98</v>
      </c>
      <c r="C29" s="3">
        <v>-84.22</v>
      </c>
      <c r="D29" s="3">
        <v>172.89</v>
      </c>
      <c r="E29" s="3">
        <v>-177.38</v>
      </c>
      <c r="G29" s="2">
        <v>2</v>
      </c>
      <c r="H29" s="3">
        <v>41.91</v>
      </c>
      <c r="I29" s="3">
        <v>-45.95</v>
      </c>
      <c r="J29" s="3">
        <v>79.489999999999995</v>
      </c>
      <c r="K29" s="3">
        <v>-76.260000000000005</v>
      </c>
    </row>
    <row r="30" spans="1:17" x14ac:dyDescent="0.45">
      <c r="A30" s="2">
        <v>3</v>
      </c>
      <c r="B30" s="3">
        <v>93.12</v>
      </c>
      <c r="C30" s="3">
        <v>-93.72</v>
      </c>
      <c r="D30" s="3">
        <v>185.09</v>
      </c>
      <c r="E30" s="3">
        <v>-160.30000000000001</v>
      </c>
      <c r="G30" s="2">
        <v>3</v>
      </c>
      <c r="H30" s="3">
        <v>35.26</v>
      </c>
      <c r="I30" s="3">
        <v>-39.9</v>
      </c>
      <c r="J30" s="3">
        <v>71.72</v>
      </c>
      <c r="K30" s="3">
        <v>-70.709999999999994</v>
      </c>
    </row>
    <row r="31" spans="1:17" x14ac:dyDescent="0.45">
      <c r="A31" s="2">
        <v>4</v>
      </c>
      <c r="B31" s="3">
        <v>65.83</v>
      </c>
      <c r="C31" s="3">
        <v>-63.9</v>
      </c>
      <c r="D31" s="3">
        <v>148.65</v>
      </c>
      <c r="E31" s="3">
        <v>-127.24</v>
      </c>
      <c r="G31" s="2">
        <v>4</v>
      </c>
      <c r="H31" s="3">
        <v>31.91</v>
      </c>
      <c r="I31" s="3">
        <v>-31.96</v>
      </c>
      <c r="J31" s="3">
        <v>55.91</v>
      </c>
      <c r="K31" s="3">
        <v>-64.84</v>
      </c>
    </row>
    <row r="32" spans="1:17" x14ac:dyDescent="0.45">
      <c r="A32" s="2">
        <v>5</v>
      </c>
      <c r="B32" s="3">
        <v>35.44</v>
      </c>
      <c r="C32" s="3">
        <v>-37.549999999999997</v>
      </c>
      <c r="D32" s="3">
        <v>69.33</v>
      </c>
      <c r="E32" s="3">
        <v>-80.11</v>
      </c>
      <c r="G32" s="2">
        <v>5</v>
      </c>
      <c r="H32" s="3">
        <v>29.55</v>
      </c>
      <c r="I32" s="3">
        <v>-28.25</v>
      </c>
      <c r="J32" s="3">
        <v>65.209999999999994</v>
      </c>
      <c r="K32" s="3">
        <v>-61.74</v>
      </c>
    </row>
    <row r="33" spans="1:11" x14ac:dyDescent="0.45">
      <c r="A33" s="2">
        <v>6</v>
      </c>
      <c r="B33" s="3">
        <v>66.25</v>
      </c>
      <c r="C33" s="3">
        <v>-68.25</v>
      </c>
      <c r="D33" s="3">
        <v>133.36000000000001</v>
      </c>
      <c r="E33" s="3">
        <v>-145.76</v>
      </c>
      <c r="G33" s="2">
        <v>6</v>
      </c>
      <c r="H33" s="3">
        <v>40.58</v>
      </c>
      <c r="I33" s="3">
        <v>-42.33</v>
      </c>
      <c r="J33" s="3">
        <v>75.75</v>
      </c>
      <c r="K33" s="3">
        <v>-76.48</v>
      </c>
    </row>
    <row r="34" spans="1:11" x14ac:dyDescent="0.45">
      <c r="A34" s="2">
        <v>7</v>
      </c>
      <c r="B34" s="3">
        <v>44.16</v>
      </c>
      <c r="C34" s="3">
        <v>-50.37</v>
      </c>
      <c r="D34" s="3">
        <v>97.89</v>
      </c>
      <c r="E34" s="3">
        <v>-99.29</v>
      </c>
      <c r="G34" s="2">
        <v>7</v>
      </c>
      <c r="H34" s="3">
        <v>30.98</v>
      </c>
      <c r="I34" s="3">
        <v>-24.87</v>
      </c>
      <c r="J34" s="3">
        <v>72.06</v>
      </c>
      <c r="K34" s="3">
        <v>-67.67</v>
      </c>
    </row>
    <row r="35" spans="1:11" x14ac:dyDescent="0.45">
      <c r="A35" s="2">
        <v>8</v>
      </c>
      <c r="B35" s="3">
        <v>77.78</v>
      </c>
      <c r="C35" s="3">
        <v>-79.010000000000005</v>
      </c>
      <c r="D35" s="3">
        <v>158.62</v>
      </c>
      <c r="E35" s="3">
        <v>-143.44</v>
      </c>
      <c r="G35" s="2">
        <v>8</v>
      </c>
      <c r="H35" s="3">
        <v>43.31</v>
      </c>
      <c r="I35" s="3">
        <v>-45.37</v>
      </c>
      <c r="J35" s="3">
        <v>81.28</v>
      </c>
      <c r="K35" s="3">
        <v>-89.2</v>
      </c>
    </row>
    <row r="36" spans="1:11" x14ac:dyDescent="0.45">
      <c r="A36" s="2"/>
      <c r="G36" s="2">
        <v>9</v>
      </c>
      <c r="H36" s="3">
        <v>56.62</v>
      </c>
      <c r="I36" s="3">
        <v>-56.21</v>
      </c>
      <c r="J36" s="3">
        <v>113.59</v>
      </c>
      <c r="K36" s="3">
        <v>-112.5</v>
      </c>
    </row>
    <row r="37" spans="1:11" x14ac:dyDescent="0.45">
      <c r="A37" s="6" t="s">
        <v>0</v>
      </c>
      <c r="B37" s="7">
        <f>AVERAGE(B28:B35)</f>
        <v>65.143749999999997</v>
      </c>
      <c r="C37" s="7">
        <f t="shared" ref="C37:D37" si="6">AVERAGE(C28:C35)</f>
        <v>-66.088750000000005</v>
      </c>
      <c r="D37" s="7">
        <f t="shared" si="6"/>
        <v>134.13999999999999</v>
      </c>
      <c r="E37" s="7">
        <f>AVERAGE(E28:E35)</f>
        <v>-129.97499999999999</v>
      </c>
      <c r="G37" s="2">
        <v>10</v>
      </c>
      <c r="H37" s="3">
        <v>80.52</v>
      </c>
      <c r="I37" s="3">
        <v>-91.57</v>
      </c>
      <c r="J37" s="3">
        <v>136.81</v>
      </c>
      <c r="K37" s="3">
        <v>-130.94999999999999</v>
      </c>
    </row>
    <row r="38" spans="1:11" x14ac:dyDescent="0.45">
      <c r="A38" s="5" t="s">
        <v>5</v>
      </c>
      <c r="B38" s="8">
        <f>STDEV(B28:B35)/SQRT(COUNT(B28:B35))</f>
        <v>7.229894026465999</v>
      </c>
      <c r="C38" s="8">
        <f t="shared" ref="C38:E38" si="7">STDEV(C28:C35)/SQRT(COUNT(C28:C35))</f>
        <v>6.7314717764234633</v>
      </c>
      <c r="D38" s="8">
        <f t="shared" si="7"/>
        <v>14.106232791621894</v>
      </c>
      <c r="E38" s="8">
        <f t="shared" si="7"/>
        <v>11.645303161115484</v>
      </c>
      <c r="G38" s="2">
        <v>11</v>
      </c>
      <c r="H38" s="3">
        <v>38.15</v>
      </c>
      <c r="I38" s="3">
        <v>-39.090000000000003</v>
      </c>
      <c r="J38" s="3">
        <v>64.66</v>
      </c>
      <c r="K38" s="3">
        <v>-69.36</v>
      </c>
    </row>
    <row r="39" spans="1:11" x14ac:dyDescent="0.45">
      <c r="G39" s="2">
        <v>12</v>
      </c>
      <c r="H39" s="3">
        <v>36.54</v>
      </c>
      <c r="I39" s="3">
        <v>-34.94</v>
      </c>
      <c r="J39" s="3">
        <v>62.68</v>
      </c>
      <c r="K39" s="3">
        <v>-54.02</v>
      </c>
    </row>
    <row r="40" spans="1:11" x14ac:dyDescent="0.45">
      <c r="G40" s="2">
        <v>13</v>
      </c>
      <c r="H40" s="3">
        <v>51.78</v>
      </c>
      <c r="I40" s="3">
        <v>-56.64</v>
      </c>
      <c r="J40" s="3">
        <v>103.92</v>
      </c>
      <c r="K40" s="3">
        <v>-104.1</v>
      </c>
    </row>
    <row r="42" spans="1:11" x14ac:dyDescent="0.45">
      <c r="G42" s="6" t="s">
        <v>0</v>
      </c>
      <c r="H42" s="7">
        <f>AVERAGE(H28:H40)</f>
        <v>42.386923076923075</v>
      </c>
      <c r="I42" s="7">
        <f t="shared" ref="I42:K42" si="8">AVERAGE(I28:I40)</f>
        <v>-43.995384615384609</v>
      </c>
      <c r="J42" s="7">
        <f t="shared" si="8"/>
        <v>81.050000000000011</v>
      </c>
      <c r="K42" s="7">
        <f t="shared" si="8"/>
        <v>-80.446153846153848</v>
      </c>
    </row>
    <row r="43" spans="1:11" x14ac:dyDescent="0.45">
      <c r="G43" s="5" t="s">
        <v>5</v>
      </c>
      <c r="H43" s="8">
        <f>STDEV(H28:H40)/SQRT(COUNT(H28:H40))</f>
        <v>3.863518289075353</v>
      </c>
      <c r="I43" s="8">
        <f t="shared" ref="I43:K43" si="9">STDEV(I28:I40)/SQRT(COUNT(I28:I40))</f>
        <v>4.7675108561296033</v>
      </c>
      <c r="J43" s="8">
        <f t="shared" si="9"/>
        <v>6.4491880824702816</v>
      </c>
      <c r="K43" s="8">
        <f t="shared" si="9"/>
        <v>6.2408239859547825</v>
      </c>
    </row>
  </sheetData>
  <pageMargins left="0.7" right="0.7" top="0.78740157499999996" bottom="0.78740157499999996" header="0.3" footer="0.3"/>
  <pageSetup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zoomScaleNormal="100" zoomScaleSheetLayoutView="100" workbookViewId="0">
      <selection activeCell="A3" sqref="A3"/>
    </sheetView>
  </sheetViews>
  <sheetFormatPr baseColWidth="10" defaultColWidth="11.3984375" defaultRowHeight="14.25" x14ac:dyDescent="0.45"/>
  <cols>
    <col min="1" max="16384" width="11.3984375" style="3"/>
  </cols>
  <sheetData>
    <row r="1" spans="1:17" x14ac:dyDescent="0.45">
      <c r="A1" s="14" t="s">
        <v>34</v>
      </c>
    </row>
    <row r="2" spans="1:17" ht="15" x14ac:dyDescent="0.25">
      <c r="A2" s="3" t="s">
        <v>26</v>
      </c>
    </row>
    <row r="4" spans="1:17" ht="15" x14ac:dyDescent="0.25">
      <c r="A4" s="4" t="s">
        <v>14</v>
      </c>
      <c r="B4" s="4"/>
      <c r="C4" s="4"/>
      <c r="D4" s="4"/>
      <c r="E4" s="4"/>
      <c r="G4" s="4" t="s">
        <v>15</v>
      </c>
      <c r="H4" s="4"/>
      <c r="I4" s="4"/>
      <c r="J4" s="4"/>
      <c r="K4" s="4"/>
      <c r="M4" s="4" t="s">
        <v>17</v>
      </c>
      <c r="N4" s="4"/>
      <c r="O4" s="4"/>
      <c r="P4" s="4"/>
      <c r="Q4" s="4"/>
    </row>
    <row r="5" spans="1:17" ht="15" x14ac:dyDescent="0.25">
      <c r="A5" s="5" t="s">
        <v>25</v>
      </c>
      <c r="B5" s="5" t="s">
        <v>1</v>
      </c>
      <c r="C5" s="5" t="s">
        <v>2</v>
      </c>
      <c r="D5" s="5" t="s">
        <v>4</v>
      </c>
      <c r="E5" s="5" t="s">
        <v>3</v>
      </c>
      <c r="G5" s="5" t="s">
        <v>25</v>
      </c>
      <c r="H5" s="5" t="s">
        <v>1</v>
      </c>
      <c r="I5" s="5" t="s">
        <v>2</v>
      </c>
      <c r="J5" s="5" t="s">
        <v>4</v>
      </c>
      <c r="K5" s="5" t="s">
        <v>3</v>
      </c>
      <c r="M5" s="5" t="s">
        <v>25</v>
      </c>
      <c r="N5" s="5" t="s">
        <v>1</v>
      </c>
      <c r="O5" s="5" t="s">
        <v>2</v>
      </c>
      <c r="P5" s="5" t="s">
        <v>4</v>
      </c>
      <c r="Q5" s="5" t="s">
        <v>3</v>
      </c>
    </row>
    <row r="6" spans="1:17" x14ac:dyDescent="0.45">
      <c r="A6" s="2">
        <v>1</v>
      </c>
      <c r="B6" s="3">
        <v>24.74</v>
      </c>
      <c r="C6" s="3">
        <v>-21.34</v>
      </c>
      <c r="D6" s="3">
        <v>57.02</v>
      </c>
      <c r="E6" s="3">
        <v>41.35</v>
      </c>
      <c r="G6" s="2">
        <v>1</v>
      </c>
      <c r="H6" s="3">
        <v>44.44</v>
      </c>
      <c r="I6" s="3">
        <v>-39.840000000000003</v>
      </c>
      <c r="J6" s="3">
        <v>115.7</v>
      </c>
      <c r="K6" s="3">
        <v>-119.89</v>
      </c>
      <c r="M6" s="2">
        <v>1</v>
      </c>
      <c r="N6" s="3">
        <v>42.46</v>
      </c>
      <c r="O6" s="3">
        <v>-45.8</v>
      </c>
      <c r="P6" s="3">
        <v>95.22</v>
      </c>
      <c r="Q6" s="3">
        <v>-92.11</v>
      </c>
    </row>
    <row r="7" spans="1:17" x14ac:dyDescent="0.45">
      <c r="A7" s="2">
        <v>2</v>
      </c>
      <c r="B7" s="3">
        <v>37.17</v>
      </c>
      <c r="C7" s="3">
        <v>-33.53</v>
      </c>
      <c r="D7" s="3">
        <v>88.01</v>
      </c>
      <c r="E7" s="3">
        <v>44.95</v>
      </c>
      <c r="G7" s="2">
        <v>2</v>
      </c>
      <c r="H7" s="3">
        <v>76.23</v>
      </c>
      <c r="I7" s="3">
        <v>-77.069999999999993</v>
      </c>
      <c r="J7" s="3">
        <v>141.41</v>
      </c>
      <c r="K7" s="3">
        <v>-134.04</v>
      </c>
      <c r="M7" s="2">
        <v>2</v>
      </c>
      <c r="N7" s="3">
        <v>48.48</v>
      </c>
      <c r="O7" s="3">
        <v>-48.95</v>
      </c>
      <c r="P7" s="3">
        <v>102.51</v>
      </c>
      <c r="Q7" s="3">
        <v>-103.23</v>
      </c>
    </row>
    <row r="8" spans="1:17" x14ac:dyDescent="0.45">
      <c r="A8" s="2">
        <v>3</v>
      </c>
      <c r="B8" s="3">
        <v>50.88</v>
      </c>
      <c r="C8" s="3">
        <v>-57.05</v>
      </c>
      <c r="D8" s="3">
        <v>85.3</v>
      </c>
      <c r="E8" s="3">
        <v>42.66</v>
      </c>
      <c r="G8" s="2">
        <v>3</v>
      </c>
      <c r="H8" s="3">
        <v>53.57</v>
      </c>
      <c r="I8" s="3">
        <v>-48.9</v>
      </c>
      <c r="J8" s="3">
        <v>134.41999999999999</v>
      </c>
      <c r="K8" s="3">
        <v>-124.53</v>
      </c>
      <c r="M8" s="2">
        <v>3</v>
      </c>
      <c r="N8" s="3">
        <v>30.89</v>
      </c>
      <c r="O8" s="3">
        <v>-31.05</v>
      </c>
      <c r="P8" s="3">
        <v>78.400000000000006</v>
      </c>
      <c r="Q8" s="3">
        <v>-73.59</v>
      </c>
    </row>
    <row r="9" spans="1:17" x14ac:dyDescent="0.45">
      <c r="A9" s="2">
        <v>4</v>
      </c>
      <c r="B9" s="3">
        <v>33.32</v>
      </c>
      <c r="C9" s="3">
        <v>-35.39</v>
      </c>
      <c r="D9" s="3">
        <v>78.040000000000006</v>
      </c>
      <c r="E9" s="3">
        <v>29.12</v>
      </c>
      <c r="G9" s="2">
        <v>4</v>
      </c>
      <c r="H9" s="3">
        <v>57.53</v>
      </c>
      <c r="I9" s="3">
        <v>-54.02</v>
      </c>
      <c r="J9" s="3">
        <v>128.12</v>
      </c>
      <c r="K9" s="3">
        <v>-124.34</v>
      </c>
      <c r="M9" s="2">
        <v>4</v>
      </c>
      <c r="N9" s="3">
        <v>28.37</v>
      </c>
      <c r="O9" s="3">
        <v>-25.83</v>
      </c>
      <c r="P9" s="3">
        <v>72.86</v>
      </c>
      <c r="Q9" s="3">
        <v>-84.41</v>
      </c>
    </row>
    <row r="10" spans="1:17" x14ac:dyDescent="0.45">
      <c r="A10" s="2">
        <v>5</v>
      </c>
      <c r="B10" s="3">
        <v>45.9</v>
      </c>
      <c r="C10" s="3">
        <v>-46.01</v>
      </c>
      <c r="D10" s="3">
        <v>111.95</v>
      </c>
      <c r="E10" s="3">
        <v>32.049999999999997</v>
      </c>
      <c r="G10" s="2">
        <v>5</v>
      </c>
      <c r="H10" s="3">
        <v>66.5</v>
      </c>
      <c r="I10" s="3">
        <v>-58.97</v>
      </c>
      <c r="J10" s="3">
        <v>158.55000000000001</v>
      </c>
      <c r="K10" s="3">
        <v>-164.69</v>
      </c>
      <c r="M10" s="2">
        <v>5</v>
      </c>
      <c r="N10" s="3">
        <v>33.21</v>
      </c>
      <c r="O10" s="3">
        <v>-32.35</v>
      </c>
      <c r="P10" s="3">
        <v>72.23</v>
      </c>
      <c r="Q10" s="3">
        <v>-71.69</v>
      </c>
    </row>
    <row r="11" spans="1:17" x14ac:dyDescent="0.45">
      <c r="A11" s="2">
        <v>6</v>
      </c>
      <c r="B11" s="3">
        <v>19.329999999999998</v>
      </c>
      <c r="C11" s="3">
        <v>-20.309999999999999</v>
      </c>
      <c r="D11" s="3">
        <v>39.770000000000003</v>
      </c>
      <c r="E11" s="3">
        <v>21.84</v>
      </c>
      <c r="G11" s="2">
        <v>6</v>
      </c>
      <c r="H11" s="3">
        <v>67.56</v>
      </c>
      <c r="I11" s="3">
        <v>-58.4</v>
      </c>
      <c r="J11" s="3">
        <v>158.94999999999999</v>
      </c>
      <c r="K11" s="3">
        <v>-133.35</v>
      </c>
      <c r="M11" s="2">
        <v>6</v>
      </c>
      <c r="N11" s="3">
        <v>24.06</v>
      </c>
      <c r="O11" s="3">
        <v>-26.54</v>
      </c>
      <c r="P11" s="3">
        <v>48.86</v>
      </c>
      <c r="Q11" s="3">
        <v>-54.03</v>
      </c>
    </row>
    <row r="12" spans="1:17" x14ac:dyDescent="0.45">
      <c r="A12" s="2">
        <v>7</v>
      </c>
      <c r="B12" s="3">
        <v>55.5</v>
      </c>
      <c r="C12" s="3">
        <v>-51.02</v>
      </c>
      <c r="D12" s="3">
        <v>103.61</v>
      </c>
      <c r="E12" s="3">
        <v>43.29</v>
      </c>
      <c r="G12" s="2">
        <v>7</v>
      </c>
      <c r="H12" s="3">
        <v>62.22</v>
      </c>
      <c r="I12" s="3">
        <v>-60.55</v>
      </c>
      <c r="J12" s="3">
        <v>127.83</v>
      </c>
      <c r="K12" s="3">
        <v>-106.14</v>
      </c>
      <c r="M12" s="2">
        <v>7</v>
      </c>
      <c r="N12" s="3">
        <v>34.14</v>
      </c>
      <c r="O12" s="3">
        <v>-35.28</v>
      </c>
      <c r="P12" s="3">
        <v>66.41</v>
      </c>
      <c r="Q12" s="3">
        <v>-67.28</v>
      </c>
    </row>
    <row r="13" spans="1:17" x14ac:dyDescent="0.45">
      <c r="A13" s="2">
        <v>8</v>
      </c>
      <c r="B13" s="3">
        <v>34.549999999999997</v>
      </c>
      <c r="C13" s="3">
        <v>-33.729999999999997</v>
      </c>
      <c r="D13" s="3">
        <v>67.16</v>
      </c>
      <c r="E13" s="3">
        <v>32.94</v>
      </c>
      <c r="G13" s="2">
        <v>8</v>
      </c>
      <c r="H13" s="3">
        <v>86.47</v>
      </c>
      <c r="I13" s="3">
        <v>-97.74</v>
      </c>
      <c r="J13" s="3">
        <v>164.27</v>
      </c>
      <c r="K13" s="3">
        <v>-168.93</v>
      </c>
      <c r="M13" s="2">
        <v>8</v>
      </c>
      <c r="N13" s="3">
        <v>43.28</v>
      </c>
      <c r="O13" s="3">
        <v>-47.32</v>
      </c>
      <c r="P13" s="3">
        <v>81.02</v>
      </c>
      <c r="Q13" s="3">
        <v>-80.64</v>
      </c>
    </row>
    <row r="14" spans="1:17" ht="15" x14ac:dyDescent="0.25">
      <c r="G14" s="2"/>
      <c r="M14" s="5"/>
      <c r="N14" s="8"/>
      <c r="O14" s="8"/>
      <c r="P14" s="8"/>
      <c r="Q14" s="8"/>
    </row>
    <row r="15" spans="1:17" ht="15" x14ac:dyDescent="0.25">
      <c r="A15" s="6" t="s">
        <v>0</v>
      </c>
      <c r="B15" s="7">
        <f>AVERAGE(B6:B13)</f>
        <v>37.673749999999998</v>
      </c>
      <c r="C15" s="7">
        <f>AVERAGE(C6:C13)</f>
        <v>-37.297499999999999</v>
      </c>
      <c r="D15" s="7">
        <f>AVERAGE(D6:D13)</f>
        <v>78.857499999999987</v>
      </c>
      <c r="E15" s="7">
        <f>AVERAGE(E6:E13)</f>
        <v>36.024999999999999</v>
      </c>
      <c r="G15" s="6" t="s">
        <v>0</v>
      </c>
      <c r="H15" s="7">
        <f>AVERAGE(H6:H13)</f>
        <v>64.314999999999998</v>
      </c>
      <c r="I15" s="7">
        <f>AVERAGE(I6:I13)</f>
        <v>-61.936250000000001</v>
      </c>
      <c r="J15" s="7">
        <f>AVERAGE(J6:J13)</f>
        <v>141.15625000000003</v>
      </c>
      <c r="K15" s="7">
        <f>AVERAGE(K6:K13)</f>
        <v>-134.48875000000001</v>
      </c>
      <c r="M15" s="6" t="s">
        <v>0</v>
      </c>
      <c r="N15" s="7">
        <f>AVERAGE(N6:N13)</f>
        <v>35.611249999999998</v>
      </c>
      <c r="O15" s="7">
        <f>AVERAGE(O6:O13)</f>
        <v>-36.64</v>
      </c>
      <c r="P15" s="7">
        <f>AVERAGE(P6:P13)</f>
        <v>77.188749999999999</v>
      </c>
      <c r="Q15" s="7">
        <f>AVERAGE(Q6:Q13)</f>
        <v>-78.372500000000002</v>
      </c>
    </row>
    <row r="16" spans="1:17" ht="15" x14ac:dyDescent="0.25">
      <c r="A16" s="5" t="s">
        <v>5</v>
      </c>
      <c r="B16" s="8">
        <f>STDEV(B6:B13)/SQRT(COUNT(B6:B13))</f>
        <v>4.417079649941642</v>
      </c>
      <c r="C16" s="8">
        <f>STDEV(C6:C13)/SQRT(COUNT(C6:C13))</f>
        <v>4.6830861123530809</v>
      </c>
      <c r="D16" s="8">
        <f>STDEV(D6:D13)/SQRT(COUNT(D6:D13))</f>
        <v>8.425389721804331</v>
      </c>
      <c r="E16" s="8">
        <f>STDEV(E6:E13)/SQRT(COUNT(E6:E13))</f>
        <v>2.9247277040533475</v>
      </c>
      <c r="G16" s="5" t="s">
        <v>5</v>
      </c>
      <c r="H16" s="8">
        <f>STDEV(H6:H13)/SQRT(COUNT(H6:H13))</f>
        <v>4.6464491050386361</v>
      </c>
      <c r="I16" s="8">
        <f>STDEV(I6:I13)/SQRT(COUNT(I6:I13))</f>
        <v>6.3457232328722215</v>
      </c>
      <c r="J16" s="8">
        <f>STDEV(J6:J13)/SQRT(COUNT(J6:J13))</f>
        <v>6.2598499347313172</v>
      </c>
      <c r="K16" s="8">
        <f>STDEV(K6:K13)/SQRT(COUNT(K6:K13))</f>
        <v>7.6982863207849759</v>
      </c>
      <c r="M16" s="5" t="s">
        <v>5</v>
      </c>
      <c r="N16" s="8">
        <f>STDEV(N6:N13)/SQRT(COUNT(N6:N13))</f>
        <v>2.9502048582017415</v>
      </c>
      <c r="O16" s="8">
        <f>STDEV(O6:O13)/SQRT(COUNT(O6:O13))</f>
        <v>3.3270321394815001</v>
      </c>
      <c r="P16" s="8">
        <f>STDEV(P6:P13)/SQRT(COUNT(P6:P13))</f>
        <v>5.8925862735365611</v>
      </c>
      <c r="Q16" s="8">
        <f>STDEV(Q6:Q13)/SQRT(COUNT(Q6:Q13))</f>
        <v>5.3973143950089977</v>
      </c>
    </row>
    <row r="18" spans="1:11" ht="15" x14ac:dyDescent="0.25">
      <c r="G18" s="6"/>
      <c r="H18" s="7"/>
      <c r="I18" s="7"/>
      <c r="J18" s="7"/>
      <c r="K18" s="7"/>
    </row>
    <row r="19" spans="1:11" x14ac:dyDescent="0.45">
      <c r="A19" s="4" t="s">
        <v>16</v>
      </c>
      <c r="B19" s="4"/>
      <c r="C19" s="4"/>
      <c r="D19" s="4"/>
      <c r="E19" s="4"/>
      <c r="G19" s="4" t="s">
        <v>29</v>
      </c>
      <c r="H19" s="4"/>
      <c r="I19" s="4"/>
      <c r="J19" s="4"/>
      <c r="K19" s="4"/>
    </row>
    <row r="20" spans="1:11" x14ac:dyDescent="0.45">
      <c r="A20" s="5" t="s">
        <v>25</v>
      </c>
      <c r="B20" s="5" t="s">
        <v>1</v>
      </c>
      <c r="C20" s="5" t="s">
        <v>2</v>
      </c>
      <c r="D20" s="5" t="s">
        <v>4</v>
      </c>
      <c r="E20" s="5" t="s">
        <v>3</v>
      </c>
      <c r="G20" s="5" t="s">
        <v>25</v>
      </c>
      <c r="H20" s="5" t="s">
        <v>1</v>
      </c>
      <c r="I20" s="5" t="s">
        <v>2</v>
      </c>
      <c r="J20" s="5" t="s">
        <v>4</v>
      </c>
      <c r="K20" s="5" t="s">
        <v>3</v>
      </c>
    </row>
    <row r="21" spans="1:11" x14ac:dyDescent="0.45">
      <c r="A21" s="2">
        <v>1</v>
      </c>
      <c r="B21" s="3">
        <v>77.8</v>
      </c>
      <c r="C21" s="3">
        <v>-67.03</v>
      </c>
      <c r="D21" s="3">
        <v>165.26</v>
      </c>
      <c r="E21" s="3">
        <v>-159.47</v>
      </c>
      <c r="G21" s="2">
        <v>1</v>
      </c>
      <c r="H21" s="3">
        <v>28.56</v>
      </c>
      <c r="I21" s="3">
        <v>-31.27</v>
      </c>
      <c r="J21" s="3">
        <v>70.11</v>
      </c>
      <c r="K21" s="3">
        <v>-78.66</v>
      </c>
    </row>
    <row r="22" spans="1:11" x14ac:dyDescent="0.45">
      <c r="A22" s="2">
        <v>2</v>
      </c>
      <c r="B22" s="3">
        <v>40.61</v>
      </c>
      <c r="C22" s="3">
        <v>-36.75</v>
      </c>
      <c r="D22" s="3">
        <v>114.56</v>
      </c>
      <c r="E22" s="3">
        <v>-98.82</v>
      </c>
      <c r="G22" s="2">
        <v>2</v>
      </c>
      <c r="H22" s="3">
        <v>29.54</v>
      </c>
      <c r="I22" s="3">
        <v>-25.76</v>
      </c>
      <c r="J22" s="3">
        <v>55.75</v>
      </c>
      <c r="K22" s="3">
        <v>-55.26</v>
      </c>
    </row>
    <row r="23" spans="1:11" x14ac:dyDescent="0.45">
      <c r="A23" s="2">
        <v>3</v>
      </c>
      <c r="B23" s="3">
        <v>73.55</v>
      </c>
      <c r="C23" s="3">
        <v>-74.11</v>
      </c>
      <c r="D23" s="3">
        <v>143.37</v>
      </c>
      <c r="E23" s="3">
        <v>-156.78</v>
      </c>
      <c r="G23" s="2">
        <v>3</v>
      </c>
      <c r="H23" s="3">
        <v>22.93</v>
      </c>
      <c r="I23" s="3">
        <v>-19.53</v>
      </c>
      <c r="J23" s="3">
        <v>50.33</v>
      </c>
      <c r="K23" s="3">
        <v>-48.95</v>
      </c>
    </row>
    <row r="24" spans="1:11" x14ac:dyDescent="0.45">
      <c r="A24" s="2">
        <v>4</v>
      </c>
      <c r="B24" s="3">
        <v>44.46</v>
      </c>
      <c r="C24" s="3">
        <v>-40.11</v>
      </c>
      <c r="D24" s="3">
        <v>101.09</v>
      </c>
      <c r="E24" s="3">
        <v>-98.51</v>
      </c>
      <c r="G24" s="2">
        <v>4</v>
      </c>
      <c r="H24" s="3">
        <v>24.53</v>
      </c>
      <c r="I24" s="3">
        <v>-23.79</v>
      </c>
      <c r="J24" s="3">
        <v>73.489999999999995</v>
      </c>
      <c r="K24" s="3">
        <v>-61.57</v>
      </c>
    </row>
    <row r="25" spans="1:11" x14ac:dyDescent="0.45">
      <c r="A25" s="2">
        <v>5</v>
      </c>
      <c r="B25" s="3">
        <v>37.92</v>
      </c>
      <c r="C25" s="3">
        <v>-46.27</v>
      </c>
      <c r="D25" s="3">
        <v>100.89</v>
      </c>
      <c r="E25" s="3">
        <v>-90.77</v>
      </c>
      <c r="G25" s="2">
        <v>5</v>
      </c>
      <c r="H25" s="3">
        <v>45.92</v>
      </c>
      <c r="I25" s="3">
        <v>-47.49</v>
      </c>
      <c r="J25" s="3">
        <v>109.46</v>
      </c>
      <c r="K25" s="3">
        <v>-91.12</v>
      </c>
    </row>
    <row r="26" spans="1:11" x14ac:dyDescent="0.45">
      <c r="A26" s="2">
        <v>6</v>
      </c>
      <c r="B26" s="3">
        <v>71.400000000000006</v>
      </c>
      <c r="C26" s="3">
        <v>-62.86</v>
      </c>
      <c r="D26" s="3">
        <v>144.52000000000001</v>
      </c>
      <c r="E26" s="3">
        <v>-141.5</v>
      </c>
      <c r="G26" s="2">
        <v>6</v>
      </c>
      <c r="H26" s="3">
        <v>37.5</v>
      </c>
      <c r="I26" s="3">
        <v>-32.49</v>
      </c>
      <c r="J26" s="3">
        <v>86.97</v>
      </c>
      <c r="K26" s="3">
        <v>-80.62</v>
      </c>
    </row>
    <row r="27" spans="1:11" x14ac:dyDescent="0.45">
      <c r="A27" s="2">
        <v>7</v>
      </c>
      <c r="B27" s="3">
        <v>77.13</v>
      </c>
      <c r="C27" s="3">
        <v>-62.52</v>
      </c>
      <c r="D27" s="3">
        <v>169.48</v>
      </c>
      <c r="E27" s="3">
        <v>-168.41</v>
      </c>
      <c r="G27" s="2">
        <v>7</v>
      </c>
      <c r="H27" s="3">
        <v>43.18</v>
      </c>
      <c r="I27" s="3">
        <v>-41.4</v>
      </c>
      <c r="J27" s="3">
        <v>90.35</v>
      </c>
      <c r="K27" s="3">
        <v>-96.5</v>
      </c>
    </row>
    <row r="28" spans="1:11" x14ac:dyDescent="0.45">
      <c r="A28" s="2">
        <v>8</v>
      </c>
      <c r="B28" s="3">
        <v>66.900000000000006</v>
      </c>
      <c r="C28" s="3">
        <v>-66.38</v>
      </c>
      <c r="D28" s="3">
        <v>137.59</v>
      </c>
      <c r="E28" s="3">
        <v>-126.45</v>
      </c>
      <c r="G28" s="2">
        <v>8</v>
      </c>
      <c r="H28" s="3">
        <v>38.57</v>
      </c>
      <c r="I28" s="3">
        <v>-36.79</v>
      </c>
      <c r="J28" s="3">
        <v>84.52</v>
      </c>
      <c r="K28" s="3">
        <v>-81.069999999999993</v>
      </c>
    </row>
    <row r="29" spans="1:11" x14ac:dyDescent="0.45">
      <c r="A29" s="2"/>
      <c r="G29" s="2"/>
    </row>
    <row r="30" spans="1:11" x14ac:dyDescent="0.45">
      <c r="A30" s="6" t="s">
        <v>0</v>
      </c>
      <c r="B30" s="7">
        <f>AVERAGE(B21:B28)</f>
        <v>61.221249999999998</v>
      </c>
      <c r="C30" s="7">
        <f>AVERAGE(C21:C28)</f>
        <v>-57.003749999999997</v>
      </c>
      <c r="D30" s="7">
        <f>AVERAGE(D21:D28)</f>
        <v>134.595</v>
      </c>
      <c r="E30" s="7">
        <f>AVERAGE(E21:E28)</f>
        <v>-130.08874999999998</v>
      </c>
      <c r="G30" s="6" t="s">
        <v>0</v>
      </c>
      <c r="H30" s="7">
        <f>AVERAGE(H21:H28)</f>
        <v>33.841250000000002</v>
      </c>
      <c r="I30" s="7">
        <f>AVERAGE(I21:I28)</f>
        <v>-32.315000000000005</v>
      </c>
      <c r="J30" s="7">
        <f>AVERAGE(J21:J28)</f>
        <v>77.622500000000002</v>
      </c>
      <c r="K30" s="7">
        <f>AVERAGE(K21:K28)</f>
        <v>-74.21875</v>
      </c>
    </row>
    <row r="31" spans="1:11" x14ac:dyDescent="0.45">
      <c r="A31" s="5" t="s">
        <v>5</v>
      </c>
      <c r="B31" s="8">
        <f>STDEV(B21:B28)/SQRT(COUNT(B21:B28))</f>
        <v>6.0717552879530459</v>
      </c>
      <c r="C31" s="8">
        <f>STDEV(C21:C28)/SQRT(COUNT(C21:C28))</f>
        <v>4.9219167061725084</v>
      </c>
      <c r="D31" s="8">
        <f>STDEV(D21:D28)/SQRT(COUNT(D21:D28))</f>
        <v>9.4508077886042674</v>
      </c>
      <c r="E31" s="8">
        <f>STDEV(E21:E28)/SQRT(COUNT(E21:E28))</f>
        <v>10.945132877464669</v>
      </c>
      <c r="G31" s="5" t="s">
        <v>5</v>
      </c>
      <c r="H31" s="8">
        <f>STDEV(H21:H28)/SQRT(COUNT(H21:H28))</f>
        <v>3.050184676785979</v>
      </c>
      <c r="I31" s="8">
        <f>STDEV(I21:I28)/SQRT(COUNT(I21:I28))</f>
        <v>3.3087168423509876</v>
      </c>
      <c r="J31" s="8">
        <f>STDEV(J21:J28)/SQRT(COUNT(J21:J28))</f>
        <v>6.8235005548053094</v>
      </c>
      <c r="K31" s="8">
        <f>STDEV(K21:K28)/SQRT(COUNT(K21:K28))</f>
        <v>6.0469612904511179</v>
      </c>
    </row>
    <row r="35" spans="7:11" x14ac:dyDescent="0.45">
      <c r="G35" s="2"/>
    </row>
    <row r="36" spans="7:11" x14ac:dyDescent="0.45">
      <c r="G36" s="2"/>
    </row>
    <row r="38" spans="7:11" x14ac:dyDescent="0.45">
      <c r="G38" s="6"/>
      <c r="H38" s="7"/>
      <c r="I38" s="7"/>
      <c r="J38" s="7"/>
      <c r="K38" s="7"/>
    </row>
    <row r="39" spans="7:11" x14ac:dyDescent="0.45">
      <c r="G39" s="5"/>
      <c r="H39" s="8"/>
      <c r="I39" s="8"/>
      <c r="J39" s="8"/>
      <c r="K39" s="8"/>
    </row>
  </sheetData>
  <pageMargins left="0.7" right="0.7" top="0.78740157499999996" bottom="0.78740157499999996" header="0.3" footer="0.3"/>
  <pageSetup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A3" sqref="A3"/>
    </sheetView>
  </sheetViews>
  <sheetFormatPr baseColWidth="10" defaultRowHeight="14.25" x14ac:dyDescent="0.45"/>
  <sheetData>
    <row r="1" spans="1:5" s="3" customFormat="1" x14ac:dyDescent="0.45">
      <c r="A1" s="14" t="s">
        <v>35</v>
      </c>
    </row>
    <row r="2" spans="1:5" x14ac:dyDescent="0.45">
      <c r="A2" t="s">
        <v>18</v>
      </c>
    </row>
    <row r="4" spans="1:5" x14ac:dyDescent="0.45">
      <c r="A4" s="12" t="s">
        <v>31</v>
      </c>
    </row>
    <row r="5" spans="1:5" x14ac:dyDescent="0.45">
      <c r="B5" s="15" t="s">
        <v>20</v>
      </c>
      <c r="C5" s="15"/>
      <c r="D5" s="15" t="s">
        <v>21</v>
      </c>
      <c r="E5" s="15"/>
    </row>
    <row r="6" spans="1:5" x14ac:dyDescent="0.45">
      <c r="B6" s="9" t="s">
        <v>19</v>
      </c>
      <c r="C6" s="10" t="s">
        <v>23</v>
      </c>
      <c r="D6" s="9" t="s">
        <v>19</v>
      </c>
      <c r="E6" s="10" t="s">
        <v>23</v>
      </c>
    </row>
    <row r="7" spans="1:5" x14ac:dyDescent="0.45">
      <c r="A7" s="1" t="s">
        <v>28</v>
      </c>
      <c r="B7" s="2">
        <v>11033.368</v>
      </c>
      <c r="C7" s="3">
        <f>B7/$B$8</f>
        <v>0.92056981479417233</v>
      </c>
      <c r="D7" s="2">
        <v>9933.8230000000003</v>
      </c>
      <c r="E7" s="3">
        <f>D7/$D$8</f>
        <v>1.0114147117543981</v>
      </c>
    </row>
    <row r="8" spans="1:5" x14ac:dyDescent="0.45">
      <c r="A8" s="1" t="s">
        <v>6</v>
      </c>
      <c r="B8" s="2">
        <v>11985.368</v>
      </c>
      <c r="C8" s="3">
        <f>B8/$B$8</f>
        <v>1</v>
      </c>
      <c r="D8" s="2">
        <v>9821.7109999999993</v>
      </c>
      <c r="E8" s="3">
        <f>D8/$D$8</f>
        <v>1</v>
      </c>
    </row>
    <row r="9" spans="1:5" x14ac:dyDescent="0.45">
      <c r="A9" s="1" t="s">
        <v>7</v>
      </c>
      <c r="B9" s="2">
        <v>12903.004000000001</v>
      </c>
      <c r="C9" s="3">
        <f t="shared" ref="C9:C11" si="0">B9/$B$8</f>
        <v>1.0765630225121166</v>
      </c>
      <c r="D9" s="2">
        <v>9867.9830000000002</v>
      </c>
      <c r="E9" s="3">
        <f t="shared" ref="E9:E11" si="1">D9/$D$8</f>
        <v>1.0047111954322421</v>
      </c>
    </row>
    <row r="10" spans="1:5" x14ac:dyDescent="0.45">
      <c r="A10" s="1" t="s">
        <v>8</v>
      </c>
      <c r="B10" s="2">
        <v>12804.974</v>
      </c>
      <c r="C10" s="3">
        <f t="shared" si="0"/>
        <v>1.068383882747697</v>
      </c>
      <c r="D10" s="2">
        <v>7772.2759999999998</v>
      </c>
      <c r="E10" s="3">
        <f t="shared" si="1"/>
        <v>0.79133625495598481</v>
      </c>
    </row>
    <row r="11" spans="1:5" x14ac:dyDescent="0.45">
      <c r="A11" s="1" t="s">
        <v>9</v>
      </c>
      <c r="B11" s="2">
        <v>11825.204</v>
      </c>
      <c r="C11" s="3">
        <f t="shared" si="0"/>
        <v>0.98663670568980433</v>
      </c>
      <c r="D11" s="2">
        <v>8804.5810000000001</v>
      </c>
      <c r="E11" s="3">
        <f t="shared" si="1"/>
        <v>0.89644065071757872</v>
      </c>
    </row>
    <row r="13" spans="1:5" x14ac:dyDescent="0.45">
      <c r="A13" s="12" t="s">
        <v>22</v>
      </c>
    </row>
    <row r="14" spans="1:5" x14ac:dyDescent="0.45">
      <c r="B14" s="15" t="s">
        <v>20</v>
      </c>
      <c r="C14" s="15"/>
      <c r="D14" s="15" t="s">
        <v>21</v>
      </c>
      <c r="E14" s="15"/>
    </row>
    <row r="15" spans="1:5" x14ac:dyDescent="0.45">
      <c r="B15" s="9" t="s">
        <v>19</v>
      </c>
      <c r="C15" s="10" t="s">
        <v>23</v>
      </c>
      <c r="D15" s="9" t="s">
        <v>19</v>
      </c>
      <c r="E15" s="10" t="s">
        <v>23</v>
      </c>
    </row>
    <row r="16" spans="1:5" x14ac:dyDescent="0.45">
      <c r="A16" s="1" t="s">
        <v>28</v>
      </c>
      <c r="B16" s="2">
        <v>25.1</v>
      </c>
      <c r="C16" s="3">
        <f>B16/$B$17</f>
        <v>1.7742094412540876E-3</v>
      </c>
      <c r="D16" s="2">
        <v>25.86</v>
      </c>
      <c r="E16" s="3">
        <f>D16/$D$17</f>
        <v>2.3481289062840505E-3</v>
      </c>
    </row>
    <row r="17" spans="1:7" x14ac:dyDescent="0.45">
      <c r="A17" s="1" t="s">
        <v>6</v>
      </c>
      <c r="B17" s="2">
        <v>14147.146000000001</v>
      </c>
      <c r="C17" s="3">
        <f>B17/$B$17</f>
        <v>1</v>
      </c>
      <c r="D17" s="2">
        <v>11013.023999999999</v>
      </c>
      <c r="E17" s="3">
        <f>D17/$D$17</f>
        <v>1</v>
      </c>
    </row>
    <row r="18" spans="1:7" x14ac:dyDescent="0.45">
      <c r="A18" s="1" t="s">
        <v>7</v>
      </c>
      <c r="B18" s="2">
        <v>13660.267</v>
      </c>
      <c r="C18" s="3">
        <f t="shared" ref="C18:C20" si="2">B18/$B$17</f>
        <v>0.96558464866341231</v>
      </c>
      <c r="D18" s="2">
        <v>11537.217000000001</v>
      </c>
      <c r="E18" s="3">
        <f t="shared" ref="E18:E20" si="3">D18/$D$17</f>
        <v>1.0475975535874615</v>
      </c>
    </row>
    <row r="19" spans="1:7" x14ac:dyDescent="0.45">
      <c r="A19" s="1" t="s">
        <v>8</v>
      </c>
      <c r="B19" s="2">
        <v>15641.630999999999</v>
      </c>
      <c r="C19" s="3">
        <f t="shared" si="2"/>
        <v>1.1056386213869567</v>
      </c>
      <c r="D19" s="2">
        <v>10734.146000000001</v>
      </c>
      <c r="E19" s="3">
        <f t="shared" si="3"/>
        <v>0.97467743646068516</v>
      </c>
    </row>
    <row r="20" spans="1:7" x14ac:dyDescent="0.45">
      <c r="A20" s="1" t="s">
        <v>9</v>
      </c>
      <c r="B20" s="2">
        <v>13014.257</v>
      </c>
      <c r="C20" s="3">
        <f t="shared" si="2"/>
        <v>0.91992102152617916</v>
      </c>
      <c r="D20" s="2">
        <v>11057.597</v>
      </c>
      <c r="E20" s="3">
        <f t="shared" si="3"/>
        <v>1.0040472989071849</v>
      </c>
    </row>
    <row r="22" spans="1:7" x14ac:dyDescent="0.45">
      <c r="A22" s="12" t="s">
        <v>32</v>
      </c>
    </row>
    <row r="23" spans="1:7" x14ac:dyDescent="0.45">
      <c r="B23" s="11" t="s">
        <v>20</v>
      </c>
      <c r="C23" s="11" t="s">
        <v>21</v>
      </c>
      <c r="D23" s="9" t="s">
        <v>0</v>
      </c>
      <c r="E23" s="9" t="s">
        <v>5</v>
      </c>
      <c r="F23" s="13" t="s">
        <v>24</v>
      </c>
      <c r="G23" s="9" t="s">
        <v>30</v>
      </c>
    </row>
    <row r="24" spans="1:7" x14ac:dyDescent="0.45">
      <c r="A24" s="1" t="s">
        <v>28</v>
      </c>
      <c r="B24" s="3">
        <f>C16/C7</f>
        <v>1.9272948262493033E-3</v>
      </c>
      <c r="C24" s="3">
        <f>E16/E7</f>
        <v>2.3216281896977654E-3</v>
      </c>
      <c r="D24" s="3">
        <f>AVERAGE(B24,C24)</f>
        <v>2.1244615079735341E-3</v>
      </c>
      <c r="E24" s="3">
        <f>STDEV(B24,C24)/(2^1/2)</f>
        <v>2.7883579534250698E-4</v>
      </c>
      <c r="F24" s="4">
        <f>D24*100</f>
        <v>0.21244615079735341</v>
      </c>
      <c r="G24" s="3">
        <f>E24*100</f>
        <v>2.7883579534250698E-2</v>
      </c>
    </row>
    <row r="25" spans="1:7" x14ac:dyDescent="0.45">
      <c r="A25" s="1" t="s">
        <v>6</v>
      </c>
      <c r="B25" s="3">
        <f t="shared" ref="B25" si="4">C17/C8</f>
        <v>1</v>
      </c>
      <c r="C25" s="3">
        <f t="shared" ref="C25:C28" si="5">E17/E8</f>
        <v>1</v>
      </c>
      <c r="D25" s="3">
        <f t="shared" ref="D25:D28" si="6">AVERAGE(B25,C25)</f>
        <v>1</v>
      </c>
      <c r="E25" s="3">
        <f t="shared" ref="E25:E28" si="7">STDEV(B25,C25)/(2^1/2)</f>
        <v>0</v>
      </c>
      <c r="F25" s="4">
        <f t="shared" ref="F25:G28" si="8">D25*100</f>
        <v>100</v>
      </c>
      <c r="G25" s="3">
        <f t="shared" si="8"/>
        <v>0</v>
      </c>
    </row>
    <row r="26" spans="1:7" x14ac:dyDescent="0.45">
      <c r="A26" s="1" t="s">
        <v>7</v>
      </c>
      <c r="B26" s="3">
        <f t="shared" ref="B26" si="9">C18/C9</f>
        <v>0.89691418753196572</v>
      </c>
      <c r="C26" s="3">
        <f t="shared" si="5"/>
        <v>1.0426852595553782</v>
      </c>
      <c r="D26" s="3">
        <f t="shared" si="6"/>
        <v>0.96979972354367194</v>
      </c>
      <c r="E26" s="3">
        <f t="shared" si="7"/>
        <v>0.10307571352858756</v>
      </c>
      <c r="F26" s="4">
        <f t="shared" si="8"/>
        <v>96.979972354367192</v>
      </c>
      <c r="G26" s="3">
        <f t="shared" si="8"/>
        <v>10.307571352858757</v>
      </c>
    </row>
    <row r="27" spans="1:7" x14ac:dyDescent="0.45">
      <c r="A27" s="1" t="s">
        <v>8</v>
      </c>
      <c r="B27" s="3">
        <f>C19/C10</f>
        <v>1.0348701803170663</v>
      </c>
      <c r="C27" s="3">
        <f>E19/E10</f>
        <v>1.2316855576330166</v>
      </c>
      <c r="D27" s="3">
        <f>AVERAGE(B27,C27)</f>
        <v>1.1332778689750413</v>
      </c>
      <c r="E27" s="3">
        <f t="shared" si="7"/>
        <v>0.1391694879418974</v>
      </c>
      <c r="F27" s="4">
        <f>D27*100</f>
        <v>113.32778689750414</v>
      </c>
      <c r="G27" s="3">
        <f t="shared" si="8"/>
        <v>13.916948794189739</v>
      </c>
    </row>
    <row r="28" spans="1:7" x14ac:dyDescent="0.45">
      <c r="A28" s="1" t="s">
        <v>9</v>
      </c>
      <c r="B28" s="3">
        <f t="shared" ref="B28" si="10">C20/C11</f>
        <v>0.93238069921898858</v>
      </c>
      <c r="C28" s="3">
        <f t="shared" si="5"/>
        <v>1.1200376713209845</v>
      </c>
      <c r="D28" s="3">
        <f t="shared" si="6"/>
        <v>1.0262091852699866</v>
      </c>
      <c r="E28" s="3">
        <f t="shared" si="7"/>
        <v>0.1326935175102561</v>
      </c>
      <c r="F28" s="4">
        <f t="shared" si="8"/>
        <v>102.62091852699866</v>
      </c>
      <c r="G28" s="3">
        <f t="shared" si="8"/>
        <v>13.26935175102561</v>
      </c>
    </row>
  </sheetData>
  <mergeCells count="4">
    <mergeCell ref="B5:C5"/>
    <mergeCell ref="D5:E5"/>
    <mergeCell ref="B14:C14"/>
    <mergeCell ref="D14:E14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Figure 4</vt:lpstr>
      <vt:lpstr>Figure 4-1</vt:lpstr>
      <vt:lpstr>Figure 4-2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dcterms:created xsi:type="dcterms:W3CDTF">2018-01-26T10:33:19Z</dcterms:created>
  <dcterms:modified xsi:type="dcterms:W3CDTF">2018-05-15T08:27:30Z</dcterms:modified>
</cp:coreProperties>
</file>