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0245" windowHeight="8955" tabRatio="783"/>
  </bookViews>
  <sheets>
    <sheet name="Figure 5 C+D" sheetId="10" r:id="rId1"/>
    <sheet name="Figure 5 E" sheetId="12" r:id="rId2"/>
    <sheet name="Figure 5-1" sheetId="11" r:id="rId3"/>
    <sheet name="Figure 5-2 A+B" sheetId="9" r:id="rId4"/>
    <sheet name="Figure 5-2 C" sheetId="13" r:id="rId5"/>
  </sheets>
  <definedNames>
    <definedName name="_xlnm.Print_Area" localSheetId="4">'Figure 5-2 C'!$A$1:$L$161</definedName>
  </definedNames>
  <calcPr calcId="145621"/>
</workbook>
</file>

<file path=xl/calcChain.xml><?xml version="1.0" encoding="utf-8"?>
<calcChain xmlns="http://schemas.openxmlformats.org/spreadsheetml/2006/main">
  <c r="C7" i="13" l="1"/>
  <c r="G7" i="13" s="1"/>
  <c r="E7" i="13"/>
  <c r="F7" i="13"/>
  <c r="F16" i="13" s="1"/>
  <c r="C8" i="13"/>
  <c r="E8" i="13"/>
  <c r="E17" i="13" s="1"/>
  <c r="F8" i="13"/>
  <c r="G8" i="13"/>
  <c r="H8" i="13" s="1"/>
  <c r="C9" i="13"/>
  <c r="G9" i="13" s="1"/>
  <c r="H9" i="13" s="1"/>
  <c r="E9" i="13"/>
  <c r="F9" i="13"/>
  <c r="C10" i="13"/>
  <c r="F10" i="13"/>
  <c r="G10" i="13"/>
  <c r="H10" i="13"/>
  <c r="J10" i="13" s="1"/>
  <c r="L10" i="13"/>
  <c r="C11" i="13"/>
  <c r="F11" i="13"/>
  <c r="G11" i="13"/>
  <c r="H11" i="13"/>
  <c r="J11" i="13" s="1"/>
  <c r="L11" i="13"/>
  <c r="C12" i="13"/>
  <c r="F12" i="13"/>
  <c r="G12" i="13"/>
  <c r="H12" i="13"/>
  <c r="J12" i="13" s="1"/>
  <c r="L12" i="13"/>
  <c r="C13" i="13"/>
  <c r="F13" i="13"/>
  <c r="G13" i="13"/>
  <c r="H13" i="13"/>
  <c r="J13" i="13" s="1"/>
  <c r="L13" i="13"/>
  <c r="C14" i="13"/>
  <c r="F14" i="13"/>
  <c r="G14" i="13"/>
  <c r="H14" i="13"/>
  <c r="J14" i="13" s="1"/>
  <c r="L14" i="13"/>
  <c r="B16" i="13"/>
  <c r="C16" i="13"/>
  <c r="D16" i="13"/>
  <c r="E16" i="13"/>
  <c r="I16" i="13"/>
  <c r="K16" i="13"/>
  <c r="B17" i="13"/>
  <c r="D17" i="13"/>
  <c r="F17" i="13"/>
  <c r="I17" i="13"/>
  <c r="K17" i="13"/>
  <c r="C23" i="13"/>
  <c r="E23" i="13"/>
  <c r="F23" i="13"/>
  <c r="C24" i="13"/>
  <c r="E24" i="13"/>
  <c r="F24" i="13"/>
  <c r="G24" i="13"/>
  <c r="H24" i="13" s="1"/>
  <c r="C25" i="13"/>
  <c r="G25" i="13" s="1"/>
  <c r="E25" i="13"/>
  <c r="F25" i="13"/>
  <c r="C26" i="13"/>
  <c r="E26" i="13"/>
  <c r="F26" i="13"/>
  <c r="G26" i="13"/>
  <c r="H26" i="13" s="1"/>
  <c r="C27" i="13"/>
  <c r="G27" i="13" s="1"/>
  <c r="E27" i="13"/>
  <c r="F27" i="13"/>
  <c r="C28" i="13"/>
  <c r="E28" i="13"/>
  <c r="F28" i="13"/>
  <c r="G28" i="13"/>
  <c r="H28" i="13" s="1"/>
  <c r="C29" i="13"/>
  <c r="G29" i="13" s="1"/>
  <c r="E29" i="13"/>
  <c r="F29" i="13"/>
  <c r="C30" i="13"/>
  <c r="E30" i="13"/>
  <c r="F30" i="13"/>
  <c r="G30" i="13"/>
  <c r="H30" i="13" s="1"/>
  <c r="B32" i="13"/>
  <c r="D32" i="13"/>
  <c r="F32" i="13"/>
  <c r="I32" i="13"/>
  <c r="K32" i="13"/>
  <c r="B33" i="13"/>
  <c r="D33" i="13"/>
  <c r="E33" i="13"/>
  <c r="I33" i="13"/>
  <c r="K33" i="13"/>
  <c r="C39" i="13"/>
  <c r="E39" i="13"/>
  <c r="F39" i="13"/>
  <c r="C40" i="13"/>
  <c r="E40" i="13"/>
  <c r="F40" i="13"/>
  <c r="G40" i="13"/>
  <c r="H40" i="13" s="1"/>
  <c r="L40" i="13" s="1"/>
  <c r="J40" i="13"/>
  <c r="C41" i="13"/>
  <c r="G41" i="13" s="1"/>
  <c r="E41" i="13"/>
  <c r="F41" i="13"/>
  <c r="H41" i="13"/>
  <c r="C42" i="13"/>
  <c r="E42" i="13"/>
  <c r="F42" i="13"/>
  <c r="G42" i="13"/>
  <c r="H42" i="13" s="1"/>
  <c r="L42" i="13" s="1"/>
  <c r="J42" i="13"/>
  <c r="C43" i="13"/>
  <c r="G43" i="13" s="1"/>
  <c r="E43" i="13"/>
  <c r="F43" i="13"/>
  <c r="H43" i="13"/>
  <c r="C44" i="13"/>
  <c r="E44" i="13"/>
  <c r="F44" i="13"/>
  <c r="G44" i="13"/>
  <c r="H44" i="13" s="1"/>
  <c r="L44" i="13" s="1"/>
  <c r="J44" i="13"/>
  <c r="C45" i="13"/>
  <c r="G45" i="13" s="1"/>
  <c r="E45" i="13"/>
  <c r="F45" i="13"/>
  <c r="H45" i="13"/>
  <c r="C46" i="13"/>
  <c r="E46" i="13"/>
  <c r="F46" i="13"/>
  <c r="G46" i="13"/>
  <c r="H46" i="13" s="1"/>
  <c r="L46" i="13" s="1"/>
  <c r="J46" i="13"/>
  <c r="B48" i="13"/>
  <c r="D48" i="13"/>
  <c r="F48" i="13"/>
  <c r="I48" i="13"/>
  <c r="K48" i="13"/>
  <c r="B49" i="13"/>
  <c r="C49" i="13"/>
  <c r="D49" i="13"/>
  <c r="E49" i="13"/>
  <c r="I49" i="13"/>
  <c r="K49" i="13"/>
  <c r="C55" i="13"/>
  <c r="E55" i="13"/>
  <c r="F55" i="13"/>
  <c r="C56" i="13"/>
  <c r="E56" i="13"/>
  <c r="F56" i="13"/>
  <c r="G56" i="13"/>
  <c r="H56" i="13" s="1"/>
  <c r="C57" i="13"/>
  <c r="G57" i="13" s="1"/>
  <c r="E57" i="13"/>
  <c r="F57" i="13"/>
  <c r="C58" i="13"/>
  <c r="E58" i="13"/>
  <c r="F58" i="13"/>
  <c r="G58" i="13"/>
  <c r="H58" i="13" s="1"/>
  <c r="C59" i="13"/>
  <c r="G59" i="13" s="1"/>
  <c r="E59" i="13"/>
  <c r="F59" i="13"/>
  <c r="C60" i="13"/>
  <c r="E60" i="13"/>
  <c r="F60" i="13"/>
  <c r="G60" i="13"/>
  <c r="H60" i="13" s="1"/>
  <c r="C61" i="13"/>
  <c r="G61" i="13" s="1"/>
  <c r="E61" i="13"/>
  <c r="F61" i="13"/>
  <c r="C62" i="13"/>
  <c r="E62" i="13"/>
  <c r="F62" i="13"/>
  <c r="G62" i="13"/>
  <c r="H62" i="13" s="1"/>
  <c r="B64" i="13"/>
  <c r="D64" i="13"/>
  <c r="F64" i="13"/>
  <c r="I64" i="13"/>
  <c r="K64" i="13"/>
  <c r="B65" i="13"/>
  <c r="D65" i="13"/>
  <c r="E65" i="13"/>
  <c r="I65" i="13"/>
  <c r="K65" i="13"/>
  <c r="H71" i="13"/>
  <c r="L71" i="13"/>
  <c r="H72" i="13"/>
  <c r="J72" i="13"/>
  <c r="L72" i="13"/>
  <c r="H73" i="13"/>
  <c r="J73" i="13" s="1"/>
  <c r="H74" i="13"/>
  <c r="J74" i="13"/>
  <c r="L74" i="13"/>
  <c r="H75" i="13"/>
  <c r="J75" i="13" s="1"/>
  <c r="L75" i="13"/>
  <c r="H76" i="13"/>
  <c r="J76" i="13"/>
  <c r="L76" i="13"/>
  <c r="H77" i="13"/>
  <c r="J77" i="13" s="1"/>
  <c r="H78" i="13"/>
  <c r="J78" i="13"/>
  <c r="L78" i="13"/>
  <c r="B80" i="13"/>
  <c r="C80" i="13"/>
  <c r="D80" i="13"/>
  <c r="E80" i="13"/>
  <c r="F80" i="13"/>
  <c r="G80" i="13"/>
  <c r="I80" i="13"/>
  <c r="K80" i="13"/>
  <c r="B81" i="13"/>
  <c r="C81" i="13"/>
  <c r="D81" i="13"/>
  <c r="E81" i="13"/>
  <c r="F81" i="13"/>
  <c r="G81" i="13"/>
  <c r="I81" i="13"/>
  <c r="K81" i="13"/>
  <c r="C87" i="13"/>
  <c r="E87" i="13"/>
  <c r="F87" i="13"/>
  <c r="C88" i="13"/>
  <c r="E88" i="13"/>
  <c r="F88" i="13"/>
  <c r="G88" i="13"/>
  <c r="H88" i="13" s="1"/>
  <c r="L88" i="13" s="1"/>
  <c r="C89" i="13"/>
  <c r="G89" i="13" s="1"/>
  <c r="H89" i="13" s="1"/>
  <c r="E89" i="13"/>
  <c r="F89" i="13"/>
  <c r="C90" i="13"/>
  <c r="E90" i="13"/>
  <c r="F90" i="13"/>
  <c r="G90" i="13"/>
  <c r="H90" i="13" s="1"/>
  <c r="L90" i="13" s="1"/>
  <c r="C91" i="13"/>
  <c r="G91" i="13" s="1"/>
  <c r="H91" i="13" s="1"/>
  <c r="E91" i="13"/>
  <c r="F91" i="13"/>
  <c r="C92" i="13"/>
  <c r="E92" i="13"/>
  <c r="F92" i="13"/>
  <c r="G92" i="13"/>
  <c r="H92" i="13" s="1"/>
  <c r="L92" i="13" s="1"/>
  <c r="C93" i="13"/>
  <c r="G93" i="13" s="1"/>
  <c r="H93" i="13" s="1"/>
  <c r="E93" i="13"/>
  <c r="F93" i="13"/>
  <c r="C94" i="13"/>
  <c r="E94" i="13"/>
  <c r="F94" i="13"/>
  <c r="G94" i="13"/>
  <c r="H94" i="13" s="1"/>
  <c r="L94" i="13" s="1"/>
  <c r="B96" i="13"/>
  <c r="B97" i="13" s="1"/>
  <c r="D96" i="13"/>
  <c r="D97" i="13" s="1"/>
  <c r="F96" i="13"/>
  <c r="I96" i="13"/>
  <c r="K96" i="13"/>
  <c r="I97" i="13"/>
  <c r="K97" i="13"/>
  <c r="C103" i="13"/>
  <c r="E103" i="13"/>
  <c r="F103" i="13"/>
  <c r="C104" i="13"/>
  <c r="E104" i="13"/>
  <c r="F104" i="13"/>
  <c r="G104" i="13"/>
  <c r="H104" i="13" s="1"/>
  <c r="L104" i="13" s="1"/>
  <c r="J104" i="13"/>
  <c r="C105" i="13"/>
  <c r="G105" i="13" s="1"/>
  <c r="E105" i="13"/>
  <c r="F105" i="13"/>
  <c r="H105" i="13"/>
  <c r="J105" i="13" s="1"/>
  <c r="C106" i="13"/>
  <c r="E106" i="13"/>
  <c r="F106" i="13"/>
  <c r="G106" i="13"/>
  <c r="H106" i="13" s="1"/>
  <c r="L106" i="13" s="1"/>
  <c r="J106" i="13"/>
  <c r="C107" i="13"/>
  <c r="G107" i="13" s="1"/>
  <c r="E107" i="13"/>
  <c r="F107" i="13"/>
  <c r="H107" i="13"/>
  <c r="J107" i="13" s="1"/>
  <c r="C108" i="13"/>
  <c r="E108" i="13"/>
  <c r="F108" i="13"/>
  <c r="G108" i="13"/>
  <c r="H108" i="13" s="1"/>
  <c r="L108" i="13" s="1"/>
  <c r="J108" i="13"/>
  <c r="C109" i="13"/>
  <c r="G109" i="13" s="1"/>
  <c r="E109" i="13"/>
  <c r="F109" i="13"/>
  <c r="H109" i="13"/>
  <c r="J109" i="13" s="1"/>
  <c r="C110" i="13"/>
  <c r="E110" i="13"/>
  <c r="F110" i="13"/>
  <c r="G110" i="13"/>
  <c r="H110" i="13" s="1"/>
  <c r="L110" i="13" s="1"/>
  <c r="J110" i="13"/>
  <c r="B112" i="13"/>
  <c r="D112" i="13"/>
  <c r="F112" i="13"/>
  <c r="I112" i="13"/>
  <c r="K112" i="13"/>
  <c r="B113" i="13"/>
  <c r="C113" i="13"/>
  <c r="D113" i="13"/>
  <c r="E113" i="13"/>
  <c r="I113" i="13"/>
  <c r="K113" i="13"/>
  <c r="C119" i="13"/>
  <c r="E119" i="13"/>
  <c r="F119" i="13"/>
  <c r="C120" i="13"/>
  <c r="E120" i="13"/>
  <c r="F120" i="13"/>
  <c r="G120" i="13"/>
  <c r="H120" i="13" s="1"/>
  <c r="L120" i="13" s="1"/>
  <c r="C121" i="13"/>
  <c r="G121" i="13" s="1"/>
  <c r="H121" i="13" s="1"/>
  <c r="E121" i="13"/>
  <c r="F121" i="13"/>
  <c r="C122" i="13"/>
  <c r="E122" i="13"/>
  <c r="F122" i="13"/>
  <c r="G122" i="13"/>
  <c r="H122" i="13" s="1"/>
  <c r="L122" i="13" s="1"/>
  <c r="C123" i="13"/>
  <c r="G123" i="13" s="1"/>
  <c r="H123" i="13" s="1"/>
  <c r="E123" i="13"/>
  <c r="F123" i="13"/>
  <c r="C124" i="13"/>
  <c r="E124" i="13"/>
  <c r="F124" i="13"/>
  <c r="G124" i="13"/>
  <c r="H124" i="13" s="1"/>
  <c r="L124" i="13" s="1"/>
  <c r="C125" i="13"/>
  <c r="G125" i="13" s="1"/>
  <c r="H125" i="13" s="1"/>
  <c r="E125" i="13"/>
  <c r="F125" i="13"/>
  <c r="C126" i="13"/>
  <c r="E126" i="13"/>
  <c r="F126" i="13"/>
  <c r="G126" i="13"/>
  <c r="H126" i="13" s="1"/>
  <c r="L126" i="13" s="1"/>
  <c r="B128" i="13"/>
  <c r="B129" i="13" s="1"/>
  <c r="D128" i="13"/>
  <c r="D129" i="13" s="1"/>
  <c r="F128" i="13"/>
  <c r="I128" i="13"/>
  <c r="K128" i="13"/>
  <c r="I129" i="13"/>
  <c r="K129" i="13"/>
  <c r="C135" i="13"/>
  <c r="F135" i="13"/>
  <c r="G135" i="13"/>
  <c r="C136" i="13"/>
  <c r="F136" i="13"/>
  <c r="G136" i="13"/>
  <c r="H136" i="13" s="1"/>
  <c r="L136" i="13" s="1"/>
  <c r="J136" i="13"/>
  <c r="C137" i="13"/>
  <c r="G137" i="13" s="1"/>
  <c r="E137" i="13"/>
  <c r="F137" i="13"/>
  <c r="H137" i="13"/>
  <c r="J137" i="13" s="1"/>
  <c r="C138" i="13"/>
  <c r="F138" i="13"/>
  <c r="G138" i="13"/>
  <c r="H138" i="13"/>
  <c r="J138" i="13" s="1"/>
  <c r="L138" i="13"/>
  <c r="C139" i="13"/>
  <c r="F139" i="13"/>
  <c r="G139" i="13"/>
  <c r="H139" i="13"/>
  <c r="J139" i="13" s="1"/>
  <c r="C140" i="13"/>
  <c r="F140" i="13"/>
  <c r="G140" i="13"/>
  <c r="H140" i="13"/>
  <c r="J140" i="13" s="1"/>
  <c r="L140" i="13"/>
  <c r="C141" i="13"/>
  <c r="F141" i="13"/>
  <c r="G141" i="13"/>
  <c r="H141" i="13"/>
  <c r="J141" i="13" s="1"/>
  <c r="C142" i="13"/>
  <c r="F142" i="13"/>
  <c r="G142" i="13"/>
  <c r="H142" i="13"/>
  <c r="J142" i="13" s="1"/>
  <c r="L142" i="13"/>
  <c r="B144" i="13"/>
  <c r="C144" i="13"/>
  <c r="D144" i="13"/>
  <c r="E144" i="13"/>
  <c r="G144" i="13"/>
  <c r="I144" i="13"/>
  <c r="K144" i="13"/>
  <c r="B145" i="13"/>
  <c r="D145" i="13"/>
  <c r="E145" i="13"/>
  <c r="F145" i="13"/>
  <c r="I145" i="13"/>
  <c r="K145" i="13"/>
  <c r="C151" i="13"/>
  <c r="E151" i="13"/>
  <c r="F151" i="13"/>
  <c r="G151" i="13"/>
  <c r="C152" i="13"/>
  <c r="E152" i="13"/>
  <c r="F152" i="13"/>
  <c r="C153" i="13"/>
  <c r="E153" i="13"/>
  <c r="F153" i="13"/>
  <c r="G153" i="13"/>
  <c r="H153" i="13" s="1"/>
  <c r="L153" i="13" s="1"/>
  <c r="C154" i="13"/>
  <c r="G154" i="13" s="1"/>
  <c r="H154" i="13" s="1"/>
  <c r="E154" i="13"/>
  <c r="F154" i="13"/>
  <c r="C155" i="13"/>
  <c r="E155" i="13"/>
  <c r="F155" i="13"/>
  <c r="G155" i="13"/>
  <c r="H155" i="13" s="1"/>
  <c r="L155" i="13" s="1"/>
  <c r="C156" i="13"/>
  <c r="F156" i="13"/>
  <c r="G156" i="13"/>
  <c r="H156" i="13" s="1"/>
  <c r="L156" i="13" s="1"/>
  <c r="C157" i="13"/>
  <c r="F157" i="13"/>
  <c r="G157" i="13"/>
  <c r="H157" i="13" s="1"/>
  <c r="L157" i="13" s="1"/>
  <c r="C158" i="13"/>
  <c r="F158" i="13"/>
  <c r="G158" i="13"/>
  <c r="H158" i="13" s="1"/>
  <c r="L158" i="13" s="1"/>
  <c r="B160" i="13"/>
  <c r="D160" i="13"/>
  <c r="F160" i="13"/>
  <c r="I160" i="13"/>
  <c r="K160" i="13"/>
  <c r="B161" i="13"/>
  <c r="C161" i="13"/>
  <c r="D161" i="13"/>
  <c r="E161" i="13"/>
  <c r="I161" i="13"/>
  <c r="K161" i="13"/>
  <c r="E33" i="9"/>
  <c r="D33" i="9"/>
  <c r="C33" i="9"/>
  <c r="B33" i="9"/>
  <c r="B15" i="9"/>
  <c r="H56" i="11"/>
  <c r="H71" i="11"/>
  <c r="J123" i="13" l="1"/>
  <c r="L123" i="13"/>
  <c r="J93" i="13"/>
  <c r="L93" i="13"/>
  <c r="J89" i="13"/>
  <c r="L89" i="13"/>
  <c r="J154" i="13"/>
  <c r="L154" i="13"/>
  <c r="J125" i="13"/>
  <c r="L125" i="13"/>
  <c r="J121" i="13"/>
  <c r="L121" i="13"/>
  <c r="J91" i="13"/>
  <c r="L91" i="13"/>
  <c r="F161" i="13"/>
  <c r="G152" i="13"/>
  <c r="H152" i="13" s="1"/>
  <c r="C160" i="13"/>
  <c r="H151" i="13"/>
  <c r="E160" i="13"/>
  <c r="E128" i="13"/>
  <c r="E129" i="13" s="1"/>
  <c r="F129" i="13"/>
  <c r="G119" i="13"/>
  <c r="C128" i="13"/>
  <c r="E96" i="13"/>
  <c r="E97" i="13" s="1"/>
  <c r="F97" i="13"/>
  <c r="G87" i="13"/>
  <c r="C96" i="13"/>
  <c r="H61" i="13"/>
  <c r="H59" i="13"/>
  <c r="H57" i="13"/>
  <c r="F65" i="13"/>
  <c r="G55" i="13"/>
  <c r="C64" i="13"/>
  <c r="J43" i="13"/>
  <c r="L43" i="13"/>
  <c r="H29" i="13"/>
  <c r="H27" i="13"/>
  <c r="H25" i="13"/>
  <c r="J158" i="13"/>
  <c r="J157" i="13"/>
  <c r="J156" i="13"/>
  <c r="J155" i="13"/>
  <c r="J153" i="13"/>
  <c r="L141" i="13"/>
  <c r="L139" i="13"/>
  <c r="L137" i="13"/>
  <c r="F144" i="13"/>
  <c r="H135" i="13"/>
  <c r="G145" i="13"/>
  <c r="C145" i="13"/>
  <c r="C129" i="13"/>
  <c r="J126" i="13"/>
  <c r="J124" i="13"/>
  <c r="J122" i="13"/>
  <c r="J120" i="13"/>
  <c r="L109" i="13"/>
  <c r="L107" i="13"/>
  <c r="L105" i="13"/>
  <c r="E112" i="13"/>
  <c r="F113" i="13"/>
  <c r="G103" i="13"/>
  <c r="C112" i="13"/>
  <c r="C97" i="13"/>
  <c r="J94" i="13"/>
  <c r="J92" i="13"/>
  <c r="J90" i="13"/>
  <c r="J88" i="13"/>
  <c r="H80" i="13"/>
  <c r="L77" i="13"/>
  <c r="L73" i="13"/>
  <c r="L81" i="13" s="1"/>
  <c r="J71" i="13"/>
  <c r="H81" i="13"/>
  <c r="C65" i="13"/>
  <c r="L62" i="13"/>
  <c r="J62" i="13"/>
  <c r="L60" i="13"/>
  <c r="J60" i="13"/>
  <c r="L58" i="13"/>
  <c r="J58" i="13"/>
  <c r="L56" i="13"/>
  <c r="J56" i="13"/>
  <c r="E64" i="13"/>
  <c r="J45" i="13"/>
  <c r="L45" i="13"/>
  <c r="J41" i="13"/>
  <c r="L41" i="13"/>
  <c r="C33" i="13"/>
  <c r="L30" i="13"/>
  <c r="J30" i="13"/>
  <c r="L28" i="13"/>
  <c r="J28" i="13"/>
  <c r="L26" i="13"/>
  <c r="J26" i="13"/>
  <c r="L24" i="13"/>
  <c r="J24" i="13"/>
  <c r="E32" i="13"/>
  <c r="F33" i="13"/>
  <c r="G23" i="13"/>
  <c r="C32" i="13"/>
  <c r="L9" i="13"/>
  <c r="J9" i="13"/>
  <c r="E48" i="13"/>
  <c r="F49" i="13"/>
  <c r="G39" i="13"/>
  <c r="C48" i="13"/>
  <c r="J8" i="13"/>
  <c r="L8" i="13"/>
  <c r="H7" i="13"/>
  <c r="G16" i="13"/>
  <c r="G17" i="13"/>
  <c r="C17" i="13"/>
  <c r="L7" i="13" l="1"/>
  <c r="H17" i="13"/>
  <c r="J7" i="13"/>
  <c r="H16" i="13"/>
  <c r="G48" i="13"/>
  <c r="G49" i="13"/>
  <c r="H39" i="13"/>
  <c r="G32" i="13"/>
  <c r="H23" i="13"/>
  <c r="G33" i="13"/>
  <c r="G112" i="13"/>
  <c r="H103" i="13"/>
  <c r="G113" i="13"/>
  <c r="J25" i="13"/>
  <c r="L25" i="13"/>
  <c r="J29" i="13"/>
  <c r="L29" i="13"/>
  <c r="G64" i="13"/>
  <c r="H55" i="13"/>
  <c r="G65" i="13"/>
  <c r="J57" i="13"/>
  <c r="L57" i="13"/>
  <c r="J61" i="13"/>
  <c r="L61" i="13"/>
  <c r="L151" i="13"/>
  <c r="H161" i="13"/>
  <c r="J151" i="13"/>
  <c r="H160" i="13"/>
  <c r="J152" i="13"/>
  <c r="L152" i="13"/>
  <c r="J81" i="13"/>
  <c r="J80" i="13"/>
  <c r="L80" i="13"/>
  <c r="L135" i="13"/>
  <c r="H144" i="13"/>
  <c r="H145" i="13"/>
  <c r="J135" i="13"/>
  <c r="G161" i="13"/>
  <c r="J27" i="13"/>
  <c r="L27" i="13"/>
  <c r="J59" i="13"/>
  <c r="L59" i="13"/>
  <c r="G96" i="13"/>
  <c r="H87" i="13"/>
  <c r="G97" i="13"/>
  <c r="G128" i="13"/>
  <c r="H119" i="13"/>
  <c r="G129" i="13"/>
  <c r="G160" i="13"/>
  <c r="J87" i="13" l="1"/>
  <c r="H96" i="13"/>
  <c r="H97" i="13" s="1"/>
  <c r="L87" i="13"/>
  <c r="L144" i="13"/>
  <c r="L145" i="13"/>
  <c r="J103" i="13"/>
  <c r="H113" i="13"/>
  <c r="L103" i="13"/>
  <c r="H112" i="13"/>
  <c r="J119" i="13"/>
  <c r="H128" i="13"/>
  <c r="H129" i="13" s="1"/>
  <c r="L119" i="13"/>
  <c r="J144" i="13"/>
  <c r="J145" i="13"/>
  <c r="J161" i="13"/>
  <c r="J160" i="13"/>
  <c r="L161" i="13"/>
  <c r="L160" i="13"/>
  <c r="J55" i="13"/>
  <c r="H65" i="13"/>
  <c r="H64" i="13"/>
  <c r="L55" i="13"/>
  <c r="J23" i="13"/>
  <c r="H33" i="13"/>
  <c r="H32" i="13"/>
  <c r="L23" i="13"/>
  <c r="J39" i="13"/>
  <c r="H49" i="13"/>
  <c r="L39" i="13"/>
  <c r="H48" i="13"/>
  <c r="J17" i="13"/>
  <c r="J16" i="13"/>
  <c r="L17" i="13"/>
  <c r="L16" i="13"/>
  <c r="J49" i="13" l="1"/>
  <c r="J48" i="13"/>
  <c r="L33" i="13"/>
  <c r="L32" i="13"/>
  <c r="L65" i="13"/>
  <c r="L64" i="13"/>
  <c r="L129" i="13"/>
  <c r="L128" i="13"/>
  <c r="L97" i="13"/>
  <c r="L96" i="13"/>
  <c r="L49" i="13"/>
  <c r="L48" i="13"/>
  <c r="J33" i="13"/>
  <c r="J32" i="13"/>
  <c r="J65" i="13"/>
  <c r="J64" i="13"/>
  <c r="J129" i="13"/>
  <c r="J128" i="13"/>
  <c r="L113" i="13"/>
  <c r="L112" i="13"/>
  <c r="J113" i="13"/>
  <c r="J112" i="13"/>
  <c r="J96" i="13"/>
  <c r="J97" i="13" l="1"/>
  <c r="Q15" i="10" l="1"/>
  <c r="M168" i="11" l="1"/>
  <c r="K168" i="11"/>
  <c r="M167" i="11"/>
  <c r="K167" i="11"/>
  <c r="O165" i="11"/>
  <c r="L165" i="11"/>
  <c r="P165" i="11" s="1"/>
  <c r="Q165" i="11" s="1"/>
  <c r="O164" i="11"/>
  <c r="L164" i="11"/>
  <c r="P164" i="11" s="1"/>
  <c r="Q164" i="11" s="1"/>
  <c r="O163" i="11"/>
  <c r="L163" i="11"/>
  <c r="P163" i="11" s="1"/>
  <c r="Q163" i="11" s="1"/>
  <c r="O162" i="11"/>
  <c r="N162" i="11"/>
  <c r="P162" i="11" s="1"/>
  <c r="Q162" i="11" s="1"/>
  <c r="L162" i="11"/>
  <c r="O161" i="11"/>
  <c r="N161" i="11"/>
  <c r="P161" i="11" s="1"/>
  <c r="Q161" i="11" s="1"/>
  <c r="L161" i="11"/>
  <c r="O160" i="11"/>
  <c r="N160" i="11"/>
  <c r="P160" i="11" s="1"/>
  <c r="Q160" i="11" s="1"/>
  <c r="L160" i="11"/>
  <c r="O159" i="11"/>
  <c r="N159" i="11"/>
  <c r="N167" i="11" s="1"/>
  <c r="L159" i="11"/>
  <c r="O158" i="11"/>
  <c r="O168" i="11" s="1"/>
  <c r="N158" i="11"/>
  <c r="N168" i="11" s="1"/>
  <c r="L158" i="11"/>
  <c r="L167" i="11" s="1"/>
  <c r="M149" i="11"/>
  <c r="K149" i="11"/>
  <c r="M148" i="11"/>
  <c r="K148" i="11"/>
  <c r="O146" i="11"/>
  <c r="L146" i="11"/>
  <c r="P146" i="11" s="1"/>
  <c r="Q146" i="11" s="1"/>
  <c r="O145" i="11"/>
  <c r="L145" i="11"/>
  <c r="P145" i="11" s="1"/>
  <c r="Q145" i="11" s="1"/>
  <c r="O144" i="11"/>
  <c r="L144" i="11"/>
  <c r="P144" i="11" s="1"/>
  <c r="Q144" i="11" s="1"/>
  <c r="O143" i="11"/>
  <c r="L143" i="11"/>
  <c r="P143" i="11" s="1"/>
  <c r="Q143" i="11" s="1"/>
  <c r="O142" i="11"/>
  <c r="L142" i="11"/>
  <c r="P142" i="11" s="1"/>
  <c r="Q142" i="11" s="1"/>
  <c r="O141" i="11"/>
  <c r="N141" i="11"/>
  <c r="N149" i="11" s="1"/>
  <c r="L141" i="11"/>
  <c r="O140" i="11"/>
  <c r="L140" i="11"/>
  <c r="P140" i="11" s="1"/>
  <c r="Q140" i="11" s="1"/>
  <c r="O139" i="11"/>
  <c r="O148" i="11" s="1"/>
  <c r="L139" i="11"/>
  <c r="L149" i="11" s="1"/>
  <c r="M134" i="11"/>
  <c r="K134" i="11"/>
  <c r="M133" i="11"/>
  <c r="K133" i="11"/>
  <c r="O131" i="11"/>
  <c r="N131" i="11"/>
  <c r="P131" i="11" s="1"/>
  <c r="Q131" i="11" s="1"/>
  <c r="L131" i="11"/>
  <c r="O130" i="11"/>
  <c r="N130" i="11"/>
  <c r="P130" i="11" s="1"/>
  <c r="Q130" i="11" s="1"/>
  <c r="L130" i="11"/>
  <c r="O129" i="11"/>
  <c r="N129" i="11"/>
  <c r="P129" i="11" s="1"/>
  <c r="Q129" i="11" s="1"/>
  <c r="L129" i="11"/>
  <c r="O128" i="11"/>
  <c r="N128" i="11"/>
  <c r="P128" i="11" s="1"/>
  <c r="Q128" i="11" s="1"/>
  <c r="L128" i="11"/>
  <c r="O127" i="11"/>
  <c r="N127" i="11"/>
  <c r="P127" i="11" s="1"/>
  <c r="Q127" i="11" s="1"/>
  <c r="L127" i="11"/>
  <c r="O126" i="11"/>
  <c r="N126" i="11"/>
  <c r="P126" i="11" s="1"/>
  <c r="Q126" i="11" s="1"/>
  <c r="L126" i="11"/>
  <c r="O125" i="11"/>
  <c r="N125" i="11"/>
  <c r="P125" i="11" s="1"/>
  <c r="Q125" i="11" s="1"/>
  <c r="L125" i="11"/>
  <c r="O124" i="11"/>
  <c r="O134" i="11" s="1"/>
  <c r="N124" i="11"/>
  <c r="N133" i="11" s="1"/>
  <c r="L124" i="11"/>
  <c r="L133" i="11" s="1"/>
  <c r="M119" i="11"/>
  <c r="K119" i="11"/>
  <c r="M118" i="11"/>
  <c r="K118" i="11"/>
  <c r="O116" i="11"/>
  <c r="N116" i="11"/>
  <c r="P116" i="11" s="1"/>
  <c r="Q116" i="11" s="1"/>
  <c r="L116" i="11"/>
  <c r="O115" i="11"/>
  <c r="N115" i="11"/>
  <c r="P115" i="11" s="1"/>
  <c r="Q115" i="11" s="1"/>
  <c r="L115" i="11"/>
  <c r="O114" i="11"/>
  <c r="N114" i="11"/>
  <c r="P114" i="11" s="1"/>
  <c r="Q114" i="11" s="1"/>
  <c r="L114" i="11"/>
  <c r="O113" i="11"/>
  <c r="N113" i="11"/>
  <c r="P113" i="11" s="1"/>
  <c r="Q113" i="11" s="1"/>
  <c r="L113" i="11"/>
  <c r="O112" i="11"/>
  <c r="N112" i="11"/>
  <c r="P112" i="11" s="1"/>
  <c r="Q112" i="11" s="1"/>
  <c r="L112" i="11"/>
  <c r="O111" i="11"/>
  <c r="N111" i="11"/>
  <c r="P111" i="11" s="1"/>
  <c r="Q111" i="11" s="1"/>
  <c r="L111" i="11"/>
  <c r="O110" i="11"/>
  <c r="N110" i="11"/>
  <c r="P110" i="11" s="1"/>
  <c r="Q110" i="11" s="1"/>
  <c r="L110" i="11"/>
  <c r="O109" i="11"/>
  <c r="O119" i="11" s="1"/>
  <c r="N109" i="11"/>
  <c r="N118" i="11" s="1"/>
  <c r="L109" i="11"/>
  <c r="L118" i="11" s="1"/>
  <c r="M104" i="11"/>
  <c r="K104" i="11"/>
  <c r="M103" i="11"/>
  <c r="K103" i="11"/>
  <c r="O101" i="11"/>
  <c r="N101" i="11"/>
  <c r="P101" i="11" s="1"/>
  <c r="Q101" i="11" s="1"/>
  <c r="L101" i="11"/>
  <c r="O100" i="11"/>
  <c r="N100" i="11"/>
  <c r="P100" i="11" s="1"/>
  <c r="Q100" i="11" s="1"/>
  <c r="L100" i="11"/>
  <c r="O99" i="11"/>
  <c r="N99" i="11"/>
  <c r="P99" i="11" s="1"/>
  <c r="Q99" i="11" s="1"/>
  <c r="L99" i="11"/>
  <c r="O98" i="11"/>
  <c r="N98" i="11"/>
  <c r="P98" i="11" s="1"/>
  <c r="Q98" i="11" s="1"/>
  <c r="L98" i="11"/>
  <c r="O97" i="11"/>
  <c r="N97" i="11"/>
  <c r="P97" i="11" s="1"/>
  <c r="Q97" i="11" s="1"/>
  <c r="L97" i="11"/>
  <c r="O96" i="11"/>
  <c r="N96" i="11"/>
  <c r="P96" i="11" s="1"/>
  <c r="Q96" i="11" s="1"/>
  <c r="L96" i="11"/>
  <c r="O95" i="11"/>
  <c r="N95" i="11"/>
  <c r="P95" i="11" s="1"/>
  <c r="Q95" i="11" s="1"/>
  <c r="L95" i="11"/>
  <c r="O94" i="11"/>
  <c r="O104" i="11" s="1"/>
  <c r="N94" i="11"/>
  <c r="N103" i="11" s="1"/>
  <c r="L94" i="11"/>
  <c r="L103" i="11" s="1"/>
  <c r="M87" i="11"/>
  <c r="K87" i="11"/>
  <c r="M86" i="11"/>
  <c r="K86" i="11"/>
  <c r="O84" i="11"/>
  <c r="N84" i="11"/>
  <c r="P84" i="11" s="1"/>
  <c r="Q84" i="11" s="1"/>
  <c r="L84" i="11"/>
  <c r="O83" i="11"/>
  <c r="N83" i="11"/>
  <c r="P83" i="11" s="1"/>
  <c r="Q83" i="11" s="1"/>
  <c r="L83" i="11"/>
  <c r="O82" i="11"/>
  <c r="N82" i="11"/>
  <c r="P82" i="11" s="1"/>
  <c r="Q82" i="11" s="1"/>
  <c r="L82" i="11"/>
  <c r="O81" i="11"/>
  <c r="N81" i="11"/>
  <c r="P81" i="11" s="1"/>
  <c r="Q81" i="11" s="1"/>
  <c r="L81" i="11"/>
  <c r="O80" i="11"/>
  <c r="N80" i="11"/>
  <c r="P80" i="11" s="1"/>
  <c r="Q80" i="11" s="1"/>
  <c r="L80" i="11"/>
  <c r="O79" i="11"/>
  <c r="N79" i="11"/>
  <c r="P79" i="11" s="1"/>
  <c r="Q79" i="11" s="1"/>
  <c r="L79" i="11"/>
  <c r="O78" i="11"/>
  <c r="N78" i="11"/>
  <c r="P78" i="11" s="1"/>
  <c r="Q78" i="11" s="1"/>
  <c r="L78" i="11"/>
  <c r="O77" i="11"/>
  <c r="O87" i="11" s="1"/>
  <c r="N77" i="11"/>
  <c r="N86" i="11" s="1"/>
  <c r="L77" i="11"/>
  <c r="L86" i="11" s="1"/>
  <c r="M72" i="11"/>
  <c r="K72" i="11"/>
  <c r="M71" i="11"/>
  <c r="K71" i="11"/>
  <c r="O69" i="11"/>
  <c r="N69" i="11"/>
  <c r="P69" i="11" s="1"/>
  <c r="Q69" i="11" s="1"/>
  <c r="L69" i="11"/>
  <c r="O68" i="11"/>
  <c r="N68" i="11"/>
  <c r="P68" i="11" s="1"/>
  <c r="Q68" i="11" s="1"/>
  <c r="L68" i="11"/>
  <c r="O67" i="11"/>
  <c r="N67" i="11"/>
  <c r="P67" i="11" s="1"/>
  <c r="Q67" i="11" s="1"/>
  <c r="L67" i="11"/>
  <c r="O66" i="11"/>
  <c r="N66" i="11"/>
  <c r="P66" i="11" s="1"/>
  <c r="Q66" i="11" s="1"/>
  <c r="L66" i="11"/>
  <c r="O65" i="11"/>
  <c r="N65" i="11"/>
  <c r="P65" i="11" s="1"/>
  <c r="Q65" i="11" s="1"/>
  <c r="L65" i="11"/>
  <c r="O64" i="11"/>
  <c r="N64" i="11"/>
  <c r="P64" i="11" s="1"/>
  <c r="Q64" i="11" s="1"/>
  <c r="L64" i="11"/>
  <c r="O63" i="11"/>
  <c r="N63" i="11"/>
  <c r="P63" i="11" s="1"/>
  <c r="Q63" i="11" s="1"/>
  <c r="L63" i="11"/>
  <c r="O62" i="11"/>
  <c r="N62" i="11"/>
  <c r="L62" i="11"/>
  <c r="M50" i="11"/>
  <c r="K50" i="11"/>
  <c r="M49" i="11"/>
  <c r="K49" i="11"/>
  <c r="O47" i="11"/>
  <c r="N47" i="11"/>
  <c r="P47" i="11" s="1"/>
  <c r="Q47" i="11" s="1"/>
  <c r="L47" i="11"/>
  <c r="O46" i="11"/>
  <c r="N46" i="11"/>
  <c r="P46" i="11" s="1"/>
  <c r="Q46" i="11" s="1"/>
  <c r="L46" i="11"/>
  <c r="O45" i="11"/>
  <c r="N45" i="11"/>
  <c r="P45" i="11" s="1"/>
  <c r="Q45" i="11" s="1"/>
  <c r="L45" i="11"/>
  <c r="O44" i="11"/>
  <c r="N44" i="11"/>
  <c r="P44" i="11" s="1"/>
  <c r="Q44" i="11" s="1"/>
  <c r="L44" i="11"/>
  <c r="O43" i="11"/>
  <c r="N43" i="11"/>
  <c r="P43" i="11" s="1"/>
  <c r="Q43" i="11" s="1"/>
  <c r="L43" i="11"/>
  <c r="O42" i="11"/>
  <c r="N42" i="11"/>
  <c r="P42" i="11" s="1"/>
  <c r="Q42" i="11" s="1"/>
  <c r="L42" i="11"/>
  <c r="O41" i="11"/>
  <c r="O50" i="11" s="1"/>
  <c r="N41" i="11"/>
  <c r="P41" i="11" s="1"/>
  <c r="Q41" i="11" s="1"/>
  <c r="L41" i="11"/>
  <c r="L49" i="11" s="1"/>
  <c r="O40" i="11"/>
  <c r="O49" i="11" s="1"/>
  <c r="N40" i="11"/>
  <c r="P40" i="11" s="1"/>
  <c r="L40" i="11"/>
  <c r="L50" i="11" s="1"/>
  <c r="M35" i="11"/>
  <c r="K35" i="11"/>
  <c r="M34" i="11"/>
  <c r="K34" i="11"/>
  <c r="O32" i="11"/>
  <c r="N32" i="11"/>
  <c r="P32" i="11" s="1"/>
  <c r="Q32" i="11" s="1"/>
  <c r="L32" i="11"/>
  <c r="O31" i="11"/>
  <c r="N31" i="11"/>
  <c r="P31" i="11" s="1"/>
  <c r="Q31" i="11" s="1"/>
  <c r="L31" i="11"/>
  <c r="O30" i="11"/>
  <c r="N30" i="11"/>
  <c r="P30" i="11" s="1"/>
  <c r="Q30" i="11" s="1"/>
  <c r="L30" i="11"/>
  <c r="O29" i="11"/>
  <c r="N29" i="11"/>
  <c r="P29" i="11" s="1"/>
  <c r="Q29" i="11" s="1"/>
  <c r="L29" i="11"/>
  <c r="O28" i="11"/>
  <c r="N28" i="11"/>
  <c r="P28" i="11" s="1"/>
  <c r="Q28" i="11" s="1"/>
  <c r="L28" i="11"/>
  <c r="O27" i="11"/>
  <c r="N27" i="11"/>
  <c r="P27" i="11" s="1"/>
  <c r="Q27" i="11" s="1"/>
  <c r="L27" i="11"/>
  <c r="O26" i="11"/>
  <c r="O35" i="11" s="1"/>
  <c r="N26" i="11"/>
  <c r="P26" i="11" s="1"/>
  <c r="Q26" i="11" s="1"/>
  <c r="L26" i="11"/>
  <c r="L34" i="11" s="1"/>
  <c r="O25" i="11"/>
  <c r="O34" i="11" s="1"/>
  <c r="N25" i="11"/>
  <c r="P25" i="11" s="1"/>
  <c r="L25" i="11"/>
  <c r="L35" i="11" s="1"/>
  <c r="M16" i="11"/>
  <c r="K16" i="11"/>
  <c r="M15" i="11"/>
  <c r="K15" i="11"/>
  <c r="O13" i="11"/>
  <c r="L13" i="11"/>
  <c r="P13" i="11" s="1"/>
  <c r="Q13" i="11" s="1"/>
  <c r="O12" i="11"/>
  <c r="L12" i="11"/>
  <c r="P12" i="11" s="1"/>
  <c r="Q12" i="11" s="1"/>
  <c r="O11" i="11"/>
  <c r="L11" i="11"/>
  <c r="P11" i="11" s="1"/>
  <c r="Q11" i="11" s="1"/>
  <c r="O10" i="11"/>
  <c r="L10" i="11"/>
  <c r="P10" i="11" s="1"/>
  <c r="Q10" i="11" s="1"/>
  <c r="O9" i="11"/>
  <c r="L9" i="11"/>
  <c r="P9" i="11" s="1"/>
  <c r="Q9" i="11" s="1"/>
  <c r="O8" i="11"/>
  <c r="N8" i="11"/>
  <c r="P8" i="11" s="1"/>
  <c r="Q8" i="11" s="1"/>
  <c r="L8" i="11"/>
  <c r="O7" i="11"/>
  <c r="N7" i="11"/>
  <c r="N15" i="11" s="1"/>
  <c r="L7" i="11"/>
  <c r="O6" i="11"/>
  <c r="O16" i="11" s="1"/>
  <c r="N6" i="11"/>
  <c r="N16" i="11" s="1"/>
  <c r="L6" i="11"/>
  <c r="L16" i="11" s="1"/>
  <c r="P35" i="11" l="1"/>
  <c r="Q25" i="11"/>
  <c r="P34" i="11"/>
  <c r="P50" i="11"/>
  <c r="Q40" i="11"/>
  <c r="P49" i="11"/>
  <c r="L15" i="11"/>
  <c r="N34" i="11"/>
  <c r="N49" i="11"/>
  <c r="P6" i="11"/>
  <c r="O15" i="11"/>
  <c r="N35" i="11"/>
  <c r="N50" i="11"/>
  <c r="L71" i="11"/>
  <c r="L72" i="11"/>
  <c r="O72" i="11"/>
  <c r="O71" i="11"/>
  <c r="P7" i="11"/>
  <c r="Q7" i="11" s="1"/>
  <c r="N71" i="11"/>
  <c r="N72" i="11"/>
  <c r="P62" i="11"/>
  <c r="O86" i="11"/>
  <c r="L87" i="11"/>
  <c r="N87" i="11"/>
  <c r="O103" i="11"/>
  <c r="L104" i="11"/>
  <c r="N104" i="11"/>
  <c r="O118" i="11"/>
  <c r="L119" i="11"/>
  <c r="N119" i="11"/>
  <c r="O133" i="11"/>
  <c r="L134" i="11"/>
  <c r="N134" i="11"/>
  <c r="P139" i="11"/>
  <c r="L148" i="11"/>
  <c r="N148" i="11"/>
  <c r="O149" i="11"/>
  <c r="P158" i="11"/>
  <c r="O167" i="11"/>
  <c r="L168" i="11"/>
  <c r="P77" i="11"/>
  <c r="P94" i="11"/>
  <c r="P109" i="11"/>
  <c r="P124" i="11"/>
  <c r="P141" i="11"/>
  <c r="Q141" i="11" s="1"/>
  <c r="P159" i="11"/>
  <c r="Q159" i="11" s="1"/>
  <c r="P133" i="11" l="1"/>
  <c r="P134" i="11"/>
  <c r="Q124" i="11"/>
  <c r="P103" i="11"/>
  <c r="P104" i="11"/>
  <c r="Q94" i="11"/>
  <c r="P167" i="11"/>
  <c r="Q158" i="11"/>
  <c r="P168" i="11"/>
  <c r="P149" i="11"/>
  <c r="Q139" i="11"/>
  <c r="P148" i="11"/>
  <c r="P16" i="11"/>
  <c r="P15" i="11"/>
  <c r="Q6" i="11"/>
  <c r="Q34" i="11"/>
  <c r="Q35" i="11"/>
  <c r="P118" i="11"/>
  <c r="P119" i="11"/>
  <c r="Q109" i="11"/>
  <c r="P86" i="11"/>
  <c r="P87" i="11"/>
  <c r="Q77" i="11"/>
  <c r="P71" i="11"/>
  <c r="P72" i="11"/>
  <c r="Q62" i="11"/>
  <c r="Q49" i="11"/>
  <c r="Q50" i="11"/>
  <c r="J7" i="12"/>
  <c r="Q72" i="11" l="1"/>
  <c r="Q71" i="11"/>
  <c r="Q119" i="11"/>
  <c r="Q118" i="11"/>
  <c r="Q168" i="11"/>
  <c r="Q167" i="11"/>
  <c r="Q104" i="11"/>
  <c r="Q103" i="11"/>
  <c r="Q87" i="11"/>
  <c r="Q86" i="11"/>
  <c r="Q15" i="11"/>
  <c r="Q16" i="11"/>
  <c r="Q148" i="11"/>
  <c r="Q149" i="11"/>
  <c r="Q134" i="11"/>
  <c r="Q133" i="11"/>
  <c r="J100" i="12" l="1"/>
  <c r="F6" i="11"/>
  <c r="D168" i="11"/>
  <c r="B168" i="11"/>
  <c r="D167" i="11"/>
  <c r="B167" i="11"/>
  <c r="F165" i="11"/>
  <c r="E165" i="11"/>
  <c r="C165" i="11"/>
  <c r="F164" i="11"/>
  <c r="E164" i="11"/>
  <c r="C164" i="11"/>
  <c r="F163" i="11"/>
  <c r="E163" i="11"/>
  <c r="C163" i="11"/>
  <c r="F162" i="11"/>
  <c r="E162" i="11"/>
  <c r="C162" i="11"/>
  <c r="F161" i="11"/>
  <c r="E161" i="11"/>
  <c r="C161" i="11"/>
  <c r="F160" i="11"/>
  <c r="E160" i="11"/>
  <c r="C160" i="11"/>
  <c r="F159" i="11"/>
  <c r="E159" i="11"/>
  <c r="C159" i="11"/>
  <c r="F158" i="11"/>
  <c r="E158" i="11"/>
  <c r="C158" i="11"/>
  <c r="D153" i="11"/>
  <c r="B153" i="11"/>
  <c r="D152" i="11"/>
  <c r="B152" i="11"/>
  <c r="F150" i="11"/>
  <c r="E150" i="11"/>
  <c r="C150" i="11"/>
  <c r="F149" i="11"/>
  <c r="E149" i="11"/>
  <c r="C149" i="11"/>
  <c r="F148" i="11"/>
  <c r="E148" i="11"/>
  <c r="C148" i="11"/>
  <c r="F147" i="11"/>
  <c r="E147" i="11"/>
  <c r="C147" i="11"/>
  <c r="F146" i="11"/>
  <c r="E146" i="11"/>
  <c r="C146" i="11"/>
  <c r="F145" i="11"/>
  <c r="E145" i="11"/>
  <c r="C145" i="11"/>
  <c r="F144" i="11"/>
  <c r="E144" i="11"/>
  <c r="C144" i="11"/>
  <c r="F143" i="11"/>
  <c r="E143" i="11"/>
  <c r="C143" i="11"/>
  <c r="F142" i="11"/>
  <c r="E142" i="11"/>
  <c r="C142" i="11"/>
  <c r="F141" i="11"/>
  <c r="E141" i="11"/>
  <c r="C141" i="11"/>
  <c r="F140" i="11"/>
  <c r="E140" i="11"/>
  <c r="C140" i="11"/>
  <c r="F139" i="11"/>
  <c r="E139" i="11"/>
  <c r="C139" i="11"/>
  <c r="D133" i="11"/>
  <c r="D134" i="11" s="1"/>
  <c r="B133" i="11"/>
  <c r="B134" i="11" s="1"/>
  <c r="F131" i="11"/>
  <c r="E131" i="11"/>
  <c r="C131" i="11"/>
  <c r="F130" i="11"/>
  <c r="E130" i="11"/>
  <c r="C130" i="11"/>
  <c r="F129" i="11"/>
  <c r="E129" i="11"/>
  <c r="C129" i="11"/>
  <c r="F128" i="11"/>
  <c r="E128" i="11"/>
  <c r="C128" i="11"/>
  <c r="F127" i="11"/>
  <c r="E127" i="11"/>
  <c r="C127" i="11"/>
  <c r="F126" i="11"/>
  <c r="E126" i="11"/>
  <c r="C126" i="11"/>
  <c r="F125" i="11"/>
  <c r="E125" i="11"/>
  <c r="C125" i="11"/>
  <c r="F124" i="11"/>
  <c r="E124" i="11"/>
  <c r="C124" i="11"/>
  <c r="D119" i="11"/>
  <c r="B119" i="11"/>
  <c r="D118" i="11"/>
  <c r="B118" i="11"/>
  <c r="F116" i="11"/>
  <c r="C116" i="11"/>
  <c r="G116" i="11" s="1"/>
  <c r="F115" i="11"/>
  <c r="E115" i="11"/>
  <c r="C115" i="11"/>
  <c r="F114" i="11"/>
  <c r="E114" i="11"/>
  <c r="C114" i="11"/>
  <c r="F113" i="11"/>
  <c r="E113" i="11"/>
  <c r="C113" i="11"/>
  <c r="F112" i="11"/>
  <c r="E112" i="11"/>
  <c r="C112" i="11"/>
  <c r="F111" i="11"/>
  <c r="E111" i="11"/>
  <c r="C111" i="11"/>
  <c r="F110" i="11"/>
  <c r="E110" i="11"/>
  <c r="C110" i="11"/>
  <c r="F109" i="11"/>
  <c r="E109" i="11"/>
  <c r="C109" i="11"/>
  <c r="D103" i="11"/>
  <c r="D104" i="11" s="1"/>
  <c r="B103" i="11"/>
  <c r="B104" i="11" s="1"/>
  <c r="F101" i="11"/>
  <c r="E101" i="11"/>
  <c r="C101" i="11"/>
  <c r="F100" i="11"/>
  <c r="E100" i="11"/>
  <c r="C100" i="11"/>
  <c r="F99" i="11"/>
  <c r="E99" i="11"/>
  <c r="C99" i="11"/>
  <c r="F98" i="11"/>
  <c r="E98" i="11"/>
  <c r="C98" i="11"/>
  <c r="F97" i="11"/>
  <c r="E97" i="11"/>
  <c r="C97" i="11"/>
  <c r="F96" i="11"/>
  <c r="E96" i="11"/>
  <c r="C96" i="11"/>
  <c r="F95" i="11"/>
  <c r="E95" i="11"/>
  <c r="C95" i="11"/>
  <c r="F94" i="11"/>
  <c r="E94" i="11"/>
  <c r="C94" i="11"/>
  <c r="D89" i="11"/>
  <c r="B89" i="11"/>
  <c r="D88" i="11"/>
  <c r="B88" i="11"/>
  <c r="F86" i="11"/>
  <c r="C86" i="11"/>
  <c r="G86" i="11" s="1"/>
  <c r="F85" i="11"/>
  <c r="C85" i="11"/>
  <c r="G85" i="11" s="1"/>
  <c r="F84" i="11"/>
  <c r="C84" i="11"/>
  <c r="G84" i="11" s="1"/>
  <c r="F83" i="11"/>
  <c r="C83" i="11"/>
  <c r="G83" i="11" s="1"/>
  <c r="F82" i="11"/>
  <c r="C82" i="11"/>
  <c r="G82" i="11" s="1"/>
  <c r="F81" i="11"/>
  <c r="C81" i="11"/>
  <c r="G81" i="11" s="1"/>
  <c r="F80" i="11"/>
  <c r="C80" i="11"/>
  <c r="G80" i="11" s="1"/>
  <c r="F79" i="11"/>
  <c r="C79" i="11"/>
  <c r="G79" i="11" s="1"/>
  <c r="F78" i="11"/>
  <c r="C78" i="11"/>
  <c r="G78" i="11" s="1"/>
  <c r="F77" i="11"/>
  <c r="E77" i="11"/>
  <c r="E89" i="11" s="1"/>
  <c r="C77" i="11"/>
  <c r="D72" i="11"/>
  <c r="B72" i="11"/>
  <c r="D71" i="11"/>
  <c r="B71" i="11"/>
  <c r="F69" i="11"/>
  <c r="E69" i="11"/>
  <c r="C69" i="11"/>
  <c r="F68" i="11"/>
  <c r="E68" i="11"/>
  <c r="C68" i="11"/>
  <c r="F67" i="11"/>
  <c r="E67" i="11"/>
  <c r="C67" i="11"/>
  <c r="F66" i="11"/>
  <c r="E66" i="11"/>
  <c r="C66" i="11"/>
  <c r="F65" i="11"/>
  <c r="E65" i="11"/>
  <c r="C65" i="11"/>
  <c r="F64" i="11"/>
  <c r="E64" i="11"/>
  <c r="C64" i="11"/>
  <c r="F63" i="11"/>
  <c r="E63" i="11"/>
  <c r="C63" i="11"/>
  <c r="F62" i="11"/>
  <c r="E62" i="11"/>
  <c r="C62" i="11"/>
  <c r="D57" i="11"/>
  <c r="B57" i="11"/>
  <c r="D56" i="11"/>
  <c r="B56" i="11"/>
  <c r="F54" i="11"/>
  <c r="E54" i="11"/>
  <c r="C54" i="11"/>
  <c r="F53" i="11"/>
  <c r="E53" i="11"/>
  <c r="C53" i="11"/>
  <c r="F52" i="11"/>
  <c r="E52" i="11"/>
  <c r="C52" i="11"/>
  <c r="F51" i="11"/>
  <c r="E51" i="11"/>
  <c r="G51" i="11" s="1"/>
  <c r="C51" i="11"/>
  <c r="F50" i="11"/>
  <c r="E50" i="11"/>
  <c r="C50" i="11"/>
  <c r="F49" i="11"/>
  <c r="E49" i="11"/>
  <c r="C49" i="11"/>
  <c r="F48" i="11"/>
  <c r="E48" i="11"/>
  <c r="C48" i="11"/>
  <c r="F47" i="11"/>
  <c r="C47" i="11"/>
  <c r="G47" i="11" s="1"/>
  <c r="F46" i="11"/>
  <c r="C46" i="11"/>
  <c r="G46" i="11" s="1"/>
  <c r="F45" i="11"/>
  <c r="C45" i="11"/>
  <c r="G45" i="11" s="1"/>
  <c r="F44" i="11"/>
  <c r="E44" i="11"/>
  <c r="C44" i="11"/>
  <c r="F43" i="11"/>
  <c r="E43" i="11"/>
  <c r="C43" i="11"/>
  <c r="F42" i="11"/>
  <c r="E42" i="11"/>
  <c r="C42" i="11"/>
  <c r="F41" i="11"/>
  <c r="E41" i="11"/>
  <c r="C41" i="11"/>
  <c r="F40" i="11"/>
  <c r="E40" i="11"/>
  <c r="C40" i="11"/>
  <c r="D35" i="11"/>
  <c r="B35" i="11"/>
  <c r="D34" i="11"/>
  <c r="B34" i="11"/>
  <c r="F32" i="11"/>
  <c r="E32" i="11"/>
  <c r="C32" i="11"/>
  <c r="F31" i="11"/>
  <c r="E31" i="11"/>
  <c r="C31" i="11"/>
  <c r="F30" i="11"/>
  <c r="E30" i="11"/>
  <c r="C30" i="11"/>
  <c r="F29" i="11"/>
  <c r="E29" i="11"/>
  <c r="C29" i="11"/>
  <c r="F28" i="11"/>
  <c r="E28" i="11"/>
  <c r="C28" i="11"/>
  <c r="F27" i="11"/>
  <c r="E27" i="11"/>
  <c r="C27" i="11"/>
  <c r="F26" i="11"/>
  <c r="E26" i="11"/>
  <c r="C26" i="11"/>
  <c r="F25" i="11"/>
  <c r="E25" i="11"/>
  <c r="C25" i="11"/>
  <c r="D20" i="11"/>
  <c r="B20" i="11"/>
  <c r="D19" i="11"/>
  <c r="B19" i="11"/>
  <c r="G17" i="11"/>
  <c r="F17" i="11"/>
  <c r="E17" i="11"/>
  <c r="C17" i="11"/>
  <c r="G16" i="11"/>
  <c r="F16" i="11"/>
  <c r="E16" i="11"/>
  <c r="C16" i="11"/>
  <c r="F15" i="11"/>
  <c r="E15" i="11"/>
  <c r="C15" i="11"/>
  <c r="F14" i="11"/>
  <c r="E14" i="11"/>
  <c r="C14" i="11"/>
  <c r="F13" i="11"/>
  <c r="E13" i="11"/>
  <c r="C13" i="11"/>
  <c r="F12" i="11"/>
  <c r="E12" i="11"/>
  <c r="C12" i="11"/>
  <c r="F11" i="11"/>
  <c r="E11" i="11"/>
  <c r="C11" i="11"/>
  <c r="F10" i="11"/>
  <c r="E10" i="11"/>
  <c r="C10" i="11"/>
  <c r="F9" i="11"/>
  <c r="E9" i="11"/>
  <c r="C9" i="11"/>
  <c r="F8" i="11"/>
  <c r="E8" i="11"/>
  <c r="C8" i="11"/>
  <c r="F7" i="11"/>
  <c r="E7" i="11"/>
  <c r="C7" i="11"/>
  <c r="E6" i="11"/>
  <c r="C6" i="11"/>
  <c r="B21" i="12"/>
  <c r="B20" i="12"/>
  <c r="K178" i="12"/>
  <c r="I178" i="12"/>
  <c r="D178" i="12"/>
  <c r="B178" i="12"/>
  <c r="K177" i="12"/>
  <c r="I177" i="12"/>
  <c r="D177" i="12"/>
  <c r="B177" i="12"/>
  <c r="F175" i="12"/>
  <c r="E175" i="12"/>
  <c r="C175" i="12"/>
  <c r="F174" i="12"/>
  <c r="E174" i="12"/>
  <c r="C174" i="12"/>
  <c r="F173" i="12"/>
  <c r="E173" i="12"/>
  <c r="C173" i="12"/>
  <c r="F172" i="12"/>
  <c r="E172" i="12"/>
  <c r="C172" i="12"/>
  <c r="F171" i="12"/>
  <c r="E171" i="12"/>
  <c r="C171" i="12"/>
  <c r="F170" i="12"/>
  <c r="E170" i="12"/>
  <c r="C170" i="12"/>
  <c r="F169" i="12"/>
  <c r="E169" i="12"/>
  <c r="C169" i="12"/>
  <c r="F168" i="12"/>
  <c r="E168" i="12"/>
  <c r="G168" i="12" s="1"/>
  <c r="C168" i="12"/>
  <c r="K162" i="12"/>
  <c r="I162" i="12"/>
  <c r="D162" i="12"/>
  <c r="B162" i="12"/>
  <c r="K161" i="12"/>
  <c r="I161" i="12"/>
  <c r="D161" i="12"/>
  <c r="B161" i="12"/>
  <c r="F159" i="12"/>
  <c r="E159" i="12"/>
  <c r="C159" i="12"/>
  <c r="F158" i="12"/>
  <c r="E158" i="12"/>
  <c r="G158" i="12" s="1"/>
  <c r="C158" i="12"/>
  <c r="F157" i="12"/>
  <c r="E157" i="12"/>
  <c r="C157" i="12"/>
  <c r="G157" i="12" s="1"/>
  <c r="F156" i="12"/>
  <c r="E156" i="12"/>
  <c r="C156" i="12"/>
  <c r="F155" i="12"/>
  <c r="E155" i="12"/>
  <c r="C155" i="12"/>
  <c r="F154" i="12"/>
  <c r="E154" i="12"/>
  <c r="C154" i="12"/>
  <c r="F153" i="12"/>
  <c r="E153" i="12"/>
  <c r="C153" i="12"/>
  <c r="F152" i="12"/>
  <c r="E152" i="12"/>
  <c r="C152" i="12"/>
  <c r="F151" i="12"/>
  <c r="E151" i="12"/>
  <c r="C151" i="12"/>
  <c r="F150" i="12"/>
  <c r="E150" i="12"/>
  <c r="C150" i="12"/>
  <c r="F149" i="12"/>
  <c r="E149" i="12"/>
  <c r="C149" i="12"/>
  <c r="F148" i="12"/>
  <c r="E148" i="12"/>
  <c r="C148" i="12"/>
  <c r="K141" i="12"/>
  <c r="K142" i="12" s="1"/>
  <c r="I141" i="12"/>
  <c r="I142" i="12" s="1"/>
  <c r="D141" i="12"/>
  <c r="D142" i="12" s="1"/>
  <c r="B141" i="12"/>
  <c r="B142" i="12" s="1"/>
  <c r="F139" i="12"/>
  <c r="E139" i="12"/>
  <c r="C139" i="12"/>
  <c r="F138" i="12"/>
  <c r="E138" i="12"/>
  <c r="C138" i="12"/>
  <c r="F137" i="12"/>
  <c r="E137" i="12"/>
  <c r="C137" i="12"/>
  <c r="F136" i="12"/>
  <c r="E136" i="12"/>
  <c r="G136" i="12" s="1"/>
  <c r="C136" i="12"/>
  <c r="F135" i="12"/>
  <c r="E135" i="12"/>
  <c r="C135" i="12"/>
  <c r="F134" i="12"/>
  <c r="E134" i="12"/>
  <c r="C134" i="12"/>
  <c r="F133" i="12"/>
  <c r="E133" i="12"/>
  <c r="C133" i="12"/>
  <c r="F132" i="12"/>
  <c r="E132" i="12"/>
  <c r="G132" i="12" s="1"/>
  <c r="C132" i="12"/>
  <c r="K126" i="12"/>
  <c r="I126" i="12"/>
  <c r="D126" i="12"/>
  <c r="B126" i="12"/>
  <c r="K125" i="12"/>
  <c r="I125" i="12"/>
  <c r="D125" i="12"/>
  <c r="B125" i="12"/>
  <c r="F123" i="12"/>
  <c r="C123" i="12"/>
  <c r="G123" i="12" s="1"/>
  <c r="F122" i="12"/>
  <c r="E122" i="12"/>
  <c r="C122" i="12"/>
  <c r="F121" i="12"/>
  <c r="E121" i="12"/>
  <c r="C121" i="12"/>
  <c r="F120" i="12"/>
  <c r="E120" i="12"/>
  <c r="C120" i="12"/>
  <c r="F119" i="12"/>
  <c r="E119" i="12"/>
  <c r="C119" i="12"/>
  <c r="F118" i="12"/>
  <c r="E118" i="12"/>
  <c r="C118" i="12"/>
  <c r="F117" i="12"/>
  <c r="E117" i="12"/>
  <c r="C117" i="12"/>
  <c r="F116" i="12"/>
  <c r="E116" i="12"/>
  <c r="C116" i="12"/>
  <c r="K109" i="12"/>
  <c r="K110" i="12" s="1"/>
  <c r="I109" i="12"/>
  <c r="I110" i="12" s="1"/>
  <c r="D109" i="12"/>
  <c r="D110" i="12" s="1"/>
  <c r="B109" i="12"/>
  <c r="B110" i="12" s="1"/>
  <c r="F107" i="12"/>
  <c r="E107" i="12"/>
  <c r="C107" i="12"/>
  <c r="F106" i="12"/>
  <c r="E106" i="12"/>
  <c r="C106" i="12"/>
  <c r="F105" i="12"/>
  <c r="E105" i="12"/>
  <c r="C105" i="12"/>
  <c r="F104" i="12"/>
  <c r="E104" i="12"/>
  <c r="C104" i="12"/>
  <c r="F103" i="12"/>
  <c r="E103" i="12"/>
  <c r="C103" i="12"/>
  <c r="F102" i="12"/>
  <c r="E102" i="12"/>
  <c r="C102" i="12"/>
  <c r="F101" i="12"/>
  <c r="E101" i="12"/>
  <c r="C101" i="12"/>
  <c r="F100" i="12"/>
  <c r="E100" i="12"/>
  <c r="C100" i="12"/>
  <c r="K94" i="12"/>
  <c r="I94" i="12"/>
  <c r="D94" i="12"/>
  <c r="B94" i="12"/>
  <c r="K93" i="12"/>
  <c r="I93" i="12"/>
  <c r="D93" i="12"/>
  <c r="B93" i="12"/>
  <c r="F91" i="12"/>
  <c r="C91" i="12"/>
  <c r="G91" i="12" s="1"/>
  <c r="F90" i="12"/>
  <c r="C90" i="12"/>
  <c r="G90" i="12" s="1"/>
  <c r="F89" i="12"/>
  <c r="C89" i="12"/>
  <c r="G89" i="12" s="1"/>
  <c r="F88" i="12"/>
  <c r="C88" i="12"/>
  <c r="G88" i="12" s="1"/>
  <c r="F87" i="12"/>
  <c r="C87" i="12"/>
  <c r="G87" i="12" s="1"/>
  <c r="F86" i="12"/>
  <c r="C86" i="12"/>
  <c r="G86" i="12" s="1"/>
  <c r="F85" i="12"/>
  <c r="C85" i="12"/>
  <c r="G85" i="12" s="1"/>
  <c r="H85" i="12" s="1"/>
  <c r="L85" i="12" s="1"/>
  <c r="F84" i="12"/>
  <c r="C84" i="12"/>
  <c r="G84" i="12" s="1"/>
  <c r="F83" i="12"/>
  <c r="C83" i="12"/>
  <c r="G83" i="12" s="1"/>
  <c r="H83" i="12" s="1"/>
  <c r="F82" i="12"/>
  <c r="E82" i="12"/>
  <c r="E94" i="12" s="1"/>
  <c r="C82" i="12"/>
  <c r="K76" i="12"/>
  <c r="I76" i="12"/>
  <c r="D76" i="12"/>
  <c r="B76" i="12"/>
  <c r="K75" i="12"/>
  <c r="I75" i="12"/>
  <c r="D75" i="12"/>
  <c r="B75" i="12"/>
  <c r="F73" i="12"/>
  <c r="E73" i="12"/>
  <c r="C73" i="12"/>
  <c r="F72" i="12"/>
  <c r="E72" i="12"/>
  <c r="C72" i="12"/>
  <c r="F71" i="12"/>
  <c r="E71" i="12"/>
  <c r="C71" i="12"/>
  <c r="F70" i="12"/>
  <c r="E70" i="12"/>
  <c r="C70" i="12"/>
  <c r="F69" i="12"/>
  <c r="E69" i="12"/>
  <c r="C69" i="12"/>
  <c r="F68" i="12"/>
  <c r="E68" i="12"/>
  <c r="C68" i="12"/>
  <c r="F67" i="12"/>
  <c r="E67" i="12"/>
  <c r="C67" i="12"/>
  <c r="F66" i="12"/>
  <c r="E66" i="12"/>
  <c r="C66" i="12"/>
  <c r="K60" i="12"/>
  <c r="I60" i="12"/>
  <c r="D60" i="12"/>
  <c r="B60" i="12"/>
  <c r="K59" i="12"/>
  <c r="I59" i="12"/>
  <c r="D59" i="12"/>
  <c r="B59" i="12"/>
  <c r="F57" i="12"/>
  <c r="E57" i="12"/>
  <c r="C57" i="12"/>
  <c r="F56" i="12"/>
  <c r="E56" i="12"/>
  <c r="C56" i="12"/>
  <c r="F55" i="12"/>
  <c r="E55" i="12"/>
  <c r="C55" i="12"/>
  <c r="F54" i="12"/>
  <c r="E54" i="12"/>
  <c r="C54" i="12"/>
  <c r="F53" i="12"/>
  <c r="E53" i="12"/>
  <c r="C53" i="12"/>
  <c r="F52" i="12"/>
  <c r="E52" i="12"/>
  <c r="C52" i="12"/>
  <c r="F51" i="12"/>
  <c r="E51" i="12"/>
  <c r="C51" i="12"/>
  <c r="F50" i="12"/>
  <c r="C50" i="12"/>
  <c r="G50" i="12" s="1"/>
  <c r="F49" i="12"/>
  <c r="C49" i="12"/>
  <c r="G49" i="12" s="1"/>
  <c r="F48" i="12"/>
  <c r="C48" i="12"/>
  <c r="G48" i="12" s="1"/>
  <c r="F47" i="12"/>
  <c r="E47" i="12"/>
  <c r="C47" i="12"/>
  <c r="F46" i="12"/>
  <c r="E46" i="12"/>
  <c r="C46" i="12"/>
  <c r="F45" i="12"/>
  <c r="E45" i="12"/>
  <c r="C45" i="12"/>
  <c r="F44" i="12"/>
  <c r="E44" i="12"/>
  <c r="C44" i="12"/>
  <c r="F43" i="12"/>
  <c r="E43" i="12"/>
  <c r="C43" i="12"/>
  <c r="K37" i="12"/>
  <c r="I37" i="12"/>
  <c r="D37" i="12"/>
  <c r="B37" i="12"/>
  <c r="K36" i="12"/>
  <c r="I36" i="12"/>
  <c r="D36" i="12"/>
  <c r="B36" i="12"/>
  <c r="F34" i="12"/>
  <c r="E34" i="12"/>
  <c r="C34" i="12"/>
  <c r="F33" i="12"/>
  <c r="E33" i="12"/>
  <c r="C33" i="12"/>
  <c r="F32" i="12"/>
  <c r="E32" i="12"/>
  <c r="C32" i="12"/>
  <c r="F31" i="12"/>
  <c r="E31" i="12"/>
  <c r="C31" i="12"/>
  <c r="F30" i="12"/>
  <c r="E30" i="12"/>
  <c r="C30" i="12"/>
  <c r="F29" i="12"/>
  <c r="E29" i="12"/>
  <c r="C29" i="12"/>
  <c r="F28" i="12"/>
  <c r="E28" i="12"/>
  <c r="C28" i="12"/>
  <c r="F27" i="12"/>
  <c r="E27" i="12"/>
  <c r="C27" i="12"/>
  <c r="K21" i="12"/>
  <c r="I21" i="12"/>
  <c r="D21" i="12"/>
  <c r="K20" i="12"/>
  <c r="I20" i="12"/>
  <c r="D20" i="12"/>
  <c r="F18" i="12"/>
  <c r="E18" i="12"/>
  <c r="C18" i="12"/>
  <c r="F17" i="12"/>
  <c r="E17" i="12"/>
  <c r="C17" i="12"/>
  <c r="F16" i="12"/>
  <c r="E16" i="12"/>
  <c r="C16" i="12"/>
  <c r="F15" i="12"/>
  <c r="E15" i="12"/>
  <c r="C15" i="12"/>
  <c r="F14" i="12"/>
  <c r="E14" i="12"/>
  <c r="C14" i="12"/>
  <c r="F13" i="12"/>
  <c r="E13" i="12"/>
  <c r="C13" i="12"/>
  <c r="F12" i="12"/>
  <c r="E12" i="12"/>
  <c r="C12" i="12"/>
  <c r="F11" i="12"/>
  <c r="E11" i="12"/>
  <c r="C11" i="12"/>
  <c r="F10" i="12"/>
  <c r="E10" i="12"/>
  <c r="C10" i="12"/>
  <c r="F9" i="12"/>
  <c r="E9" i="12"/>
  <c r="C9" i="12"/>
  <c r="F8" i="12"/>
  <c r="E8" i="12"/>
  <c r="C8" i="12"/>
  <c r="F7" i="12"/>
  <c r="E7" i="12"/>
  <c r="C7" i="12"/>
  <c r="K31" i="10"/>
  <c r="J31" i="10"/>
  <c r="I31" i="10"/>
  <c r="H31" i="10"/>
  <c r="E31" i="10"/>
  <c r="D31" i="10"/>
  <c r="C31" i="10"/>
  <c r="B31" i="10"/>
  <c r="K30" i="10"/>
  <c r="J30" i="10"/>
  <c r="I30" i="10"/>
  <c r="H30" i="10"/>
  <c r="E30" i="10"/>
  <c r="D30" i="10"/>
  <c r="C30" i="10"/>
  <c r="B30" i="10"/>
  <c r="Q16" i="10"/>
  <c r="P16" i="10"/>
  <c r="O16" i="10"/>
  <c r="N16" i="10"/>
  <c r="K16" i="10"/>
  <c r="J16" i="10"/>
  <c r="I16" i="10"/>
  <c r="H16" i="10"/>
  <c r="E16" i="10"/>
  <c r="D16" i="10"/>
  <c r="C16" i="10"/>
  <c r="B16" i="10"/>
  <c r="P15" i="10"/>
  <c r="O15" i="10"/>
  <c r="N15" i="10"/>
  <c r="K15" i="10"/>
  <c r="J15" i="10"/>
  <c r="I15" i="10"/>
  <c r="H15" i="10"/>
  <c r="E15" i="10"/>
  <c r="D15" i="10"/>
  <c r="C15" i="10"/>
  <c r="B15" i="10"/>
  <c r="K32" i="9"/>
  <c r="J32" i="9"/>
  <c r="I32" i="9"/>
  <c r="H32" i="9"/>
  <c r="E32" i="9"/>
  <c r="D32" i="9"/>
  <c r="C32" i="9"/>
  <c r="B32" i="9"/>
  <c r="K31" i="9"/>
  <c r="J31" i="9"/>
  <c r="I31" i="9"/>
  <c r="H31" i="9"/>
  <c r="E31" i="9"/>
  <c r="D31" i="9"/>
  <c r="C31" i="9"/>
  <c r="B31" i="9"/>
  <c r="Q16" i="9"/>
  <c r="P16" i="9"/>
  <c r="O16" i="9"/>
  <c r="N16" i="9"/>
  <c r="K16" i="9"/>
  <c r="J16" i="9"/>
  <c r="I16" i="9"/>
  <c r="H16" i="9"/>
  <c r="E16" i="9"/>
  <c r="D16" i="9"/>
  <c r="C16" i="9"/>
  <c r="B16" i="9"/>
  <c r="Q15" i="9"/>
  <c r="P15" i="9"/>
  <c r="O15" i="9"/>
  <c r="N15" i="9"/>
  <c r="K15" i="9"/>
  <c r="J15" i="9"/>
  <c r="I15" i="9"/>
  <c r="H15" i="9"/>
  <c r="E15" i="9"/>
  <c r="D15" i="9"/>
  <c r="C15" i="9"/>
  <c r="H51" i="11" l="1"/>
  <c r="H81" i="11"/>
  <c r="G110" i="11"/>
  <c r="G96" i="11"/>
  <c r="H96" i="11" s="1"/>
  <c r="G8" i="11"/>
  <c r="G12" i="11"/>
  <c r="H12" i="11" s="1"/>
  <c r="G25" i="11"/>
  <c r="H25" i="11" s="1"/>
  <c r="G29" i="11"/>
  <c r="H29" i="11" s="1"/>
  <c r="G40" i="11"/>
  <c r="G113" i="11"/>
  <c r="G26" i="11"/>
  <c r="H26" i="11" s="1"/>
  <c r="G98" i="11"/>
  <c r="H98" i="11" s="1"/>
  <c r="G146" i="11"/>
  <c r="H146" i="11" s="1"/>
  <c r="G150" i="11"/>
  <c r="H150" i="11" s="1"/>
  <c r="G164" i="11"/>
  <c r="H164" i="11" s="1"/>
  <c r="G130" i="11"/>
  <c r="H130" i="11" s="1"/>
  <c r="G147" i="11"/>
  <c r="H147" i="11" s="1"/>
  <c r="H83" i="11"/>
  <c r="H85" i="11"/>
  <c r="G129" i="11"/>
  <c r="H129" i="11" s="1"/>
  <c r="G10" i="11"/>
  <c r="G65" i="11"/>
  <c r="H65" i="11" s="1"/>
  <c r="G9" i="11"/>
  <c r="H9" i="11" s="1"/>
  <c r="G64" i="11"/>
  <c r="H64" i="11" s="1"/>
  <c r="G109" i="11"/>
  <c r="G27" i="11"/>
  <c r="H27" i="11" s="1"/>
  <c r="G42" i="11"/>
  <c r="H42" i="11" s="1"/>
  <c r="G48" i="11"/>
  <c r="H48" i="11" s="1"/>
  <c r="G52" i="11"/>
  <c r="H52" i="11" s="1"/>
  <c r="G100" i="11"/>
  <c r="H100" i="11" s="1"/>
  <c r="G144" i="11"/>
  <c r="H144" i="11" s="1"/>
  <c r="G163" i="11"/>
  <c r="H163" i="11" s="1"/>
  <c r="G7" i="11"/>
  <c r="H7" i="11" s="1"/>
  <c r="F19" i="11"/>
  <c r="G13" i="11"/>
  <c r="H13" i="11" s="1"/>
  <c r="G32" i="11"/>
  <c r="H32" i="11" s="1"/>
  <c r="F56" i="11"/>
  <c r="G43" i="11"/>
  <c r="H43" i="11" s="1"/>
  <c r="H46" i="11"/>
  <c r="G49" i="11"/>
  <c r="H49" i="11" s="1"/>
  <c r="G68" i="11"/>
  <c r="H68" i="11" s="1"/>
  <c r="H80" i="11"/>
  <c r="C103" i="11"/>
  <c r="C104" i="11" s="1"/>
  <c r="G99" i="11"/>
  <c r="H99" i="11" s="1"/>
  <c r="G112" i="11"/>
  <c r="H112" i="11" s="1"/>
  <c r="H116" i="11"/>
  <c r="G127" i="11"/>
  <c r="H127" i="11" s="1"/>
  <c r="F153" i="11"/>
  <c r="G142" i="11"/>
  <c r="H142" i="11" s="1"/>
  <c r="C167" i="11"/>
  <c r="G159" i="11"/>
  <c r="H159" i="11" s="1"/>
  <c r="C20" i="11"/>
  <c r="G67" i="11"/>
  <c r="H67" i="11" s="1"/>
  <c r="H84" i="11"/>
  <c r="G145" i="11"/>
  <c r="H145" i="11" s="1"/>
  <c r="G162" i="11"/>
  <c r="H162" i="11" s="1"/>
  <c r="G15" i="11"/>
  <c r="H15" i="11" s="1"/>
  <c r="F34" i="11"/>
  <c r="G30" i="11"/>
  <c r="H30" i="11" s="1"/>
  <c r="H47" i="11"/>
  <c r="H79" i="11"/>
  <c r="G101" i="11"/>
  <c r="H101" i="11" s="1"/>
  <c r="C133" i="11"/>
  <c r="C134" i="11" s="1"/>
  <c r="G125" i="11"/>
  <c r="H125" i="11" s="1"/>
  <c r="C153" i="11"/>
  <c r="G161" i="11"/>
  <c r="H161" i="11" s="1"/>
  <c r="E19" i="11"/>
  <c r="G14" i="11"/>
  <c r="H14" i="11" s="1"/>
  <c r="H16" i="11"/>
  <c r="H17" i="11"/>
  <c r="H45" i="11"/>
  <c r="G54" i="11"/>
  <c r="H54" i="11" s="1"/>
  <c r="G95" i="11"/>
  <c r="H95" i="11" s="1"/>
  <c r="C118" i="11"/>
  <c r="G111" i="11"/>
  <c r="H111" i="11" s="1"/>
  <c r="H113" i="11"/>
  <c r="E133" i="11"/>
  <c r="E134" i="11" s="1"/>
  <c r="G141" i="11"/>
  <c r="H141" i="11" s="1"/>
  <c r="G149" i="11"/>
  <c r="H149" i="11" s="1"/>
  <c r="E167" i="11"/>
  <c r="F20" i="11"/>
  <c r="G11" i="11"/>
  <c r="H11" i="11" s="1"/>
  <c r="C34" i="11"/>
  <c r="E35" i="11"/>
  <c r="C56" i="11"/>
  <c r="E57" i="11"/>
  <c r="G53" i="11"/>
  <c r="H53" i="11" s="1"/>
  <c r="G66" i="11"/>
  <c r="H66" i="11" s="1"/>
  <c r="E88" i="11"/>
  <c r="E118" i="11"/>
  <c r="G114" i="11"/>
  <c r="H114" i="11" s="1"/>
  <c r="G115" i="11"/>
  <c r="H115" i="11" s="1"/>
  <c r="C119" i="11"/>
  <c r="G131" i="11"/>
  <c r="H131" i="11" s="1"/>
  <c r="G140" i="11"/>
  <c r="H140" i="11" s="1"/>
  <c r="F152" i="11"/>
  <c r="G148" i="11"/>
  <c r="H148" i="11" s="1"/>
  <c r="G165" i="11"/>
  <c r="H165" i="11" s="1"/>
  <c r="H8" i="11"/>
  <c r="G31" i="11"/>
  <c r="H31" i="11" s="1"/>
  <c r="G44" i="11"/>
  <c r="H44" i="11" s="1"/>
  <c r="F118" i="11"/>
  <c r="H10" i="11"/>
  <c r="G50" i="11"/>
  <c r="H50" i="11" s="1"/>
  <c r="E72" i="11"/>
  <c r="F89" i="11"/>
  <c r="F103" i="11"/>
  <c r="G97" i="11"/>
  <c r="H97" i="11" s="1"/>
  <c r="F119" i="11"/>
  <c r="G126" i="11"/>
  <c r="H126" i="11" s="1"/>
  <c r="G128" i="11"/>
  <c r="H128" i="11" s="1"/>
  <c r="E152" i="11"/>
  <c r="G143" i="11"/>
  <c r="H143" i="11" s="1"/>
  <c r="G160" i="11"/>
  <c r="H160" i="11" s="1"/>
  <c r="H40" i="11"/>
  <c r="C19" i="11"/>
  <c r="E34" i="11"/>
  <c r="F35" i="11"/>
  <c r="E56" i="11"/>
  <c r="F57" i="11"/>
  <c r="E71" i="11"/>
  <c r="G69" i="11"/>
  <c r="H69" i="11" s="1"/>
  <c r="F88" i="11"/>
  <c r="H82" i="11"/>
  <c r="H109" i="11"/>
  <c r="H110" i="11"/>
  <c r="G139" i="11"/>
  <c r="C152" i="11"/>
  <c r="E168" i="11"/>
  <c r="E20" i="11"/>
  <c r="G28" i="11"/>
  <c r="H28" i="11" s="1"/>
  <c r="C35" i="11"/>
  <c r="G41" i="11"/>
  <c r="H41" i="11" s="1"/>
  <c r="C57" i="11"/>
  <c r="F71" i="11"/>
  <c r="F72" i="11"/>
  <c r="G63" i="11"/>
  <c r="H63" i="11" s="1"/>
  <c r="E103" i="11"/>
  <c r="E104" i="11" s="1"/>
  <c r="G94" i="11"/>
  <c r="C71" i="11"/>
  <c r="C72" i="11"/>
  <c r="G6" i="11"/>
  <c r="G62" i="11"/>
  <c r="G77" i="11"/>
  <c r="C88" i="11"/>
  <c r="C89" i="11"/>
  <c r="H78" i="11"/>
  <c r="H86" i="11"/>
  <c r="F133" i="11"/>
  <c r="F134" i="11" s="1"/>
  <c r="F167" i="11"/>
  <c r="F168" i="11"/>
  <c r="G124" i="11"/>
  <c r="G158" i="11"/>
  <c r="F104" i="11"/>
  <c r="E119" i="11"/>
  <c r="E153" i="11"/>
  <c r="C168" i="11"/>
  <c r="G154" i="12"/>
  <c r="H136" i="12"/>
  <c r="G138" i="12"/>
  <c r="G107" i="12"/>
  <c r="H107" i="12" s="1"/>
  <c r="J107" i="12" s="1"/>
  <c r="G102" i="12"/>
  <c r="H102" i="12" s="1"/>
  <c r="G30" i="12"/>
  <c r="H84" i="12"/>
  <c r="J84" i="12" s="1"/>
  <c r="H86" i="12"/>
  <c r="J86" i="12" s="1"/>
  <c r="G69" i="12"/>
  <c r="H69" i="12" s="1"/>
  <c r="G68" i="12"/>
  <c r="H68" i="12" s="1"/>
  <c r="L68" i="12" s="1"/>
  <c r="G45" i="12"/>
  <c r="H45" i="12" s="1"/>
  <c r="G46" i="12"/>
  <c r="H46" i="12" s="1"/>
  <c r="G44" i="12"/>
  <c r="H44" i="12" s="1"/>
  <c r="G31" i="12"/>
  <c r="H31" i="12" s="1"/>
  <c r="L31" i="12" s="1"/>
  <c r="G9" i="12"/>
  <c r="H9" i="12" s="1"/>
  <c r="G13" i="12"/>
  <c r="H13" i="12" s="1"/>
  <c r="G27" i="12"/>
  <c r="H27" i="12" s="1"/>
  <c r="G66" i="12"/>
  <c r="H66" i="12" s="1"/>
  <c r="G72" i="12"/>
  <c r="H72" i="12" s="1"/>
  <c r="L72" i="12" s="1"/>
  <c r="G82" i="12"/>
  <c r="H82" i="12" s="1"/>
  <c r="H88" i="12"/>
  <c r="J88" i="12" s="1"/>
  <c r="H90" i="12"/>
  <c r="J90" i="12" s="1"/>
  <c r="G116" i="12"/>
  <c r="H116" i="12" s="1"/>
  <c r="G120" i="12"/>
  <c r="H120" i="12" s="1"/>
  <c r="L120" i="12" s="1"/>
  <c r="G139" i="12"/>
  <c r="H139" i="12" s="1"/>
  <c r="J139" i="12" s="1"/>
  <c r="G151" i="12"/>
  <c r="H151" i="12" s="1"/>
  <c r="J151" i="12" s="1"/>
  <c r="G172" i="12"/>
  <c r="H157" i="12"/>
  <c r="J157" i="12" s="1"/>
  <c r="G171" i="12"/>
  <c r="H171" i="12" s="1"/>
  <c r="J171" i="12" s="1"/>
  <c r="H89" i="12"/>
  <c r="L89" i="12" s="1"/>
  <c r="H91" i="12"/>
  <c r="J91" i="12" s="1"/>
  <c r="E93" i="12"/>
  <c r="G11" i="12"/>
  <c r="H11" i="12" s="1"/>
  <c r="L11" i="12" s="1"/>
  <c r="G17" i="12"/>
  <c r="H17" i="12" s="1"/>
  <c r="G16" i="12"/>
  <c r="H16" i="12" s="1"/>
  <c r="J16" i="12" s="1"/>
  <c r="G14" i="12"/>
  <c r="H14" i="12" s="1"/>
  <c r="G28" i="12"/>
  <c r="H28" i="12" s="1"/>
  <c r="J28" i="12" s="1"/>
  <c r="H49" i="12"/>
  <c r="L49" i="12" s="1"/>
  <c r="G51" i="12"/>
  <c r="H51" i="12" s="1"/>
  <c r="J51" i="12" s="1"/>
  <c r="G52" i="12"/>
  <c r="H52" i="12" s="1"/>
  <c r="L52" i="12" s="1"/>
  <c r="G55" i="12"/>
  <c r="H55" i="12" s="1"/>
  <c r="J55" i="12" s="1"/>
  <c r="G56" i="12"/>
  <c r="H56" i="12" s="1"/>
  <c r="L56" i="12" s="1"/>
  <c r="C125" i="12"/>
  <c r="G117" i="12"/>
  <c r="H117" i="12" s="1"/>
  <c r="L117" i="12" s="1"/>
  <c r="G121" i="12"/>
  <c r="H121" i="12" s="1"/>
  <c r="L121" i="12" s="1"/>
  <c r="G137" i="12"/>
  <c r="H137" i="12" s="1"/>
  <c r="G150" i="12"/>
  <c r="H150" i="12" s="1"/>
  <c r="G153" i="12"/>
  <c r="H153" i="12" s="1"/>
  <c r="G8" i="12"/>
  <c r="H8" i="12" s="1"/>
  <c r="J8" i="12" s="1"/>
  <c r="G12" i="12"/>
  <c r="H12" i="12" s="1"/>
  <c r="L12" i="12" s="1"/>
  <c r="F37" i="12"/>
  <c r="G34" i="12"/>
  <c r="H34" i="12" s="1"/>
  <c r="L34" i="12" s="1"/>
  <c r="F59" i="12"/>
  <c r="H48" i="12"/>
  <c r="J48" i="12" s="1"/>
  <c r="G73" i="12"/>
  <c r="H73" i="12" s="1"/>
  <c r="F93" i="12"/>
  <c r="G106" i="12"/>
  <c r="H106" i="12" s="1"/>
  <c r="L106" i="12" s="1"/>
  <c r="G135" i="12"/>
  <c r="H135" i="12" s="1"/>
  <c r="J135" i="12" s="1"/>
  <c r="F178" i="12"/>
  <c r="C20" i="12"/>
  <c r="G10" i="12"/>
  <c r="H10" i="12" s="1"/>
  <c r="H87" i="12"/>
  <c r="L87" i="12" s="1"/>
  <c r="G174" i="12"/>
  <c r="H174" i="12" s="1"/>
  <c r="L174" i="12" s="1"/>
  <c r="F20" i="12"/>
  <c r="H30" i="12"/>
  <c r="J30" i="12" s="1"/>
  <c r="G47" i="12"/>
  <c r="H47" i="12" s="1"/>
  <c r="L47" i="12" s="1"/>
  <c r="G53" i="12"/>
  <c r="H53" i="12" s="1"/>
  <c r="J53" i="12" s="1"/>
  <c r="C75" i="12"/>
  <c r="G105" i="12"/>
  <c r="H105" i="12" s="1"/>
  <c r="L105" i="12" s="1"/>
  <c r="F125" i="12"/>
  <c r="G118" i="12"/>
  <c r="G122" i="12"/>
  <c r="H122" i="12" s="1"/>
  <c r="G156" i="12"/>
  <c r="H156" i="12" s="1"/>
  <c r="G159" i="12"/>
  <c r="H159" i="12" s="1"/>
  <c r="G170" i="12"/>
  <c r="H170" i="12" s="1"/>
  <c r="L170" i="12" s="1"/>
  <c r="G173" i="12"/>
  <c r="F94" i="12"/>
  <c r="G57" i="12"/>
  <c r="H57" i="12" s="1"/>
  <c r="J57" i="12" s="1"/>
  <c r="G119" i="12"/>
  <c r="H119" i="12" s="1"/>
  <c r="J119" i="12" s="1"/>
  <c r="C141" i="12"/>
  <c r="C142" i="12" s="1"/>
  <c r="F161" i="12"/>
  <c r="G15" i="12"/>
  <c r="H15" i="12" s="1"/>
  <c r="L15" i="12" s="1"/>
  <c r="G18" i="12"/>
  <c r="H18" i="12" s="1"/>
  <c r="G32" i="12"/>
  <c r="H32" i="12" s="1"/>
  <c r="J32" i="12" s="1"/>
  <c r="C59" i="12"/>
  <c r="H50" i="12"/>
  <c r="L50" i="12" s="1"/>
  <c r="G70" i="12"/>
  <c r="H70" i="12" s="1"/>
  <c r="J70" i="12" s="1"/>
  <c r="G101" i="12"/>
  <c r="H101" i="12" s="1"/>
  <c r="L101" i="12" s="1"/>
  <c r="G103" i="12"/>
  <c r="H103" i="12" s="1"/>
  <c r="J103" i="12" s="1"/>
  <c r="H138" i="12"/>
  <c r="L138" i="12" s="1"/>
  <c r="G149" i="12"/>
  <c r="H149" i="12" s="1"/>
  <c r="L149" i="12" s="1"/>
  <c r="G155" i="12"/>
  <c r="G169" i="12"/>
  <c r="G175" i="12"/>
  <c r="H175" i="12" s="1"/>
  <c r="J175" i="12" s="1"/>
  <c r="L55" i="12"/>
  <c r="J47" i="12"/>
  <c r="C21" i="12"/>
  <c r="F36" i="12"/>
  <c r="E36" i="12"/>
  <c r="F60" i="12"/>
  <c r="F75" i="12"/>
  <c r="F76" i="12"/>
  <c r="J85" i="12"/>
  <c r="L86" i="12"/>
  <c r="E59" i="12"/>
  <c r="G43" i="12"/>
  <c r="E60" i="12"/>
  <c r="J52" i="12"/>
  <c r="C60" i="12"/>
  <c r="J83" i="12"/>
  <c r="J105" i="12"/>
  <c r="J120" i="12"/>
  <c r="E20" i="12"/>
  <c r="G7" i="12"/>
  <c r="E21" i="12"/>
  <c r="F21" i="12"/>
  <c r="C36" i="12"/>
  <c r="G29" i="12"/>
  <c r="H29" i="12" s="1"/>
  <c r="G33" i="12"/>
  <c r="H33" i="12" s="1"/>
  <c r="E37" i="12"/>
  <c r="G54" i="12"/>
  <c r="H54" i="12" s="1"/>
  <c r="L83" i="12"/>
  <c r="L90" i="12"/>
  <c r="H132" i="12"/>
  <c r="E76" i="12"/>
  <c r="C37" i="12"/>
  <c r="C76" i="12"/>
  <c r="G67" i="12"/>
  <c r="H67" i="12" s="1"/>
  <c r="G71" i="12"/>
  <c r="H71" i="12" s="1"/>
  <c r="C126" i="12"/>
  <c r="G134" i="12"/>
  <c r="H134" i="12" s="1"/>
  <c r="J136" i="12"/>
  <c r="L136" i="12"/>
  <c r="L156" i="12"/>
  <c r="J156" i="12"/>
  <c r="E178" i="12"/>
  <c r="C93" i="12"/>
  <c r="C94" i="12"/>
  <c r="L137" i="12"/>
  <c r="J137" i="12"/>
  <c r="C161" i="12"/>
  <c r="E75" i="12"/>
  <c r="E109" i="12"/>
  <c r="E110" i="12" s="1"/>
  <c r="G100" i="12"/>
  <c r="G104" i="12"/>
  <c r="H104" i="12" s="1"/>
  <c r="C109" i="12"/>
  <c r="C110" i="12" s="1"/>
  <c r="G133" i="12"/>
  <c r="H133" i="12" s="1"/>
  <c r="E141" i="12"/>
  <c r="E142" i="12" s="1"/>
  <c r="F162" i="12"/>
  <c r="L157" i="12"/>
  <c r="C177" i="12"/>
  <c r="F109" i="12"/>
  <c r="F110" i="12" s="1"/>
  <c r="E125" i="12"/>
  <c r="L151" i="12"/>
  <c r="H154" i="12"/>
  <c r="H155" i="12"/>
  <c r="H158" i="12"/>
  <c r="C162" i="12"/>
  <c r="F177" i="12"/>
  <c r="E177" i="12"/>
  <c r="F126" i="12"/>
  <c r="J117" i="12"/>
  <c r="H123" i="12"/>
  <c r="F141" i="12"/>
  <c r="F142" i="12" s="1"/>
  <c r="E161" i="12"/>
  <c r="G148" i="12"/>
  <c r="E162" i="12"/>
  <c r="G152" i="12"/>
  <c r="H152" i="12" s="1"/>
  <c r="H168" i="12"/>
  <c r="H169" i="12"/>
  <c r="H172" i="12"/>
  <c r="H173" i="12"/>
  <c r="E126" i="12"/>
  <c r="C178" i="12"/>
  <c r="G118" i="11" l="1"/>
  <c r="G119" i="11"/>
  <c r="H94" i="11"/>
  <c r="G103" i="11"/>
  <c r="G104" i="11" s="1"/>
  <c r="G133" i="11"/>
  <c r="G134" i="11" s="1"/>
  <c r="H124" i="11"/>
  <c r="H35" i="11"/>
  <c r="H34" i="11"/>
  <c r="G152" i="11"/>
  <c r="G153" i="11"/>
  <c r="H139" i="11"/>
  <c r="H118" i="11"/>
  <c r="H119" i="11"/>
  <c r="G57" i="11"/>
  <c r="G34" i="11"/>
  <c r="G20" i="11"/>
  <c r="G19" i="11"/>
  <c r="H6" i="11"/>
  <c r="H57" i="11"/>
  <c r="G88" i="11"/>
  <c r="G89" i="11"/>
  <c r="H77" i="11"/>
  <c r="G35" i="11"/>
  <c r="G56" i="11"/>
  <c r="G167" i="11"/>
  <c r="G168" i="11"/>
  <c r="H158" i="11"/>
  <c r="G71" i="11"/>
  <c r="G72" i="11"/>
  <c r="H62" i="11"/>
  <c r="L153" i="12"/>
  <c r="J153" i="12"/>
  <c r="L119" i="12"/>
  <c r="L107" i="12"/>
  <c r="G126" i="12"/>
  <c r="G94" i="12"/>
  <c r="J106" i="12"/>
  <c r="L91" i="12"/>
  <c r="L88" i="12"/>
  <c r="L84" i="12"/>
  <c r="J68" i="12"/>
  <c r="J72" i="12"/>
  <c r="J87" i="12"/>
  <c r="L103" i="12"/>
  <c r="J89" i="12"/>
  <c r="J101" i="12"/>
  <c r="L70" i="12"/>
  <c r="G93" i="12"/>
  <c r="J34" i="12"/>
  <c r="L32" i="12"/>
  <c r="J56" i="12"/>
  <c r="J12" i="12"/>
  <c r="L44" i="12"/>
  <c r="J44" i="12"/>
  <c r="J49" i="12"/>
  <c r="J31" i="12"/>
  <c r="L30" i="12"/>
  <c r="J11" i="12"/>
  <c r="L171" i="12"/>
  <c r="L8" i="12"/>
  <c r="L139" i="12"/>
  <c r="L28" i="12"/>
  <c r="J121" i="12"/>
  <c r="L175" i="12"/>
  <c r="J170" i="12"/>
  <c r="L135" i="12"/>
  <c r="L48" i="12"/>
  <c r="J149" i="12"/>
  <c r="L51" i="12"/>
  <c r="L16" i="12"/>
  <c r="G125" i="12"/>
  <c r="H118" i="12"/>
  <c r="L118" i="12" s="1"/>
  <c r="J174" i="12"/>
  <c r="J138" i="12"/>
  <c r="J50" i="12"/>
  <c r="G177" i="12"/>
  <c r="J15" i="12"/>
  <c r="G178" i="12"/>
  <c r="G75" i="12"/>
  <c r="L57" i="12"/>
  <c r="L53" i="12"/>
  <c r="L152" i="12"/>
  <c r="J152" i="12"/>
  <c r="L67" i="12"/>
  <c r="J67" i="12"/>
  <c r="G59" i="12"/>
  <c r="H43" i="12"/>
  <c r="G60" i="12"/>
  <c r="L18" i="12"/>
  <c r="J18" i="12"/>
  <c r="H178" i="12"/>
  <c r="J168" i="12"/>
  <c r="H177" i="12"/>
  <c r="L168" i="12"/>
  <c r="L123" i="12"/>
  <c r="J123" i="12"/>
  <c r="J158" i="12"/>
  <c r="L158" i="12"/>
  <c r="G109" i="12"/>
  <c r="G110" i="12" s="1"/>
  <c r="H100" i="12"/>
  <c r="J116" i="12"/>
  <c r="L116" i="12"/>
  <c r="J102" i="12"/>
  <c r="L102" i="12"/>
  <c r="L66" i="12"/>
  <c r="J66" i="12"/>
  <c r="H76" i="12"/>
  <c r="H75" i="12"/>
  <c r="J69" i="12"/>
  <c r="L69" i="12"/>
  <c r="G141" i="12"/>
  <c r="G142" i="12" s="1"/>
  <c r="L33" i="12"/>
  <c r="J33" i="12"/>
  <c r="G37" i="12"/>
  <c r="J17" i="12"/>
  <c r="L17" i="12"/>
  <c r="J73" i="12"/>
  <c r="L73" i="12"/>
  <c r="J13" i="12"/>
  <c r="L13" i="12"/>
  <c r="L173" i="12"/>
  <c r="J173" i="12"/>
  <c r="G161" i="12"/>
  <c r="G162" i="12"/>
  <c r="H148" i="12"/>
  <c r="L122" i="12"/>
  <c r="J122" i="12"/>
  <c r="L155" i="12"/>
  <c r="J155" i="12"/>
  <c r="J150" i="12"/>
  <c r="L150" i="12"/>
  <c r="G76" i="12"/>
  <c r="L54" i="12"/>
  <c r="J54" i="12"/>
  <c r="L46" i="12"/>
  <c r="J46" i="12"/>
  <c r="H37" i="12"/>
  <c r="J27" i="12"/>
  <c r="L27" i="12"/>
  <c r="H36" i="12"/>
  <c r="L10" i="12"/>
  <c r="J10" i="12"/>
  <c r="L169" i="12"/>
  <c r="J169" i="12"/>
  <c r="L159" i="12"/>
  <c r="J159" i="12"/>
  <c r="L104" i="12"/>
  <c r="J104" i="12"/>
  <c r="L134" i="12"/>
  <c r="J134" i="12"/>
  <c r="G21" i="12"/>
  <c r="G20" i="12"/>
  <c r="H7" i="12"/>
  <c r="J172" i="12"/>
  <c r="L172" i="12"/>
  <c r="J154" i="12"/>
  <c r="L154" i="12"/>
  <c r="L133" i="12"/>
  <c r="J133" i="12"/>
  <c r="L71" i="12"/>
  <c r="J71" i="12"/>
  <c r="J132" i="12"/>
  <c r="L132" i="12"/>
  <c r="H141" i="12"/>
  <c r="H142" i="12" s="1"/>
  <c r="H94" i="12"/>
  <c r="J82" i="12"/>
  <c r="H93" i="12"/>
  <c r="L82" i="12"/>
  <c r="J45" i="12"/>
  <c r="L45" i="12"/>
  <c r="L29" i="12"/>
  <c r="J29" i="12"/>
  <c r="G36" i="12"/>
  <c r="L14" i="12"/>
  <c r="J14" i="12"/>
  <c r="J9" i="12"/>
  <c r="L9" i="12"/>
  <c r="H168" i="11" l="1"/>
  <c r="H167" i="11"/>
  <c r="H133" i="11"/>
  <c r="H134" i="11" s="1"/>
  <c r="H88" i="11"/>
  <c r="H89" i="11"/>
  <c r="H152" i="11"/>
  <c r="H153" i="11"/>
  <c r="H19" i="11"/>
  <c r="H20" i="11"/>
  <c r="H103" i="11"/>
  <c r="H104" i="11"/>
  <c r="H72" i="11"/>
  <c r="H125" i="12"/>
  <c r="J118" i="12"/>
  <c r="J126" i="12" s="1"/>
  <c r="H126" i="12"/>
  <c r="L141" i="12"/>
  <c r="L142" i="12" s="1"/>
  <c r="J125" i="12"/>
  <c r="L126" i="12"/>
  <c r="L125" i="12"/>
  <c r="L43" i="12"/>
  <c r="H59" i="12"/>
  <c r="J43" i="12"/>
  <c r="H60" i="12"/>
  <c r="L93" i="12"/>
  <c r="L94" i="12"/>
  <c r="J141" i="12"/>
  <c r="J142" i="12" s="1"/>
  <c r="L148" i="12"/>
  <c r="H161" i="12"/>
  <c r="J148" i="12"/>
  <c r="H162" i="12"/>
  <c r="J75" i="12"/>
  <c r="J76" i="12"/>
  <c r="L177" i="12"/>
  <c r="L178" i="12"/>
  <c r="J177" i="12"/>
  <c r="J178" i="12"/>
  <c r="L7" i="12"/>
  <c r="H20" i="12"/>
  <c r="H21" i="12"/>
  <c r="L36" i="12"/>
  <c r="L37" i="12"/>
  <c r="J93" i="12"/>
  <c r="J94" i="12"/>
  <c r="J36" i="12"/>
  <c r="J37" i="12"/>
  <c r="L75" i="12"/>
  <c r="L76" i="12"/>
  <c r="H109" i="12"/>
  <c r="L100" i="12"/>
  <c r="H110" i="12"/>
  <c r="L60" i="12" l="1"/>
  <c r="L59" i="12"/>
  <c r="J109" i="12"/>
  <c r="J110" i="12" s="1"/>
  <c r="L109" i="12"/>
  <c r="L110" i="12" s="1"/>
  <c r="J21" i="12"/>
  <c r="J20" i="12"/>
  <c r="J60" i="12"/>
  <c r="J59" i="12"/>
  <c r="L21" i="12"/>
  <c r="L20" i="12"/>
  <c r="J162" i="12"/>
  <c r="J161" i="12"/>
  <c r="L162" i="12"/>
  <c r="L161" i="12"/>
</calcChain>
</file>

<file path=xl/sharedStrings.xml><?xml version="1.0" encoding="utf-8"?>
<sst xmlns="http://schemas.openxmlformats.org/spreadsheetml/2006/main" count="670" uniqueCount="59">
  <si>
    <t>MW</t>
  </si>
  <si>
    <t xml:space="preserve">+ 3 mM Lac </t>
  </si>
  <si>
    <t>- 3 mM Lac</t>
  </si>
  <si>
    <t>- 10 mM Lac</t>
  </si>
  <si>
    <t>+ 10 mM Lac</t>
  </si>
  <si>
    <t>SEM</t>
  </si>
  <si>
    <t>MCT1</t>
  </si>
  <si>
    <t>MCT1 + CAII-WT</t>
  </si>
  <si>
    <t>MCT1 + CAII-E69Q</t>
  </si>
  <si>
    <t>MCT1 + CAII-D71N</t>
  </si>
  <si>
    <t>MCT4</t>
  </si>
  <si>
    <t>MCT4 + CAII-WT</t>
  </si>
  <si>
    <t>MCT4 + CAII-D71N</t>
  </si>
  <si>
    <t>MCT4 + CAII-E69Q</t>
  </si>
  <si>
    <t>MCT1 + 4-MI</t>
  </si>
  <si>
    <t>MCT1 + CAII-WT  + 4-MI</t>
  </si>
  <si>
    <t>MCT4 + CAII-E69Q  + 4-MI</t>
  </si>
  <si>
    <t>MCT4 + CAII-WT  + 4-MI</t>
  </si>
  <si>
    <t>MCT4 + 4-MI</t>
  </si>
  <si>
    <t>MCT4 + CAII-D71N  + 4-MI</t>
  </si>
  <si>
    <t>MCT1 + CAII-D71N  + 4-MI</t>
  </si>
  <si>
    <t>MCT1 + CAII-E69Q  + 4-MI</t>
  </si>
  <si>
    <t>Lactate-induced proton flux (JH) in MCT1 expressing oocytes in the absence and presence of 4-MI</t>
  </si>
  <si>
    <t>Intrinsic buffer capacity</t>
  </si>
  <si>
    <t>N 7.0</t>
  </si>
  <si>
    <t>[HCO3-]</t>
  </si>
  <si>
    <t>CO2 / HCO3-</t>
  </si>
  <si>
    <t>d[HCO3-]</t>
  </si>
  <si>
    <t>J(A/B)</t>
  </si>
  <si>
    <t>MCT1 + CAII-WT + 4-MI</t>
  </si>
  <si>
    <t>MCT1 + CAII-E69Q + 4-MI</t>
  </si>
  <si>
    <t>MCT1 + CAII-D71N + 4-MI</t>
  </si>
  <si>
    <t>MCT1 + CAII-D72N</t>
  </si>
  <si>
    <r>
      <rPr>
        <b/>
        <sz val="11"/>
        <rFont val="Symbol"/>
        <family val="1"/>
        <charset val="2"/>
      </rPr>
      <t>b</t>
    </r>
    <r>
      <rPr>
        <b/>
        <sz val="11"/>
        <rFont val="Calibri"/>
        <family val="2"/>
        <scheme val="minor"/>
      </rPr>
      <t>i</t>
    </r>
  </si>
  <si>
    <r>
      <rPr>
        <b/>
        <sz val="11"/>
        <rFont val="Symbol"/>
        <family val="1"/>
        <charset val="2"/>
      </rPr>
      <t>D</t>
    </r>
    <r>
      <rPr>
        <b/>
        <sz val="11"/>
        <rFont val="Calibri"/>
        <family val="2"/>
        <scheme val="minor"/>
      </rPr>
      <t>pH/</t>
    </r>
    <r>
      <rPr>
        <b/>
        <sz val="11"/>
        <rFont val="Symbol"/>
        <family val="1"/>
        <charset val="2"/>
      </rPr>
      <t>D</t>
    </r>
    <r>
      <rPr>
        <b/>
        <sz val="11"/>
        <rFont val="Calibri"/>
        <family val="2"/>
        <scheme val="minor"/>
      </rPr>
      <t>t</t>
    </r>
  </si>
  <si>
    <t>Flux (3 mM Lac)</t>
  </si>
  <si>
    <t>Flux (10 mM Lac)</t>
  </si>
  <si>
    <r>
      <t>Determination of the intrinsic buffer capacity (</t>
    </r>
    <r>
      <rPr>
        <sz val="11"/>
        <rFont val="Symbol"/>
        <family val="1"/>
        <charset val="2"/>
      </rPr>
      <t>b</t>
    </r>
    <r>
      <rPr>
        <sz val="11"/>
        <rFont val="Calibri"/>
        <family val="2"/>
        <scheme val="minor"/>
      </rPr>
      <t>i) in MCT1/MCT4 expressing oocytes in the absence and presence of 4-MI</t>
    </r>
  </si>
  <si>
    <r>
      <rPr>
        <b/>
        <sz val="11"/>
        <color theme="0" tint="-0.499984740745262"/>
        <rFont val="Symbol"/>
        <family val="1"/>
        <charset val="2"/>
      </rPr>
      <t>D</t>
    </r>
    <r>
      <rPr>
        <b/>
        <sz val="11"/>
        <color theme="0" tint="-0.499984740745262"/>
        <rFont val="Calibri"/>
        <family val="2"/>
        <scheme val="minor"/>
      </rPr>
      <t>pH</t>
    </r>
  </si>
  <si>
    <r>
      <rPr>
        <b/>
        <sz val="11"/>
        <color theme="1" tint="0.249977111117893"/>
        <rFont val="Symbol"/>
        <family val="1"/>
        <charset val="2"/>
      </rPr>
      <t>D</t>
    </r>
    <r>
      <rPr>
        <b/>
        <sz val="11"/>
        <color theme="1" tint="0.249977111117893"/>
        <rFont val="Calibri"/>
        <family val="2"/>
        <scheme val="minor"/>
      </rPr>
      <t>pH</t>
    </r>
  </si>
  <si>
    <r>
      <rPr>
        <b/>
        <sz val="11"/>
        <color theme="0" tint="-0.499984740745262"/>
        <rFont val="Symbol"/>
        <family val="1"/>
        <charset val="2"/>
      </rPr>
      <t>b</t>
    </r>
    <r>
      <rPr>
        <b/>
        <sz val="11"/>
        <color theme="0" tint="-0.499984740745262"/>
        <rFont val="Calibri"/>
        <family val="2"/>
        <scheme val="minor"/>
      </rPr>
      <t>i</t>
    </r>
  </si>
  <si>
    <r>
      <rPr>
        <sz val="11"/>
        <color theme="0" tint="-0.499984740745262"/>
        <rFont val="Symbol"/>
        <family val="1"/>
        <charset val="2"/>
      </rPr>
      <t>D</t>
    </r>
    <r>
      <rPr>
        <sz val="11"/>
        <color theme="0" tint="-0.499984740745262"/>
        <rFont val="Calibri"/>
        <family val="2"/>
        <scheme val="minor"/>
      </rPr>
      <t>pH</t>
    </r>
  </si>
  <si>
    <r>
      <rPr>
        <sz val="11"/>
        <color theme="0" tint="-0.499984740745262"/>
        <rFont val="Symbol"/>
        <family val="1"/>
        <charset val="2"/>
      </rPr>
      <t>b</t>
    </r>
    <r>
      <rPr>
        <sz val="11"/>
        <color theme="0" tint="-0.499984740745262"/>
        <rFont val="Calibri"/>
        <family val="2"/>
        <scheme val="minor"/>
      </rPr>
      <t>i</t>
    </r>
  </si>
  <si>
    <t>Lactate-induced proton flux (JH) in MCT4 expressing oocytes in the absence and presence of 4-MI</t>
  </si>
  <si>
    <t>Cell No.</t>
  </si>
  <si>
    <r>
      <t>Rate of change in intracellular H-concentration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H/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t) during application / removal of lactate in MCT4 expressing oocytes in the presence of 4-MI</t>
    </r>
  </si>
  <si>
    <r>
      <t>Rate of change in intracellular H-concentration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H/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t) during application / removal of lactate in MCT1 expressing oocytes in the presence of 4-MI</t>
    </r>
  </si>
  <si>
    <t>MCT4 + CAII-WT + 4-MI</t>
  </si>
  <si>
    <t>MCT4 + CAII-E69Q + 4-MI</t>
  </si>
  <si>
    <t>MCT4 + CAII-D71N + 4-MI</t>
  </si>
  <si>
    <t>MCT4 + CAII-D72N</t>
  </si>
  <si>
    <t>MCT4 + CAII-D72N + 4-MI</t>
  </si>
  <si>
    <t>MCT4+ CAII-E69Q</t>
  </si>
  <si>
    <t>MCT4 + CAII-D72N  + 4-MI</t>
  </si>
  <si>
    <t>MCT1 + CAII-D72N  + 4-MI</t>
  </si>
  <si>
    <t>MCT1 + CAII-D72N + 4MI</t>
  </si>
  <si>
    <t>Figure 5</t>
  </si>
  <si>
    <t>Figure 5 - Figure Supplement 1</t>
  </si>
  <si>
    <t>Figure 5 - Figure Supplement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</si>
</sst>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Symbol"/>
      <family val="1"/>
      <charset val="2"/>
    </font>
    <font>
      <sz val="11"/>
      <name val="Symbol"/>
      <family val="1"/>
      <charset val="2"/>
    </font>
    <font>
      <b/>
      <sz val="11"/>
      <color theme="0" tint="-0.499984740745262"/>
      <name val="Calibri"/>
      <family val="2"/>
      <scheme val="minor"/>
    </font>
    <font>
      <b/>
      <sz val="11"/>
      <color theme="0" tint="-0.499984740745262"/>
      <name val="Symbol"/>
      <family val="1"/>
      <charset val="2"/>
    </font>
    <font>
      <b/>
      <sz val="11"/>
      <color theme="1" tint="0.249977111117893"/>
      <name val="Calibri"/>
      <family val="2"/>
      <scheme val="minor"/>
    </font>
    <font>
      <b/>
      <sz val="11"/>
      <color theme="1" tint="0.249977111117893"/>
      <name val="Symbol"/>
      <family val="1"/>
      <charset val="2"/>
    </font>
    <font>
      <sz val="11"/>
      <color theme="1" tint="0.249977111117893"/>
      <name val="Calibri"/>
      <family val="2"/>
      <scheme val="minor"/>
    </font>
    <font>
      <sz val="11"/>
      <color theme="0" tint="-0.499984740745262"/>
      <name val="Symbol"/>
      <family val="1"/>
      <charset val="2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1" fontId="0" fillId="0" borderId="0" xfId="0" applyNumberFormat="1"/>
    <xf numFmtId="2" fontId="0" fillId="0" borderId="0" xfId="0" applyNumberFormat="1"/>
    <xf numFmtId="2" fontId="1" fillId="0" borderId="0" xfId="0" applyNumberFormat="1" applyFont="1"/>
    <xf numFmtId="2" fontId="0" fillId="0" borderId="0" xfId="0" applyNumberFormat="1" applyAlignment="1">
      <alignment horizontal="right"/>
    </xf>
    <xf numFmtId="2" fontId="4" fillId="0" borderId="0" xfId="0" applyNumberFormat="1" applyFont="1" applyAlignment="1">
      <alignment horizontal="right"/>
    </xf>
    <xf numFmtId="2" fontId="4" fillId="0" borderId="0" xfId="0" applyNumberFormat="1" applyFont="1"/>
    <xf numFmtId="2" fontId="2" fillId="0" borderId="0" xfId="0" applyNumberFormat="1" applyFont="1"/>
    <xf numFmtId="2" fontId="2" fillId="0" borderId="0" xfId="0" applyNumberFormat="1" applyFont="1" applyFill="1" applyBorder="1"/>
    <xf numFmtId="2" fontId="4" fillId="0" borderId="0" xfId="0" applyNumberFormat="1" applyFont="1" applyFill="1" applyBorder="1"/>
    <xf numFmtId="0" fontId="2" fillId="0" borderId="0" xfId="0" applyFont="1" applyFill="1" applyBorder="1"/>
    <xf numFmtId="0" fontId="4" fillId="0" borderId="0" xfId="0" applyFont="1" applyFill="1" applyBorder="1"/>
    <xf numFmtId="49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/>
    <xf numFmtId="164" fontId="2" fillId="0" borderId="0" xfId="0" applyNumberFormat="1" applyFont="1" applyFill="1" applyBorder="1"/>
    <xf numFmtId="1" fontId="2" fillId="0" borderId="0" xfId="0" applyNumberFormat="1" applyFont="1" applyFill="1" applyBorder="1"/>
    <xf numFmtId="0" fontId="9" fillId="0" borderId="0" xfId="0" applyFont="1" applyFill="1" applyBorder="1"/>
    <xf numFmtId="0" fontId="6" fillId="0" borderId="0" xfId="0" applyFont="1" applyFill="1" applyBorder="1"/>
    <xf numFmtId="49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wrapText="1"/>
    </xf>
    <xf numFmtId="2" fontId="3" fillId="0" borderId="0" xfId="0" applyNumberFormat="1" applyFont="1" applyFill="1" applyBorder="1"/>
    <xf numFmtId="49" fontId="11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Fill="1" applyBorder="1"/>
    <xf numFmtId="2" fontId="11" fillId="0" borderId="0" xfId="0" applyNumberFormat="1" applyFont="1" applyFill="1" applyBorder="1"/>
    <xf numFmtId="0" fontId="9" fillId="0" borderId="1" xfId="0" applyFont="1" applyFill="1" applyBorder="1"/>
    <xf numFmtId="0" fontId="9" fillId="0" borderId="1" xfId="0" applyFont="1" applyFill="1" applyBorder="1" applyAlignment="1">
      <alignment horizontal="center"/>
    </xf>
    <xf numFmtId="2" fontId="3" fillId="0" borderId="1" xfId="0" applyNumberFormat="1" applyFont="1" applyFill="1" applyBorder="1"/>
    <xf numFmtId="2" fontId="9" fillId="0" borderId="0" xfId="0" applyNumberFormat="1" applyFont="1" applyFill="1" applyBorder="1"/>
    <xf numFmtId="2" fontId="9" fillId="0" borderId="1" xfId="0" applyNumberFormat="1" applyFont="1" applyFill="1" applyBorder="1"/>
    <xf numFmtId="0" fontId="3" fillId="0" borderId="0" xfId="0" applyFont="1" applyFill="1" applyBorder="1"/>
    <xf numFmtId="0" fontId="3" fillId="0" borderId="1" xfId="0" applyFont="1" applyFill="1" applyBorder="1"/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3" fillId="0" borderId="0" xfId="0" applyFont="1" applyFill="1" applyBorder="1"/>
    <xf numFmtId="2" fontId="0" fillId="0" borderId="0" xfId="0" applyNumberFormat="1" applyFill="1" applyBorder="1"/>
    <xf numFmtId="2" fontId="0" fillId="0" borderId="0" xfId="0" applyNumberFormat="1" applyFont="1" applyFill="1" applyBorder="1"/>
    <xf numFmtId="1" fontId="13" fillId="0" borderId="0" xfId="0" applyNumberFormat="1" applyFont="1" applyFill="1" applyBorder="1"/>
    <xf numFmtId="2" fontId="0" fillId="0" borderId="0" xfId="0" applyNumberFormat="1" applyBorder="1"/>
    <xf numFmtId="2" fontId="4" fillId="0" borderId="0" xfId="0" applyNumberFormat="1" applyFont="1" applyAlignment="1">
      <alignment vertical="center"/>
    </xf>
    <xf numFmtId="2" fontId="4" fillId="0" borderId="0" xfId="0" applyNumberFormat="1" applyFont="1" applyFill="1" applyBorder="1" applyAlignment="1">
      <alignment vertical="center"/>
    </xf>
    <xf numFmtId="2" fontId="0" fillId="0" borderId="0" xfId="0" applyNumberFormat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</cellXfs>
  <cellStyles count="2">
    <cellStyle name="Normal 2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tabSelected="1" zoomScaleNormal="100" zoomScalePageLayoutView="80" workbookViewId="0">
      <selection activeCell="A3" sqref="A3"/>
    </sheetView>
  </sheetViews>
  <sheetFormatPr baseColWidth="10" defaultRowHeight="14.25" x14ac:dyDescent="0.45"/>
  <sheetData>
    <row r="1" spans="1:17" x14ac:dyDescent="0.45">
      <c r="A1" s="43" t="s">
        <v>56</v>
      </c>
    </row>
    <row r="2" spans="1:17" ht="15" x14ac:dyDescent="0.25">
      <c r="A2" s="2" t="s">
        <v>46</v>
      </c>
    </row>
    <row r="4" spans="1:17" s="2" customFormat="1" ht="15" x14ac:dyDescent="0.25">
      <c r="A4" s="3" t="s">
        <v>14</v>
      </c>
      <c r="B4" s="3"/>
      <c r="C4" s="3"/>
      <c r="D4" s="3"/>
      <c r="E4" s="3"/>
      <c r="G4" s="3" t="s">
        <v>15</v>
      </c>
      <c r="H4" s="3"/>
      <c r="I4" s="3"/>
      <c r="J4" s="3"/>
      <c r="K4" s="3"/>
      <c r="M4" s="3" t="s">
        <v>21</v>
      </c>
      <c r="N4" s="3"/>
      <c r="O4" s="3"/>
      <c r="P4" s="3"/>
      <c r="Q4" s="3"/>
    </row>
    <row r="5" spans="1:17" s="2" customFormat="1" ht="15" x14ac:dyDescent="0.25">
      <c r="A5" s="4" t="s">
        <v>44</v>
      </c>
      <c r="B5" s="4" t="s">
        <v>1</v>
      </c>
      <c r="C5" s="4" t="s">
        <v>2</v>
      </c>
      <c r="D5" s="4" t="s">
        <v>4</v>
      </c>
      <c r="E5" s="4" t="s">
        <v>3</v>
      </c>
      <c r="G5" s="4" t="s">
        <v>44</v>
      </c>
      <c r="H5" s="4" t="s">
        <v>1</v>
      </c>
      <c r="I5" s="4" t="s">
        <v>2</v>
      </c>
      <c r="J5" s="4" t="s">
        <v>4</v>
      </c>
      <c r="K5" s="4" t="s">
        <v>3</v>
      </c>
      <c r="M5" s="4" t="s">
        <v>44</v>
      </c>
      <c r="N5" s="4" t="s">
        <v>1</v>
      </c>
      <c r="O5" s="4" t="s">
        <v>2</v>
      </c>
      <c r="P5" s="4" t="s">
        <v>4</v>
      </c>
      <c r="Q5" s="4" t="s">
        <v>3</v>
      </c>
    </row>
    <row r="6" spans="1:17" s="2" customFormat="1" ht="15" x14ac:dyDescent="0.25">
      <c r="A6" s="1">
        <v>1</v>
      </c>
      <c r="B6" s="2">
        <v>20.329999999999998</v>
      </c>
      <c r="C6" s="2">
        <v>-18.5</v>
      </c>
      <c r="D6" s="2">
        <v>41.87</v>
      </c>
      <c r="E6" s="2">
        <v>-32.76</v>
      </c>
      <c r="G6" s="1">
        <v>1</v>
      </c>
      <c r="H6" s="2">
        <v>33.659999999999997</v>
      </c>
      <c r="I6" s="2">
        <v>-30.07</v>
      </c>
      <c r="J6" s="2">
        <v>53.53</v>
      </c>
      <c r="K6" s="2">
        <v>-44.11</v>
      </c>
      <c r="M6" s="1">
        <v>1</v>
      </c>
      <c r="N6" s="2">
        <v>68.239999999999995</v>
      </c>
      <c r="O6" s="2">
        <v>-75.569999999999993</v>
      </c>
      <c r="P6" s="2">
        <v>161.34</v>
      </c>
      <c r="Q6" s="2">
        <v>-174.56</v>
      </c>
    </row>
    <row r="7" spans="1:17" s="2" customFormat="1" ht="15" x14ac:dyDescent="0.25">
      <c r="A7" s="1">
        <v>2</v>
      </c>
      <c r="B7" s="2">
        <v>24.54</v>
      </c>
      <c r="C7" s="2">
        <v>-23.77</v>
      </c>
      <c r="D7" s="2">
        <v>41.72</v>
      </c>
      <c r="E7" s="2">
        <v>-40.630000000000003</v>
      </c>
      <c r="G7" s="1">
        <v>2</v>
      </c>
      <c r="H7" s="2">
        <v>53.25</v>
      </c>
      <c r="I7" s="2">
        <v>-49.37</v>
      </c>
      <c r="J7" s="2">
        <v>99.39</v>
      </c>
      <c r="K7" s="2">
        <v>-89.2</v>
      </c>
      <c r="M7" s="1">
        <v>2</v>
      </c>
      <c r="N7" s="2">
        <v>60.79</v>
      </c>
      <c r="O7" s="2">
        <v>-54.63</v>
      </c>
      <c r="P7" s="2">
        <v>116.39</v>
      </c>
      <c r="Q7" s="2">
        <v>-106.47</v>
      </c>
    </row>
    <row r="8" spans="1:17" s="2" customFormat="1" ht="15" x14ac:dyDescent="0.25">
      <c r="A8" s="1">
        <v>3</v>
      </c>
      <c r="B8" s="2">
        <v>29.53</v>
      </c>
      <c r="C8" s="2">
        <v>-21.11</v>
      </c>
      <c r="D8" s="2">
        <v>54.12</v>
      </c>
      <c r="E8" s="2">
        <v>-47.47</v>
      </c>
      <c r="G8" s="1">
        <v>3</v>
      </c>
      <c r="H8" s="2">
        <v>66.11</v>
      </c>
      <c r="I8" s="2">
        <v>-63.02</v>
      </c>
      <c r="J8" s="2">
        <v>153.16</v>
      </c>
      <c r="K8" s="2">
        <v>-144.44</v>
      </c>
      <c r="M8" s="1">
        <v>3</v>
      </c>
      <c r="N8" s="2">
        <v>62.11</v>
      </c>
      <c r="O8" s="2">
        <v>-105</v>
      </c>
      <c r="P8" s="2">
        <v>120.61</v>
      </c>
      <c r="Q8" s="2">
        <v>-115.29</v>
      </c>
    </row>
    <row r="9" spans="1:17" s="2" customFormat="1" ht="15" x14ac:dyDescent="0.25">
      <c r="A9" s="1">
        <v>4</v>
      </c>
      <c r="B9" s="2">
        <v>62.22</v>
      </c>
      <c r="C9" s="2">
        <v>-77.53</v>
      </c>
      <c r="D9" s="2">
        <v>113.13</v>
      </c>
      <c r="E9" s="2">
        <v>-113.87</v>
      </c>
      <c r="G9" s="1">
        <v>4</v>
      </c>
      <c r="H9" s="2">
        <v>50.59</v>
      </c>
      <c r="I9" s="2">
        <v>-36.340000000000003</v>
      </c>
      <c r="J9" s="2">
        <v>107.27</v>
      </c>
      <c r="K9" s="2">
        <v>-77.239999999999995</v>
      </c>
      <c r="M9" s="1">
        <v>4</v>
      </c>
      <c r="N9" s="2">
        <v>80.069999999999993</v>
      </c>
      <c r="O9" s="2">
        <v>-56.36</v>
      </c>
      <c r="P9" s="2">
        <v>131.80000000000001</v>
      </c>
      <c r="Q9" s="2">
        <v>-117.71</v>
      </c>
    </row>
    <row r="10" spans="1:17" s="2" customFormat="1" ht="15" x14ac:dyDescent="0.25">
      <c r="A10" s="1">
        <v>5</v>
      </c>
      <c r="B10" s="2">
        <v>33.270000000000003</v>
      </c>
      <c r="C10" s="2">
        <v>-30.27</v>
      </c>
      <c r="D10" s="2">
        <v>58.49</v>
      </c>
      <c r="E10" s="2">
        <v>-43.48</v>
      </c>
      <c r="G10" s="1">
        <v>5</v>
      </c>
      <c r="H10" s="2">
        <v>47.03</v>
      </c>
      <c r="I10" s="2">
        <v>-56.51</v>
      </c>
      <c r="J10" s="2">
        <v>93.29</v>
      </c>
      <c r="K10" s="2">
        <v>-99.91</v>
      </c>
      <c r="M10" s="1">
        <v>5</v>
      </c>
      <c r="N10" s="2">
        <v>40.74</v>
      </c>
      <c r="O10" s="2">
        <v>-40.049999999999997</v>
      </c>
      <c r="P10" s="2">
        <v>88.83</v>
      </c>
      <c r="Q10" s="2">
        <v>-85.42</v>
      </c>
    </row>
    <row r="11" spans="1:17" s="2" customFormat="1" ht="15" x14ac:dyDescent="0.25">
      <c r="A11" s="1">
        <v>6</v>
      </c>
      <c r="B11" s="2">
        <v>21.25</v>
      </c>
      <c r="C11" s="2">
        <v>-24.69</v>
      </c>
      <c r="D11" s="2">
        <v>53.59</v>
      </c>
      <c r="E11" s="2">
        <v>-57.37</v>
      </c>
      <c r="G11" s="1">
        <v>6</v>
      </c>
      <c r="H11" s="2">
        <v>77.38</v>
      </c>
      <c r="I11" s="2">
        <v>-64.959999999999994</v>
      </c>
      <c r="J11" s="2">
        <v>131.29</v>
      </c>
      <c r="K11" s="2">
        <v>-134.75</v>
      </c>
      <c r="M11" s="1">
        <v>6</v>
      </c>
      <c r="N11" s="2">
        <v>65.540000000000006</v>
      </c>
      <c r="O11" s="2">
        <v>-60.49</v>
      </c>
      <c r="P11" s="2">
        <v>135.79</v>
      </c>
      <c r="Q11" s="2">
        <v>-153.18</v>
      </c>
    </row>
    <row r="12" spans="1:17" s="2" customFormat="1" ht="15" x14ac:dyDescent="0.25">
      <c r="A12" s="1">
        <v>7</v>
      </c>
      <c r="B12" s="2">
        <v>23.54</v>
      </c>
      <c r="C12" s="2">
        <v>-23.77</v>
      </c>
      <c r="D12" s="2">
        <v>41.72</v>
      </c>
      <c r="E12" s="2">
        <v>-40.630000000000003</v>
      </c>
      <c r="G12" s="1">
        <v>7</v>
      </c>
      <c r="H12" s="2">
        <v>44.74</v>
      </c>
      <c r="I12" s="2">
        <v>-39.46</v>
      </c>
      <c r="J12" s="2">
        <v>104.56</v>
      </c>
      <c r="K12" s="2">
        <v>-102.83</v>
      </c>
      <c r="M12" s="1">
        <v>7</v>
      </c>
      <c r="N12" s="2">
        <v>40.35</v>
      </c>
      <c r="O12" s="2">
        <v>-38.72</v>
      </c>
      <c r="P12" s="2">
        <v>90.68</v>
      </c>
      <c r="Q12" s="2">
        <v>-76.22</v>
      </c>
    </row>
    <row r="13" spans="1:17" s="2" customFormat="1" ht="15" x14ac:dyDescent="0.25">
      <c r="A13" s="1">
        <v>8</v>
      </c>
      <c r="B13" s="2">
        <v>42.54</v>
      </c>
      <c r="C13" s="2">
        <v>-43.18</v>
      </c>
      <c r="D13" s="2">
        <v>104.77</v>
      </c>
      <c r="E13" s="2">
        <v>-100.34</v>
      </c>
      <c r="G13" s="1">
        <v>8</v>
      </c>
      <c r="H13" s="2">
        <v>68.569999999999993</v>
      </c>
      <c r="I13" s="2">
        <v>-67.47</v>
      </c>
      <c r="J13" s="2">
        <v>131.35</v>
      </c>
      <c r="K13" s="2">
        <v>-126.41</v>
      </c>
      <c r="M13" s="1">
        <v>8</v>
      </c>
      <c r="N13" s="2">
        <v>41.87</v>
      </c>
      <c r="O13" s="2">
        <v>-43.8</v>
      </c>
      <c r="P13" s="2">
        <v>84.87</v>
      </c>
      <c r="Q13" s="2">
        <v>-70.16</v>
      </c>
    </row>
    <row r="14" spans="1:17" s="2" customFormat="1" ht="15" x14ac:dyDescent="0.25">
      <c r="G14" s="1"/>
      <c r="M14" s="4"/>
      <c r="N14" s="7"/>
      <c r="O14" s="7"/>
      <c r="P14" s="7"/>
      <c r="Q14" s="7"/>
    </row>
    <row r="15" spans="1:17" s="2" customFormat="1" ht="15" x14ac:dyDescent="0.25">
      <c r="A15" s="5" t="s">
        <v>0</v>
      </c>
      <c r="B15" s="6">
        <f>AVERAGE(B6:B13)</f>
        <v>32.152500000000003</v>
      </c>
      <c r="C15" s="6">
        <f>AVERAGE(C6:C13)</f>
        <v>-32.852499999999999</v>
      </c>
      <c r="D15" s="6">
        <f>AVERAGE(D6:D13)</f>
        <v>63.676249999999996</v>
      </c>
      <c r="E15" s="6">
        <f>AVERAGE(E6:E13)</f>
        <v>-59.568750000000009</v>
      </c>
      <c r="G15" s="5" t="s">
        <v>0</v>
      </c>
      <c r="H15" s="6">
        <f>AVERAGE(H6:H13)</f>
        <v>55.166249999999998</v>
      </c>
      <c r="I15" s="6">
        <f>AVERAGE(I6:I13)</f>
        <v>-50.899999999999991</v>
      </c>
      <c r="J15" s="6">
        <f>AVERAGE(J6:J13)</f>
        <v>109.23</v>
      </c>
      <c r="K15" s="6">
        <f>AVERAGE(K6:K13)</f>
        <v>-102.36125</v>
      </c>
      <c r="M15" s="5" t="s">
        <v>0</v>
      </c>
      <c r="N15" s="6">
        <f>AVERAGE(N6:N13)</f>
        <v>57.463750000000005</v>
      </c>
      <c r="O15" s="6">
        <f>AVERAGE(O6:O13)</f>
        <v>-59.327500000000008</v>
      </c>
      <c r="P15" s="6">
        <f>AVERAGE(P6:P13)</f>
        <v>116.28875000000001</v>
      </c>
      <c r="Q15" s="6">
        <f>AVERAGE(Q6:Q13)</f>
        <v>-112.37624999999998</v>
      </c>
    </row>
    <row r="16" spans="1:17" s="2" customFormat="1" ht="15" x14ac:dyDescent="0.25">
      <c r="A16" s="4" t="s">
        <v>5</v>
      </c>
      <c r="B16" s="7">
        <f>STDEV(B6:B13)/SQRT(COUNT(B6:B13))</f>
        <v>5.0193239975973976</v>
      </c>
      <c r="C16" s="7">
        <f>STDEV(C6:C13)/SQRT(COUNT(C6:C13))</f>
        <v>6.9242020556265436</v>
      </c>
      <c r="D16" s="7">
        <f>STDEV(D6:D13)/SQRT(COUNT(D6:D13))</f>
        <v>10.17172866638213</v>
      </c>
      <c r="E16" s="7">
        <f>STDEV(E6:E13)/SQRT(COUNT(E6:E13))</f>
        <v>10.737986881943259</v>
      </c>
      <c r="G16" s="4" t="s">
        <v>5</v>
      </c>
      <c r="H16" s="7">
        <f>STDEV(H6:H13)/SQRT(COUNT(H6:H13))</f>
        <v>5.0971192625625097</v>
      </c>
      <c r="I16" s="7">
        <f>STDEV(I6:I13)/SQRT(COUNT(I6:I13))</f>
        <v>5.0527785849541784</v>
      </c>
      <c r="J16" s="7">
        <f>STDEV(J6:J13)/SQRT(COUNT(J6:J13))</f>
        <v>10.677774480533982</v>
      </c>
      <c r="K16" s="7">
        <f>STDEV(K6:K13)/SQRT(COUNT(K6:K13))</f>
        <v>11.650970903365582</v>
      </c>
      <c r="M16" s="4" t="s">
        <v>5</v>
      </c>
      <c r="N16" s="7">
        <f>STDEV(N6:N13)/SQRT(COUNT(N6:N13))</f>
        <v>5.2453666416521472</v>
      </c>
      <c r="O16" s="7">
        <f>STDEV(O6:O13)/SQRT(COUNT(O6:O13))</f>
        <v>7.8141519396358126</v>
      </c>
      <c r="P16" s="7">
        <f>STDEV(P6:P13)/SQRT(COUNT(P6:P13))</f>
        <v>9.5113889322034773</v>
      </c>
      <c r="Q16" s="7">
        <f>STDEV(Q6:Q13)/SQRT(COUNT(Q6:Q13))</f>
        <v>12.969547428151524</v>
      </c>
    </row>
    <row r="17" spans="1:11" s="2" customFormat="1" ht="15" x14ac:dyDescent="0.25"/>
    <row r="18" spans="1:11" s="2" customFormat="1" ht="15" x14ac:dyDescent="0.25">
      <c r="G18" s="5"/>
      <c r="H18" s="6"/>
      <c r="I18" s="6"/>
      <c r="J18" s="6"/>
      <c r="K18" s="6"/>
    </row>
    <row r="19" spans="1:11" s="2" customFormat="1" ht="15" x14ac:dyDescent="0.25">
      <c r="A19" s="3" t="s">
        <v>20</v>
      </c>
      <c r="B19" s="3"/>
      <c r="C19" s="3"/>
      <c r="D19" s="3"/>
      <c r="E19" s="3"/>
      <c r="G19" s="3" t="s">
        <v>54</v>
      </c>
      <c r="H19" s="3"/>
      <c r="I19" s="3"/>
      <c r="J19" s="3"/>
      <c r="K19" s="3"/>
    </row>
    <row r="20" spans="1:11" s="2" customFormat="1" ht="15" x14ac:dyDescent="0.25">
      <c r="A20" s="4" t="s">
        <v>44</v>
      </c>
      <c r="B20" s="4" t="s">
        <v>1</v>
      </c>
      <c r="C20" s="4" t="s">
        <v>2</v>
      </c>
      <c r="D20" s="4" t="s">
        <v>4</v>
      </c>
      <c r="E20" s="4" t="s">
        <v>3</v>
      </c>
      <c r="G20" s="4" t="s">
        <v>44</v>
      </c>
      <c r="H20" s="4" t="s">
        <v>1</v>
      </c>
      <c r="I20" s="4" t="s">
        <v>2</v>
      </c>
      <c r="J20" s="4" t="s">
        <v>4</v>
      </c>
      <c r="K20" s="4" t="s">
        <v>3</v>
      </c>
    </row>
    <row r="21" spans="1:11" s="2" customFormat="1" ht="15" x14ac:dyDescent="0.25">
      <c r="A21" s="1">
        <v>1</v>
      </c>
      <c r="B21" s="2">
        <v>89.29</v>
      </c>
      <c r="C21" s="2">
        <v>-109.29</v>
      </c>
      <c r="D21" s="2">
        <v>163.05000000000001</v>
      </c>
      <c r="E21" s="2">
        <v>-163.05000000000001</v>
      </c>
      <c r="G21" s="1">
        <v>1</v>
      </c>
      <c r="H21" s="2">
        <v>55.2</v>
      </c>
      <c r="I21" s="2">
        <v>-52.18</v>
      </c>
      <c r="J21" s="2">
        <v>125.77</v>
      </c>
      <c r="K21" s="2">
        <v>-86.33</v>
      </c>
    </row>
    <row r="22" spans="1:11" s="2" customFormat="1" ht="15" x14ac:dyDescent="0.25">
      <c r="A22" s="1">
        <v>2</v>
      </c>
      <c r="B22" s="2">
        <v>63.9</v>
      </c>
      <c r="C22" s="2">
        <v>-70.55</v>
      </c>
      <c r="D22" s="2">
        <v>154.08000000000001</v>
      </c>
      <c r="E22" s="2">
        <v>-153.66999999999999</v>
      </c>
      <c r="G22" s="1">
        <v>2</v>
      </c>
      <c r="H22" s="2">
        <v>60</v>
      </c>
      <c r="I22" s="2">
        <v>-61.65</v>
      </c>
      <c r="J22" s="2">
        <v>138.47</v>
      </c>
      <c r="K22" s="2">
        <v>-133.28</v>
      </c>
    </row>
    <row r="23" spans="1:11" s="2" customFormat="1" ht="15" x14ac:dyDescent="0.25">
      <c r="A23" s="1">
        <v>3</v>
      </c>
      <c r="B23" s="2">
        <v>44.53</v>
      </c>
      <c r="C23" s="2">
        <v>-47.67</v>
      </c>
      <c r="D23" s="2">
        <v>83.98</v>
      </c>
      <c r="E23" s="2">
        <v>-96.38</v>
      </c>
      <c r="G23" s="1">
        <v>3</v>
      </c>
      <c r="H23" s="2">
        <v>63.73</v>
      </c>
      <c r="I23" s="2">
        <v>-61.68</v>
      </c>
      <c r="J23" s="2">
        <v>144.77000000000001</v>
      </c>
      <c r="K23" s="2">
        <v>-138.43</v>
      </c>
    </row>
    <row r="24" spans="1:11" s="2" customFormat="1" ht="15" x14ac:dyDescent="0.25">
      <c r="A24" s="1">
        <v>4</v>
      </c>
      <c r="B24" s="2">
        <v>64.430000000000007</v>
      </c>
      <c r="C24" s="2">
        <v>-73.73</v>
      </c>
      <c r="D24" s="2">
        <v>135.15</v>
      </c>
      <c r="E24" s="2">
        <v>-138.91999999999999</v>
      </c>
      <c r="G24" s="1">
        <v>4</v>
      </c>
      <c r="H24" s="2">
        <v>41.14</v>
      </c>
      <c r="I24" s="2">
        <v>-51.65</v>
      </c>
      <c r="J24" s="2">
        <v>82.52</v>
      </c>
      <c r="K24" s="2">
        <v>-123.28</v>
      </c>
    </row>
    <row r="25" spans="1:11" s="2" customFormat="1" ht="15" x14ac:dyDescent="0.25">
      <c r="A25" s="1">
        <v>5</v>
      </c>
      <c r="B25" s="2">
        <v>59.11</v>
      </c>
      <c r="C25" s="2">
        <v>-57.41</v>
      </c>
      <c r="D25" s="2">
        <v>133.08000000000001</v>
      </c>
      <c r="E25" s="2">
        <v>-119.2</v>
      </c>
      <c r="G25" s="1">
        <v>5</v>
      </c>
      <c r="H25" s="2">
        <v>48.95</v>
      </c>
      <c r="I25" s="2">
        <v>-48.19</v>
      </c>
      <c r="J25" s="2">
        <v>92.53</v>
      </c>
      <c r="K25" s="2">
        <v>-80.06</v>
      </c>
    </row>
    <row r="26" spans="1:11" s="2" customFormat="1" ht="15" x14ac:dyDescent="0.25">
      <c r="A26" s="1">
        <v>6</v>
      </c>
      <c r="B26" s="2">
        <v>56.15</v>
      </c>
      <c r="C26" s="2">
        <v>-63.32</v>
      </c>
      <c r="D26" s="2">
        <v>128.09</v>
      </c>
      <c r="E26" s="2">
        <v>-129.58000000000001</v>
      </c>
      <c r="G26" s="1">
        <v>6</v>
      </c>
      <c r="H26" s="2">
        <v>40.549999999999997</v>
      </c>
      <c r="I26" s="2">
        <v>-41.97</v>
      </c>
      <c r="J26" s="2">
        <v>81.78</v>
      </c>
      <c r="K26" s="2">
        <v>-77.319999999999993</v>
      </c>
    </row>
    <row r="27" spans="1:11" s="2" customFormat="1" ht="15" x14ac:dyDescent="0.25">
      <c r="A27" s="1">
        <v>7</v>
      </c>
      <c r="B27" s="2">
        <v>58.54</v>
      </c>
      <c r="C27" s="2">
        <v>-52.47</v>
      </c>
      <c r="D27" s="2">
        <v>101.35</v>
      </c>
      <c r="E27" s="2">
        <v>-96.41</v>
      </c>
      <c r="G27" s="1">
        <v>7</v>
      </c>
      <c r="H27" s="2">
        <v>43.12</v>
      </c>
      <c r="I27" s="2">
        <v>-40.119999999999997</v>
      </c>
      <c r="J27" s="2">
        <v>93.12</v>
      </c>
      <c r="K27" s="2">
        <v>-106.21</v>
      </c>
    </row>
    <row r="28" spans="1:11" s="2" customFormat="1" x14ac:dyDescent="0.45">
      <c r="A28" s="1">
        <v>8</v>
      </c>
      <c r="B28" s="2">
        <v>22.54</v>
      </c>
      <c r="C28" s="2">
        <v>-19.329999999999998</v>
      </c>
      <c r="D28" s="2">
        <v>47.12</v>
      </c>
      <c r="E28" s="2">
        <v>-49.91</v>
      </c>
      <c r="G28" s="1">
        <v>8</v>
      </c>
      <c r="H28" s="2">
        <v>59.43</v>
      </c>
      <c r="I28" s="2">
        <v>-55.31</v>
      </c>
      <c r="J28" s="2">
        <v>129.38999999999999</v>
      </c>
      <c r="K28" s="2">
        <v>-130.31</v>
      </c>
    </row>
    <row r="29" spans="1:11" s="2" customFormat="1" x14ac:dyDescent="0.45">
      <c r="A29" s="1"/>
      <c r="G29" s="1"/>
    </row>
    <row r="30" spans="1:11" s="2" customFormat="1" x14ac:dyDescent="0.45">
      <c r="A30" s="5" t="s">
        <v>0</v>
      </c>
      <c r="B30" s="6">
        <f>AVERAGE(B21:B28)</f>
        <v>57.311250000000001</v>
      </c>
      <c r="C30" s="6">
        <f>AVERAGE(C21:C28)</f>
        <v>-61.721249999999991</v>
      </c>
      <c r="D30" s="6">
        <f>AVERAGE(D21:D28)</f>
        <v>118.23750000000001</v>
      </c>
      <c r="E30" s="6">
        <f>AVERAGE(E21:E28)</f>
        <v>-118.39</v>
      </c>
      <c r="G30" s="5" t="s">
        <v>0</v>
      </c>
      <c r="H30" s="6">
        <f>AVERAGE(H21:H28)</f>
        <v>51.515000000000001</v>
      </c>
      <c r="I30" s="6">
        <f>AVERAGE(I21:I28)</f>
        <v>-51.593750000000007</v>
      </c>
      <c r="J30" s="6">
        <f>AVERAGE(J21:J28)</f>
        <v>111.04374999999999</v>
      </c>
      <c r="K30" s="6">
        <f>AVERAGE(K21:K28)</f>
        <v>-109.4025</v>
      </c>
    </row>
    <row r="31" spans="1:11" s="2" customFormat="1" x14ac:dyDescent="0.45">
      <c r="A31" s="4" t="s">
        <v>5</v>
      </c>
      <c r="B31" s="7">
        <f>STDEV(B21:B28)/SQRT(COUNT(B21:B28))</f>
        <v>6.67514404272083</v>
      </c>
      <c r="C31" s="7">
        <f>STDEV(C21:C28)/SQRT(COUNT(C21:C28))</f>
        <v>9.0495926185933993</v>
      </c>
      <c r="D31" s="7">
        <f>STDEV(D21:D28)/SQRT(COUNT(D21:D28))</f>
        <v>13.636028924193013</v>
      </c>
      <c r="E31" s="7">
        <f>STDEV(E21:E28)/SQRT(COUNT(E21:E28))</f>
        <v>12.985993828517149</v>
      </c>
      <c r="G31" s="4" t="s">
        <v>5</v>
      </c>
      <c r="H31" s="7">
        <f>STDEV(H21:H28)/SQRT(COUNT(H21:H28))</f>
        <v>3.2796858516806671</v>
      </c>
      <c r="I31" s="7">
        <f>STDEV(I21:I28)/SQRT(COUNT(I21:I28))</f>
        <v>2.8437493720564158</v>
      </c>
      <c r="J31" s="7">
        <f>STDEV(J21:J28)/SQRT(COUNT(J21:J28))</f>
        <v>9.2360875949993169</v>
      </c>
      <c r="K31" s="7">
        <f>STDEV(K21:K28)/SQRT(COUNT(K21:K28))</f>
        <v>8.939519751801944</v>
      </c>
    </row>
    <row r="32" spans="1:11" s="2" customFormat="1" x14ac:dyDescent="0.45"/>
    <row r="33" s="2" customFormat="1" x14ac:dyDescent="0.45"/>
    <row r="34" s="2" customFormat="1" x14ac:dyDescent="0.45"/>
  </sheetData>
  <pageMargins left="0.7" right="0.7" top="0.78740157499999996" bottom="0.78740157499999996" header="0.3" footer="0.3"/>
  <pageSetup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8"/>
  <sheetViews>
    <sheetView zoomScaleNormal="100" zoomScalePageLayoutView="10" workbookViewId="0">
      <selection activeCell="A3" sqref="A3"/>
    </sheetView>
  </sheetViews>
  <sheetFormatPr baseColWidth="10" defaultColWidth="11.3984375" defaultRowHeight="14.25" x14ac:dyDescent="0.45"/>
  <cols>
    <col min="1" max="16384" width="11.3984375" style="10"/>
  </cols>
  <sheetData>
    <row r="1" spans="1:12" ht="15" customHeight="1" x14ac:dyDescent="0.45">
      <c r="A1" s="44" t="s">
        <v>56</v>
      </c>
    </row>
    <row r="2" spans="1:12" ht="15" customHeight="1" x14ac:dyDescent="0.45">
      <c r="A2" s="8" t="s">
        <v>22</v>
      </c>
    </row>
    <row r="3" spans="1:12" ht="15" customHeight="1" x14ac:dyDescent="0.25"/>
    <row r="4" spans="1:12" ht="15" customHeight="1" x14ac:dyDescent="0.25">
      <c r="A4" s="48" t="s">
        <v>6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</row>
    <row r="5" spans="1:12" ht="15" customHeight="1" x14ac:dyDescent="0.25">
      <c r="A5" s="11"/>
      <c r="B5" s="17" t="s">
        <v>23</v>
      </c>
      <c r="C5" s="17"/>
      <c r="D5" s="17"/>
      <c r="E5" s="17"/>
      <c r="F5" s="17"/>
      <c r="G5" s="17"/>
      <c r="H5" s="28"/>
      <c r="I5" s="11" t="s">
        <v>35</v>
      </c>
      <c r="J5" s="11"/>
      <c r="K5" s="11" t="s">
        <v>36</v>
      </c>
      <c r="L5" s="11"/>
    </row>
    <row r="6" spans="1:12" ht="15" customHeight="1" x14ac:dyDescent="0.25">
      <c r="A6" s="4" t="s">
        <v>44</v>
      </c>
      <c r="B6" s="19" t="s">
        <v>24</v>
      </c>
      <c r="C6" s="20" t="s">
        <v>25</v>
      </c>
      <c r="D6" s="20" t="s">
        <v>26</v>
      </c>
      <c r="E6" s="20" t="s">
        <v>25</v>
      </c>
      <c r="F6" s="19" t="s">
        <v>38</v>
      </c>
      <c r="G6" s="20" t="s">
        <v>27</v>
      </c>
      <c r="H6" s="29" t="s">
        <v>40</v>
      </c>
      <c r="I6" s="12" t="s">
        <v>34</v>
      </c>
      <c r="J6" s="12" t="s">
        <v>28</v>
      </c>
      <c r="K6" s="12" t="s">
        <v>34</v>
      </c>
      <c r="L6" s="12" t="s">
        <v>28</v>
      </c>
    </row>
    <row r="7" spans="1:12" ht="15" customHeight="1" x14ac:dyDescent="0.25">
      <c r="A7" s="10">
        <v>1</v>
      </c>
      <c r="B7" s="21">
        <v>7.4211099999999997</v>
      </c>
      <c r="C7" s="22">
        <f t="shared" ref="C7:C18" si="0" xml:space="preserve"> 10^(B7-6.13) * 0.00835</f>
        <v>0.16322868259432721</v>
      </c>
      <c r="D7" s="22">
        <v>6.8244999999999996</v>
      </c>
      <c r="E7" s="22">
        <f t="shared" ref="E7:E18" si="1" xml:space="preserve"> 10^(D7-6.13) * 1.33</f>
        <v>6.5819054752398003</v>
      </c>
      <c r="F7" s="22">
        <f t="shared" ref="F7:F18" si="2">B7-D7</f>
        <v>0.59661000000000008</v>
      </c>
      <c r="G7" s="22">
        <f t="shared" ref="G7:G18" si="3">E7-C7</f>
        <v>6.4186767926454733</v>
      </c>
      <c r="H7" s="30">
        <f t="shared" ref="H7:H18" si="4">G7/F7</f>
        <v>10.758580634996854</v>
      </c>
      <c r="I7" s="8">
        <v>0.34</v>
      </c>
      <c r="J7" s="8">
        <f>I7*H7</f>
        <v>3.6579174158989303</v>
      </c>
      <c r="K7" s="8">
        <v>0.52</v>
      </c>
      <c r="L7" s="8">
        <f t="shared" ref="L7:L18" si="5">K7*$H7</f>
        <v>5.5944619301983645</v>
      </c>
    </row>
    <row r="8" spans="1:12" ht="15" customHeight="1" x14ac:dyDescent="0.25">
      <c r="A8" s="10">
        <v>2</v>
      </c>
      <c r="B8" s="22">
        <v>7.4872899999999998</v>
      </c>
      <c r="C8" s="22">
        <f t="shared" si="0"/>
        <v>0.19009753066233304</v>
      </c>
      <c r="D8" s="22">
        <v>6.90585</v>
      </c>
      <c r="E8" s="22">
        <f t="shared" si="1"/>
        <v>7.937827209657514</v>
      </c>
      <c r="F8" s="22">
        <f t="shared" si="2"/>
        <v>0.58143999999999973</v>
      </c>
      <c r="G8" s="22">
        <f t="shared" si="3"/>
        <v>7.7477296789951806</v>
      </c>
      <c r="H8" s="30">
        <f t="shared" si="4"/>
        <v>13.325071682366511</v>
      </c>
      <c r="I8" s="8">
        <v>0.33</v>
      </c>
      <c r="J8" s="8">
        <f t="shared" ref="J8:J18" si="6">I8*H8</f>
        <v>4.3972736551809488</v>
      </c>
      <c r="K8" s="8">
        <v>0.56999999999999995</v>
      </c>
      <c r="L8" s="8">
        <f t="shared" si="5"/>
        <v>7.5952908589489105</v>
      </c>
    </row>
    <row r="9" spans="1:12" ht="15" customHeight="1" x14ac:dyDescent="0.25">
      <c r="A9" s="10">
        <v>3</v>
      </c>
      <c r="B9" s="22">
        <v>7.5209400000000004</v>
      </c>
      <c r="C9" s="22">
        <f t="shared" si="0"/>
        <v>0.20541231422594239</v>
      </c>
      <c r="D9" s="22">
        <v>6.9129899999999997</v>
      </c>
      <c r="E9" s="22">
        <f t="shared" si="1"/>
        <v>8.0694073764166028</v>
      </c>
      <c r="F9" s="22">
        <f t="shared" si="2"/>
        <v>0.60795000000000066</v>
      </c>
      <c r="G9" s="22">
        <f t="shared" si="3"/>
        <v>7.8639950621906607</v>
      </c>
      <c r="H9" s="30">
        <f t="shared" si="4"/>
        <v>12.935266160359655</v>
      </c>
      <c r="I9" s="8">
        <v>0.26</v>
      </c>
      <c r="J9" s="8">
        <f t="shared" si="6"/>
        <v>3.3631692016935104</v>
      </c>
      <c r="K9" s="8">
        <v>0.53</v>
      </c>
      <c r="L9" s="8">
        <f t="shared" si="5"/>
        <v>6.8556910649906175</v>
      </c>
    </row>
    <row r="10" spans="1:12" ht="15" customHeight="1" x14ac:dyDescent="0.25">
      <c r="A10" s="10">
        <v>4</v>
      </c>
      <c r="B10" s="22">
        <v>7.3943500000000002</v>
      </c>
      <c r="C10" s="22">
        <f t="shared" si="0"/>
        <v>0.15347458774770753</v>
      </c>
      <c r="D10" s="22">
        <v>6.8271899999999999</v>
      </c>
      <c r="E10" s="22">
        <f t="shared" si="1"/>
        <v>6.6228000130261364</v>
      </c>
      <c r="F10" s="22">
        <f t="shared" si="2"/>
        <v>0.56716000000000033</v>
      </c>
      <c r="G10" s="22">
        <f t="shared" si="3"/>
        <v>6.4693254252784289</v>
      </c>
      <c r="H10" s="30">
        <f t="shared" si="4"/>
        <v>11.406526245289557</v>
      </c>
      <c r="I10" s="8">
        <v>0.37</v>
      </c>
      <c r="J10" s="8">
        <f t="shared" si="6"/>
        <v>4.2204147107571357</v>
      </c>
      <c r="K10" s="8">
        <v>0.56000000000000005</v>
      </c>
      <c r="L10" s="8">
        <f t="shared" si="5"/>
        <v>6.3876546973621524</v>
      </c>
    </row>
    <row r="11" spans="1:12" ht="15" customHeight="1" x14ac:dyDescent="0.25">
      <c r="A11" s="10">
        <v>5</v>
      </c>
      <c r="B11" s="22">
        <v>7.4485700000000001</v>
      </c>
      <c r="C11" s="22">
        <f t="shared" si="0"/>
        <v>0.17388274016370531</v>
      </c>
      <c r="D11" s="22">
        <v>6.8551299999999999</v>
      </c>
      <c r="E11" s="22">
        <f t="shared" si="1"/>
        <v>7.0628769656574111</v>
      </c>
      <c r="F11" s="22">
        <f t="shared" si="2"/>
        <v>0.59344000000000019</v>
      </c>
      <c r="G11" s="22">
        <f t="shared" si="3"/>
        <v>6.8889942254937058</v>
      </c>
      <c r="H11" s="30">
        <f t="shared" si="4"/>
        <v>11.608577489710338</v>
      </c>
      <c r="I11" s="8">
        <v>0.37</v>
      </c>
      <c r="J11" s="8">
        <f>I11*H11</f>
        <v>4.295173671192825</v>
      </c>
      <c r="K11" s="8">
        <v>0.56999999999999995</v>
      </c>
      <c r="L11" s="8">
        <f t="shared" si="5"/>
        <v>6.6168891691348923</v>
      </c>
    </row>
    <row r="12" spans="1:12" ht="15" customHeight="1" x14ac:dyDescent="0.25">
      <c r="A12" s="10">
        <v>6</v>
      </c>
      <c r="B12" s="22">
        <v>7.1989299999999998</v>
      </c>
      <c r="C12" s="22">
        <f t="shared" si="0"/>
        <v>9.7862538174491032E-2</v>
      </c>
      <c r="D12" s="22">
        <v>6.7515700000000001</v>
      </c>
      <c r="E12" s="22">
        <f t="shared" si="1"/>
        <v>5.5644422689159629</v>
      </c>
      <c r="F12" s="22">
        <f t="shared" si="2"/>
        <v>0.44735999999999976</v>
      </c>
      <c r="G12" s="22">
        <f t="shared" si="3"/>
        <v>5.4665797307414721</v>
      </c>
      <c r="H12" s="30">
        <f t="shared" si="4"/>
        <v>12.2196435325945</v>
      </c>
      <c r="I12" s="8">
        <v>0.31</v>
      </c>
      <c r="J12" s="8">
        <f t="shared" si="6"/>
        <v>3.7880894951042947</v>
      </c>
      <c r="K12" s="8">
        <v>0.54</v>
      </c>
      <c r="L12" s="8">
        <f t="shared" si="5"/>
        <v>6.59860750760103</v>
      </c>
    </row>
    <row r="13" spans="1:12" ht="15" customHeight="1" x14ac:dyDescent="0.25">
      <c r="A13" s="10">
        <v>7</v>
      </c>
      <c r="B13" s="22">
        <v>7.4988400000000004</v>
      </c>
      <c r="C13" s="22">
        <f t="shared" si="0"/>
        <v>0.19522097411312217</v>
      </c>
      <c r="D13" s="22">
        <v>6.8960900000000001</v>
      </c>
      <c r="E13" s="22">
        <f t="shared" si="1"/>
        <v>7.761428141580125</v>
      </c>
      <c r="F13" s="22">
        <f t="shared" si="2"/>
        <v>0.60275000000000034</v>
      </c>
      <c r="G13" s="22">
        <f t="shared" si="3"/>
        <v>7.5662071674670024</v>
      </c>
      <c r="H13" s="30">
        <f t="shared" si="4"/>
        <v>12.55281155946412</v>
      </c>
      <c r="I13" s="8">
        <v>0.35</v>
      </c>
      <c r="J13" s="8">
        <f t="shared" si="6"/>
        <v>4.3934840458124418</v>
      </c>
      <c r="K13" s="8">
        <v>0.61</v>
      </c>
      <c r="L13" s="8">
        <f t="shared" si="5"/>
        <v>7.6572150512731127</v>
      </c>
    </row>
    <row r="14" spans="1:12" ht="15" customHeight="1" x14ac:dyDescent="0.25">
      <c r="A14" s="10">
        <v>8</v>
      </c>
      <c r="B14" s="22">
        <v>7.3251999999999997</v>
      </c>
      <c r="C14" s="22">
        <f t="shared" si="0"/>
        <v>0.13088397477533656</v>
      </c>
      <c r="D14" s="22">
        <v>6.8232600000000003</v>
      </c>
      <c r="E14" s="22">
        <f t="shared" si="1"/>
        <v>6.5631395854103145</v>
      </c>
      <c r="F14" s="22">
        <f t="shared" si="2"/>
        <v>0.50193999999999939</v>
      </c>
      <c r="G14" s="22">
        <f t="shared" si="3"/>
        <v>6.4322556106349777</v>
      </c>
      <c r="H14" s="30">
        <f t="shared" si="4"/>
        <v>12.814789836703561</v>
      </c>
      <c r="I14" s="8">
        <v>0.2</v>
      </c>
      <c r="J14" s="8">
        <f t="shared" si="6"/>
        <v>2.5629579673407124</v>
      </c>
      <c r="K14" s="8">
        <v>0.38</v>
      </c>
      <c r="L14" s="8">
        <f t="shared" si="5"/>
        <v>4.8696201379473534</v>
      </c>
    </row>
    <row r="15" spans="1:12" ht="15" customHeight="1" x14ac:dyDescent="0.25">
      <c r="A15" s="10">
        <v>9</v>
      </c>
      <c r="B15" s="22">
        <v>7.4348999999999998</v>
      </c>
      <c r="C15" s="22">
        <f t="shared" si="0"/>
        <v>0.16849478954129202</v>
      </c>
      <c r="D15" s="22">
        <v>6.7190300000000001</v>
      </c>
      <c r="E15" s="22">
        <f t="shared" si="1"/>
        <v>5.1627564859420234</v>
      </c>
      <c r="F15" s="22">
        <f t="shared" si="2"/>
        <v>0.71586999999999978</v>
      </c>
      <c r="G15" s="22">
        <f t="shared" si="3"/>
        <v>4.9942616964007316</v>
      </c>
      <c r="H15" s="30">
        <f t="shared" si="4"/>
        <v>6.9764925145637235</v>
      </c>
      <c r="I15" s="8">
        <v>0.37</v>
      </c>
      <c r="J15" s="8">
        <f t="shared" si="6"/>
        <v>2.5813022303885775</v>
      </c>
      <c r="K15" s="8">
        <v>0.6</v>
      </c>
      <c r="L15" s="8">
        <f t="shared" si="5"/>
        <v>4.1858955087382341</v>
      </c>
    </row>
    <row r="16" spans="1:12" ht="15" customHeight="1" x14ac:dyDescent="0.25">
      <c r="A16" s="10">
        <v>10</v>
      </c>
      <c r="B16" s="22">
        <v>7.2205899999999996</v>
      </c>
      <c r="C16" s="22">
        <f t="shared" si="0"/>
        <v>0.10286709502186535</v>
      </c>
      <c r="D16" s="22">
        <v>6.62059</v>
      </c>
      <c r="E16" s="22">
        <f t="shared" si="1"/>
        <v>4.1156803845691794</v>
      </c>
      <c r="F16" s="22">
        <f t="shared" si="2"/>
        <v>0.59999999999999964</v>
      </c>
      <c r="G16" s="22">
        <f t="shared" si="3"/>
        <v>4.0128132895473136</v>
      </c>
      <c r="H16" s="30">
        <f t="shared" si="4"/>
        <v>6.6880221492455263</v>
      </c>
      <c r="I16" s="8">
        <v>0.28000000000000003</v>
      </c>
      <c r="J16" s="8">
        <f t="shared" si="6"/>
        <v>1.8726462017887475</v>
      </c>
      <c r="K16" s="8">
        <v>0.57999999999999996</v>
      </c>
      <c r="L16" s="8">
        <f t="shared" si="5"/>
        <v>3.8790528465624048</v>
      </c>
    </row>
    <row r="17" spans="1:12" ht="15" customHeight="1" x14ac:dyDescent="0.25">
      <c r="A17" s="10">
        <v>11</v>
      </c>
      <c r="B17" s="22">
        <v>7.2687200000000001</v>
      </c>
      <c r="C17" s="22">
        <f t="shared" si="0"/>
        <v>0.11492287324804383</v>
      </c>
      <c r="D17" s="22">
        <v>6.5931800000000003</v>
      </c>
      <c r="E17" s="22">
        <f t="shared" si="1"/>
        <v>3.8639512723938751</v>
      </c>
      <c r="F17" s="22">
        <f t="shared" si="2"/>
        <v>0.67553999999999981</v>
      </c>
      <c r="G17" s="22">
        <f t="shared" si="3"/>
        <v>3.7490283991458315</v>
      </c>
      <c r="H17" s="30">
        <f t="shared" si="4"/>
        <v>5.5496764057581087</v>
      </c>
      <c r="I17" s="8">
        <v>0.22</v>
      </c>
      <c r="J17" s="8">
        <f t="shared" si="6"/>
        <v>1.2209288092667838</v>
      </c>
      <c r="K17" s="8">
        <v>0.38</v>
      </c>
      <c r="L17" s="8">
        <f t="shared" si="5"/>
        <v>2.1088770341880814</v>
      </c>
    </row>
    <row r="18" spans="1:12" ht="15" customHeight="1" x14ac:dyDescent="0.25">
      <c r="A18" s="10">
        <v>12</v>
      </c>
      <c r="B18" s="22">
        <v>7.2327300000000001</v>
      </c>
      <c r="C18" s="22">
        <f t="shared" si="0"/>
        <v>0.10578314518469552</v>
      </c>
      <c r="D18" s="22">
        <v>6.78207</v>
      </c>
      <c r="E18" s="22">
        <f t="shared" si="1"/>
        <v>5.9692757421498115</v>
      </c>
      <c r="F18" s="22">
        <f t="shared" si="2"/>
        <v>0.45066000000000006</v>
      </c>
      <c r="G18" s="22">
        <f t="shared" si="3"/>
        <v>5.8634925969651164</v>
      </c>
      <c r="H18" s="30">
        <f t="shared" si="4"/>
        <v>13.010900894166591</v>
      </c>
      <c r="I18" s="8">
        <v>0.28000000000000003</v>
      </c>
      <c r="J18" s="8">
        <f t="shared" si="6"/>
        <v>3.6430522503666456</v>
      </c>
      <c r="K18" s="8">
        <v>0.46</v>
      </c>
      <c r="L18" s="8">
        <f t="shared" si="5"/>
        <v>5.9850144113166319</v>
      </c>
    </row>
    <row r="19" spans="1:12" ht="15" customHeight="1" x14ac:dyDescent="0.25">
      <c r="B19" s="22"/>
      <c r="C19" s="22"/>
      <c r="D19" s="22"/>
      <c r="E19" s="22"/>
      <c r="F19" s="22"/>
      <c r="G19" s="22"/>
      <c r="H19" s="30"/>
      <c r="I19" s="8"/>
      <c r="J19" s="8"/>
      <c r="K19" s="8"/>
      <c r="L19" s="8"/>
    </row>
    <row r="20" spans="1:12" ht="15" customHeight="1" x14ac:dyDescent="0.25">
      <c r="A20" s="14" t="s">
        <v>0</v>
      </c>
      <c r="B20" s="31">
        <f t="shared" ref="B20:L20" si="7">AVERAGE(B7:B18)</f>
        <v>7.3710141666666678</v>
      </c>
      <c r="C20" s="31">
        <f t="shared" si="7"/>
        <v>0.15017760378773851</v>
      </c>
      <c r="D20" s="31">
        <f t="shared" si="7"/>
        <v>6.7926208333333342</v>
      </c>
      <c r="E20" s="31">
        <f t="shared" si="7"/>
        <v>6.2729575767465633</v>
      </c>
      <c r="F20" s="31">
        <f t="shared" si="7"/>
        <v>0.57839333333333331</v>
      </c>
      <c r="G20" s="31">
        <f t="shared" si="7"/>
        <v>6.1227799729588241</v>
      </c>
      <c r="H20" s="32">
        <f t="shared" si="7"/>
        <v>10.82052992543492</v>
      </c>
      <c r="I20" s="8">
        <f t="shared" si="7"/>
        <v>0.3066666666666667</v>
      </c>
      <c r="J20" s="9">
        <f t="shared" si="7"/>
        <v>3.3330341378992956</v>
      </c>
      <c r="K20" s="8">
        <f t="shared" si="7"/>
        <v>0.52499999999999991</v>
      </c>
      <c r="L20" s="9">
        <f t="shared" si="7"/>
        <v>5.6945225181884815</v>
      </c>
    </row>
    <row r="21" spans="1:12" ht="15" customHeight="1" x14ac:dyDescent="0.25">
      <c r="A21" s="10" t="s">
        <v>5</v>
      </c>
      <c r="B21" s="22">
        <f t="shared" ref="B21:L21" si="8">STDEV(B7:B18)/SQRT(COUNT(B7:B18))</f>
        <v>3.3644044082268086E-2</v>
      </c>
      <c r="C21" s="22">
        <f t="shared" si="8"/>
        <v>1.1116869172184098E-2</v>
      </c>
      <c r="D21" s="22">
        <f t="shared" si="8"/>
        <v>3.0358497798363328E-2</v>
      </c>
      <c r="E21" s="22">
        <f t="shared" si="8"/>
        <v>0.40287323643078132</v>
      </c>
      <c r="F21" s="22">
        <f t="shared" si="8"/>
        <v>2.3076843087144496E-2</v>
      </c>
      <c r="G21" s="22">
        <f t="shared" si="8"/>
        <v>0.39412657433237558</v>
      </c>
      <c r="H21" s="30">
        <f t="shared" si="8"/>
        <v>0.80284694285761826</v>
      </c>
      <c r="I21" s="8">
        <f t="shared" si="8"/>
        <v>1.6981867929760759E-2</v>
      </c>
      <c r="J21" s="8">
        <f t="shared" si="8"/>
        <v>0.30316262771054792</v>
      </c>
      <c r="K21" s="8">
        <f t="shared" si="8"/>
        <v>2.2646827324788649E-2</v>
      </c>
      <c r="L21" s="8">
        <f t="shared" si="8"/>
        <v>0.47804492546544064</v>
      </c>
    </row>
    <row r="22" spans="1:12" ht="15" customHeight="1" x14ac:dyDescent="0.25"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</row>
    <row r="23" spans="1:12" ht="15" customHeight="1" x14ac:dyDescent="0.25"/>
    <row r="24" spans="1:12" ht="15" customHeight="1" x14ac:dyDescent="0.25">
      <c r="A24" s="48" t="s">
        <v>14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</row>
    <row r="25" spans="1:12" ht="15" customHeight="1" x14ac:dyDescent="0.25">
      <c r="A25" s="11"/>
      <c r="B25" s="17" t="s">
        <v>23</v>
      </c>
      <c r="C25" s="17"/>
      <c r="D25" s="17"/>
      <c r="E25" s="17"/>
      <c r="F25" s="17"/>
      <c r="G25" s="17"/>
      <c r="H25" s="28"/>
      <c r="I25" s="11" t="s">
        <v>35</v>
      </c>
      <c r="J25" s="11"/>
      <c r="K25" s="11" t="s">
        <v>36</v>
      </c>
      <c r="L25" s="11"/>
    </row>
    <row r="26" spans="1:12" ht="15" customHeight="1" x14ac:dyDescent="0.25">
      <c r="A26" s="4" t="s">
        <v>44</v>
      </c>
      <c r="B26" s="19" t="s">
        <v>24</v>
      </c>
      <c r="C26" s="20" t="s">
        <v>25</v>
      </c>
      <c r="D26" s="20" t="s">
        <v>26</v>
      </c>
      <c r="E26" s="20" t="s">
        <v>25</v>
      </c>
      <c r="F26" s="19" t="s">
        <v>38</v>
      </c>
      <c r="G26" s="20" t="s">
        <v>27</v>
      </c>
      <c r="H26" s="29" t="s">
        <v>40</v>
      </c>
      <c r="I26" s="12" t="s">
        <v>34</v>
      </c>
      <c r="J26" s="12" t="s">
        <v>28</v>
      </c>
      <c r="K26" s="12" t="s">
        <v>34</v>
      </c>
      <c r="L26" s="12" t="s">
        <v>28</v>
      </c>
    </row>
    <row r="27" spans="1:12" ht="15" customHeight="1" x14ac:dyDescent="0.25">
      <c r="A27" s="10">
        <v>1</v>
      </c>
      <c r="B27" s="21">
        <v>7.2762399999999996</v>
      </c>
      <c r="C27" s="22">
        <f t="shared" ref="C27:C34" si="9" xml:space="preserve"> 10^(B27-6.13) * 0.00835</f>
        <v>0.11693014156770812</v>
      </c>
      <c r="D27" s="22">
        <v>6.8407</v>
      </c>
      <c r="E27" s="22">
        <f t="shared" ref="E27:E34" si="10" xml:space="preserve"> 10^(D27-6.13) * 1.33</f>
        <v>6.832059516122241</v>
      </c>
      <c r="F27" s="22">
        <f t="shared" ref="F27:F34" si="11">B27-D27</f>
        <v>0.43553999999999959</v>
      </c>
      <c r="G27" s="22">
        <f t="shared" ref="G27:G34" si="12">E27-C27</f>
        <v>6.7151293745545333</v>
      </c>
      <c r="H27" s="30">
        <f t="shared" ref="H27:H34" si="13">G27/F27</f>
        <v>15.417939510847544</v>
      </c>
      <c r="I27" s="8">
        <v>0.25</v>
      </c>
      <c r="J27" s="8">
        <f t="shared" ref="J27:J34" si="14">I27*H27</f>
        <v>3.8544848777118861</v>
      </c>
      <c r="K27" s="8">
        <v>0.41</v>
      </c>
      <c r="L27" s="8">
        <f t="shared" ref="L27:L34" si="15">K27*$H27</f>
        <v>6.3213551994474928</v>
      </c>
    </row>
    <row r="28" spans="1:12" ht="15" customHeight="1" x14ac:dyDescent="0.45">
      <c r="A28" s="10">
        <v>2</v>
      </c>
      <c r="B28" s="22">
        <v>7.2061700000000002</v>
      </c>
      <c r="C28" s="22">
        <f t="shared" si="9"/>
        <v>9.9507651269614639E-2</v>
      </c>
      <c r="D28" s="22">
        <v>6.782</v>
      </c>
      <c r="E28" s="22">
        <f t="shared" si="10"/>
        <v>5.9683136861106609</v>
      </c>
      <c r="F28" s="22">
        <f t="shared" si="11"/>
        <v>0.42417000000000016</v>
      </c>
      <c r="G28" s="22">
        <f t="shared" si="12"/>
        <v>5.8688060348410467</v>
      </c>
      <c r="H28" s="30">
        <f t="shared" si="13"/>
        <v>13.835976223780664</v>
      </c>
      <c r="I28" s="8">
        <v>0.27</v>
      </c>
      <c r="J28" s="8">
        <f t="shared" si="14"/>
        <v>3.7357135804207795</v>
      </c>
      <c r="K28" s="8">
        <v>0.56000000000000005</v>
      </c>
      <c r="L28" s="8">
        <f t="shared" si="15"/>
        <v>7.7481466853171721</v>
      </c>
    </row>
    <row r="29" spans="1:12" ht="15" customHeight="1" x14ac:dyDescent="0.45">
      <c r="A29" s="10">
        <v>3</v>
      </c>
      <c r="B29" s="22">
        <v>7.2453799999999999</v>
      </c>
      <c r="C29" s="22">
        <f t="shared" si="9"/>
        <v>0.10890967836733963</v>
      </c>
      <c r="D29" s="22">
        <v>6.8058800000000002</v>
      </c>
      <c r="E29" s="22">
        <f t="shared" si="10"/>
        <v>6.3056758406053026</v>
      </c>
      <c r="F29" s="22">
        <f t="shared" si="11"/>
        <v>0.43949999999999978</v>
      </c>
      <c r="G29" s="22">
        <f t="shared" si="12"/>
        <v>6.1967661622379628</v>
      </c>
      <c r="H29" s="30">
        <f t="shared" si="13"/>
        <v>14.099581711576715</v>
      </c>
      <c r="I29" s="8">
        <v>0.26</v>
      </c>
      <c r="J29" s="8">
        <f t="shared" si="14"/>
        <v>3.6658912450099459</v>
      </c>
      <c r="K29" s="8">
        <v>0.45</v>
      </c>
      <c r="L29" s="8">
        <f t="shared" si="15"/>
        <v>6.3448117702095219</v>
      </c>
    </row>
    <row r="30" spans="1:12" ht="15" customHeight="1" x14ac:dyDescent="0.45">
      <c r="A30" s="10">
        <v>4</v>
      </c>
      <c r="B30" s="22">
        <v>7.3616299999999999</v>
      </c>
      <c r="C30" s="22">
        <f t="shared" si="9"/>
        <v>0.14233656325299321</v>
      </c>
      <c r="D30" s="22">
        <v>6.8067799999999998</v>
      </c>
      <c r="E30" s="22">
        <f t="shared" si="10"/>
        <v>6.3187568096164624</v>
      </c>
      <c r="F30" s="22">
        <f t="shared" si="11"/>
        <v>0.55485000000000007</v>
      </c>
      <c r="G30" s="22">
        <f t="shared" si="12"/>
        <v>6.1764202463634694</v>
      </c>
      <c r="H30" s="30">
        <f t="shared" si="13"/>
        <v>11.13169369444619</v>
      </c>
      <c r="I30" s="8">
        <v>0.37</v>
      </c>
      <c r="J30" s="8">
        <f t="shared" si="14"/>
        <v>4.1187266669450899</v>
      </c>
      <c r="K30" s="8">
        <v>0.61</v>
      </c>
      <c r="L30" s="8">
        <f t="shared" si="15"/>
        <v>6.7903331536121758</v>
      </c>
    </row>
    <row r="31" spans="1:12" ht="15" customHeight="1" x14ac:dyDescent="0.45">
      <c r="A31" s="10">
        <v>5</v>
      </c>
      <c r="B31" s="22">
        <v>7.4803300000000004</v>
      </c>
      <c r="C31" s="22">
        <f t="shared" si="9"/>
        <v>0.18707531082892387</v>
      </c>
      <c r="D31" s="22">
        <v>6.9061599999999999</v>
      </c>
      <c r="E31" s="22">
        <f t="shared" si="10"/>
        <v>7.9434952643566312</v>
      </c>
      <c r="F31" s="22">
        <f t="shared" si="11"/>
        <v>0.57417000000000051</v>
      </c>
      <c r="G31" s="22">
        <f t="shared" si="12"/>
        <v>7.7564199535277076</v>
      </c>
      <c r="H31" s="30">
        <f t="shared" si="13"/>
        <v>13.508925846922864</v>
      </c>
      <c r="I31" s="8">
        <v>0.36</v>
      </c>
      <c r="J31" s="8">
        <f t="shared" si="14"/>
        <v>4.8632133048922306</v>
      </c>
      <c r="K31" s="8">
        <v>0.49</v>
      </c>
      <c r="L31" s="8">
        <f t="shared" si="15"/>
        <v>6.619373664992203</v>
      </c>
    </row>
    <row r="32" spans="1:12" ht="15" customHeight="1" x14ac:dyDescent="0.45">
      <c r="A32" s="10">
        <v>6</v>
      </c>
      <c r="B32" s="22">
        <v>7.4726600000000003</v>
      </c>
      <c r="C32" s="22">
        <f t="shared" si="9"/>
        <v>0.1838004098561806</v>
      </c>
      <c r="D32" s="22">
        <v>6.9105400000000001</v>
      </c>
      <c r="E32" s="22">
        <f t="shared" si="10"/>
        <v>8.0240133203292956</v>
      </c>
      <c r="F32" s="22">
        <f t="shared" si="11"/>
        <v>0.56212000000000018</v>
      </c>
      <c r="G32" s="22">
        <f t="shared" si="12"/>
        <v>7.8402129104731149</v>
      </c>
      <c r="H32" s="30">
        <f t="shared" si="13"/>
        <v>13.94757864952877</v>
      </c>
      <c r="I32" s="8">
        <v>0.2</v>
      </c>
      <c r="J32" s="8">
        <f t="shared" si="14"/>
        <v>2.7895157299057542</v>
      </c>
      <c r="K32" s="8">
        <v>0.38</v>
      </c>
      <c r="L32" s="8">
        <f t="shared" si="15"/>
        <v>5.3000798868209325</v>
      </c>
    </row>
    <row r="33" spans="1:12" ht="15" customHeight="1" x14ac:dyDescent="0.45">
      <c r="A33" s="10">
        <v>7</v>
      </c>
      <c r="B33" s="22">
        <v>7.3061699999999998</v>
      </c>
      <c r="C33" s="22">
        <f t="shared" si="9"/>
        <v>0.12527271085126993</v>
      </c>
      <c r="D33" s="22">
        <v>6.8220000000000001</v>
      </c>
      <c r="E33" s="22">
        <f t="shared" si="10"/>
        <v>6.5441258245633014</v>
      </c>
      <c r="F33" s="22">
        <f t="shared" si="11"/>
        <v>0.48416999999999977</v>
      </c>
      <c r="G33" s="22">
        <f t="shared" si="12"/>
        <v>6.4188531137120313</v>
      </c>
      <c r="H33" s="30">
        <f t="shared" si="13"/>
        <v>13.257436672474615</v>
      </c>
      <c r="I33" s="8">
        <v>0.26</v>
      </c>
      <c r="J33" s="8">
        <f t="shared" si="14"/>
        <v>3.4469335348433998</v>
      </c>
      <c r="K33" s="8">
        <v>0.48</v>
      </c>
      <c r="L33" s="8">
        <f t="shared" si="15"/>
        <v>6.3635696027878152</v>
      </c>
    </row>
    <row r="34" spans="1:12" ht="15" customHeight="1" x14ac:dyDescent="0.45">
      <c r="A34" s="10">
        <v>8</v>
      </c>
      <c r="B34" s="22">
        <v>7.3281799999999997</v>
      </c>
      <c r="C34" s="22">
        <f t="shared" si="9"/>
        <v>0.13178515007630176</v>
      </c>
      <c r="D34" s="22">
        <v>6.8247299999999997</v>
      </c>
      <c r="E34" s="22">
        <f t="shared" si="10"/>
        <v>6.585392139826709</v>
      </c>
      <c r="F34" s="22">
        <f t="shared" si="11"/>
        <v>0.50344999999999995</v>
      </c>
      <c r="G34" s="22">
        <f t="shared" si="12"/>
        <v>6.4536069897504076</v>
      </c>
      <c r="H34" s="30">
        <f t="shared" si="13"/>
        <v>12.818764504420317</v>
      </c>
      <c r="I34" s="8">
        <v>0.24</v>
      </c>
      <c r="J34" s="8">
        <f t="shared" si="14"/>
        <v>3.0765034810608758</v>
      </c>
      <c r="K34" s="8">
        <v>0.46</v>
      </c>
      <c r="L34" s="8">
        <f t="shared" si="15"/>
        <v>5.8966316720333456</v>
      </c>
    </row>
    <row r="35" spans="1:12" ht="15" customHeight="1" x14ac:dyDescent="0.45">
      <c r="B35" s="22"/>
      <c r="C35" s="22"/>
      <c r="D35" s="22"/>
      <c r="E35" s="22"/>
      <c r="F35" s="22"/>
      <c r="G35" s="22"/>
      <c r="H35" s="30"/>
      <c r="I35" s="8"/>
      <c r="J35" s="8"/>
      <c r="K35" s="8"/>
      <c r="L35" s="8"/>
    </row>
    <row r="36" spans="1:12" ht="15" customHeight="1" x14ac:dyDescent="0.45">
      <c r="A36" s="14" t="s">
        <v>0</v>
      </c>
      <c r="B36" s="31">
        <f t="shared" ref="B36:L36" si="16">AVERAGE(B27:B34)</f>
        <v>7.3345950000000002</v>
      </c>
      <c r="C36" s="31">
        <f t="shared" si="16"/>
        <v>0.13695220200879146</v>
      </c>
      <c r="D36" s="31">
        <f t="shared" si="16"/>
        <v>6.8373487500000003</v>
      </c>
      <c r="E36" s="31">
        <f t="shared" si="16"/>
        <v>6.8152290501913253</v>
      </c>
      <c r="F36" s="31">
        <f t="shared" si="16"/>
        <v>0.49724625</v>
      </c>
      <c r="G36" s="31">
        <f t="shared" si="16"/>
        <v>6.6782768481825334</v>
      </c>
      <c r="H36" s="32">
        <f t="shared" si="16"/>
        <v>13.50223710174971</v>
      </c>
      <c r="I36" s="8">
        <f t="shared" si="16"/>
        <v>0.27625</v>
      </c>
      <c r="J36" s="9">
        <f t="shared" si="16"/>
        <v>3.6938728025987451</v>
      </c>
      <c r="K36" s="8">
        <f t="shared" si="16"/>
        <v>0.47999999999999993</v>
      </c>
      <c r="L36" s="9">
        <f t="shared" si="16"/>
        <v>6.4230377044025815</v>
      </c>
    </row>
    <row r="37" spans="1:12" ht="15" customHeight="1" x14ac:dyDescent="0.45">
      <c r="A37" s="10" t="s">
        <v>5</v>
      </c>
      <c r="B37" s="22">
        <f t="shared" ref="B37:L37" si="17">STDEV(B27:B34)/SQRT(COUNT(B27:B34))</f>
        <v>3.528917817729077E-2</v>
      </c>
      <c r="C37" s="22">
        <f t="shared" si="17"/>
        <v>1.1563907302953865E-2</v>
      </c>
      <c r="D37" s="22">
        <f t="shared" si="17"/>
        <v>1.6629475706611607E-2</v>
      </c>
      <c r="E37" s="22">
        <f t="shared" si="17"/>
        <v>0.27005766856464447</v>
      </c>
      <c r="F37" s="22">
        <f t="shared" si="17"/>
        <v>2.1603555671091082E-2</v>
      </c>
      <c r="G37" s="22">
        <f t="shared" si="17"/>
        <v>0.25948365223655356</v>
      </c>
      <c r="H37" s="30">
        <f t="shared" si="17"/>
        <v>0.43266264542036864</v>
      </c>
      <c r="I37" s="8">
        <f t="shared" si="17"/>
        <v>2.0782676508504416E-2</v>
      </c>
      <c r="J37" s="8">
        <f t="shared" si="17"/>
        <v>0.22504656142616689</v>
      </c>
      <c r="K37" s="8">
        <f t="shared" si="17"/>
        <v>2.6592157812837722E-2</v>
      </c>
      <c r="L37" s="8">
        <f t="shared" si="17"/>
        <v>0.24955318007597097</v>
      </c>
    </row>
    <row r="38" spans="1:12" ht="15" customHeight="1" x14ac:dyDescent="0.45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2" ht="15" customHeight="1" x14ac:dyDescent="0.45"/>
    <row r="40" spans="1:12" ht="15" customHeight="1" x14ac:dyDescent="0.45">
      <c r="A40" s="48" t="s">
        <v>7</v>
      </c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</row>
    <row r="41" spans="1:12" ht="15" customHeight="1" x14ac:dyDescent="0.45">
      <c r="A41" s="11"/>
      <c r="B41" s="17" t="s">
        <v>23</v>
      </c>
      <c r="C41" s="17"/>
      <c r="D41" s="17"/>
      <c r="E41" s="17"/>
      <c r="F41" s="17"/>
      <c r="G41" s="17"/>
      <c r="H41" s="28"/>
      <c r="I41" s="11" t="s">
        <v>35</v>
      </c>
      <c r="J41" s="11"/>
      <c r="K41" s="11" t="s">
        <v>36</v>
      </c>
      <c r="L41" s="11"/>
    </row>
    <row r="42" spans="1:12" ht="15" customHeight="1" x14ac:dyDescent="0.45">
      <c r="A42" s="4" t="s">
        <v>44</v>
      </c>
      <c r="B42" s="19" t="s">
        <v>24</v>
      </c>
      <c r="C42" s="20" t="s">
        <v>25</v>
      </c>
      <c r="D42" s="20" t="s">
        <v>26</v>
      </c>
      <c r="E42" s="20" t="s">
        <v>25</v>
      </c>
      <c r="F42" s="19" t="s">
        <v>38</v>
      </c>
      <c r="G42" s="20" t="s">
        <v>27</v>
      </c>
      <c r="H42" s="29" t="s">
        <v>40</v>
      </c>
      <c r="I42" s="12" t="s">
        <v>34</v>
      </c>
      <c r="J42" s="12" t="s">
        <v>28</v>
      </c>
      <c r="K42" s="12" t="s">
        <v>34</v>
      </c>
      <c r="L42" s="12" t="s">
        <v>28</v>
      </c>
    </row>
    <row r="43" spans="1:12" ht="15" customHeight="1" x14ac:dyDescent="0.45">
      <c r="A43" s="10">
        <v>1</v>
      </c>
      <c r="B43" s="22">
        <v>7.4343500000000002</v>
      </c>
      <c r="C43" s="22">
        <f t="shared" ref="C43:C50" si="18" xml:space="preserve"> 10^(B43-6.13) * 0.00835</f>
        <v>0.16828153912742541</v>
      </c>
      <c r="D43" s="22">
        <v>6.8662900000000002</v>
      </c>
      <c r="E43" s="22">
        <f xml:space="preserve"> 10^(D43-6.13) * 1.33</f>
        <v>7.2467226642626521</v>
      </c>
      <c r="F43" s="22">
        <f t="shared" ref="F43:F50" si="19">B43-D43</f>
        <v>0.56806000000000001</v>
      </c>
      <c r="G43" s="22">
        <f t="shared" ref="G43:G50" si="20">E43-C43</f>
        <v>7.0784411251352264</v>
      </c>
      <c r="H43" s="30">
        <f t="shared" ref="H43:H50" si="21">G43/F43</f>
        <v>12.46072796031269</v>
      </c>
      <c r="I43" s="8">
        <v>0.61</v>
      </c>
      <c r="J43" s="8">
        <f t="shared" ref="J43:J50" si="22">I43*H43</f>
        <v>7.6010440557907408</v>
      </c>
      <c r="K43" s="8">
        <v>1.22</v>
      </c>
      <c r="L43" s="8">
        <f t="shared" ref="L43:L50" si="23">K43*$H43</f>
        <v>15.202088111581482</v>
      </c>
    </row>
    <row r="44" spans="1:12" ht="15" customHeight="1" x14ac:dyDescent="0.45">
      <c r="A44" s="10">
        <v>2</v>
      </c>
      <c r="B44" s="22">
        <v>7.4993299999999996</v>
      </c>
      <c r="C44" s="22">
        <f t="shared" si="18"/>
        <v>0.1954413597399923</v>
      </c>
      <c r="D44" s="22">
        <v>6.9016000000000002</v>
      </c>
      <c r="E44" s="22">
        <f xml:space="preserve"> 10^(D44-6.13) * 1.33</f>
        <v>7.8605265869162499</v>
      </c>
      <c r="F44" s="22">
        <f t="shared" si="19"/>
        <v>0.59772999999999943</v>
      </c>
      <c r="G44" s="22">
        <f t="shared" si="20"/>
        <v>7.6650852271762577</v>
      </c>
      <c r="H44" s="30">
        <f t="shared" si="21"/>
        <v>12.823658218888569</v>
      </c>
      <c r="I44" s="8">
        <v>0.67</v>
      </c>
      <c r="J44" s="8">
        <f t="shared" si="22"/>
        <v>8.5918510066553413</v>
      </c>
      <c r="K44" s="8">
        <v>1.27</v>
      </c>
      <c r="L44" s="8">
        <f t="shared" si="23"/>
        <v>16.286045937988483</v>
      </c>
    </row>
    <row r="45" spans="1:12" ht="15" customHeight="1" x14ac:dyDescent="0.45">
      <c r="A45" s="10">
        <v>3</v>
      </c>
      <c r="B45" s="22">
        <v>7.4671000000000003</v>
      </c>
      <c r="C45" s="22">
        <f t="shared" si="18"/>
        <v>0.18146232686989727</v>
      </c>
      <c r="D45" s="22">
        <v>6.8244699999999998</v>
      </c>
      <c r="E45" s="22">
        <f xml:space="preserve"> 10^(D45-6.13) * 1.33</f>
        <v>6.5814508290199836</v>
      </c>
      <c r="F45" s="22">
        <f t="shared" si="19"/>
        <v>0.64263000000000048</v>
      </c>
      <c r="G45" s="22">
        <f t="shared" si="20"/>
        <v>6.3999885021500864</v>
      </c>
      <c r="H45" s="30">
        <f t="shared" si="21"/>
        <v>9.9590565366541899</v>
      </c>
      <c r="I45" s="8">
        <v>0.56999999999999995</v>
      </c>
      <c r="J45" s="8">
        <f t="shared" si="22"/>
        <v>5.6766622258928878</v>
      </c>
      <c r="K45" s="8">
        <v>0.87</v>
      </c>
      <c r="L45" s="8">
        <f t="shared" si="23"/>
        <v>8.6643791868891444</v>
      </c>
    </row>
    <row r="46" spans="1:12" ht="15" customHeight="1" x14ac:dyDescent="0.45">
      <c r="A46" s="10">
        <v>4</v>
      </c>
      <c r="B46" s="22">
        <v>7.40883</v>
      </c>
      <c r="C46" s="22">
        <f t="shared" si="18"/>
        <v>0.15867791141842796</v>
      </c>
      <c r="D46" s="22">
        <v>6.7834899999999996</v>
      </c>
      <c r="E46" s="22">
        <f xml:space="preserve"> 10^(D46-6.13) * 1.33</f>
        <v>5.9888252517464693</v>
      </c>
      <c r="F46" s="22">
        <f t="shared" si="19"/>
        <v>0.62534000000000045</v>
      </c>
      <c r="G46" s="22">
        <f t="shared" si="20"/>
        <v>5.8301473403280415</v>
      </c>
      <c r="H46" s="30">
        <f t="shared" si="21"/>
        <v>9.3231639433396829</v>
      </c>
      <c r="I46" s="8">
        <v>0.6</v>
      </c>
      <c r="J46" s="8">
        <f t="shared" si="22"/>
        <v>5.5938983660038097</v>
      </c>
      <c r="K46" s="8">
        <v>1.22</v>
      </c>
      <c r="L46" s="8">
        <f t="shared" si="23"/>
        <v>11.374260010874412</v>
      </c>
    </row>
    <row r="47" spans="1:12" ht="15" customHeight="1" x14ac:dyDescent="0.45">
      <c r="A47" s="10">
        <v>5</v>
      </c>
      <c r="B47" s="22">
        <v>7.3681700000000001</v>
      </c>
      <c r="C47" s="22">
        <f t="shared" si="18"/>
        <v>0.14449621644747704</v>
      </c>
      <c r="D47" s="22">
        <v>6.7873400000000004</v>
      </c>
      <c r="E47" s="22">
        <f xml:space="preserve"> 10^(D47-6.13) * 1.33</f>
        <v>6.0421519237578476</v>
      </c>
      <c r="F47" s="22">
        <f t="shared" si="19"/>
        <v>0.58082999999999974</v>
      </c>
      <c r="G47" s="22">
        <f t="shared" si="20"/>
        <v>5.8976557073103706</v>
      </c>
      <c r="H47" s="30">
        <f t="shared" si="21"/>
        <v>10.153841411962835</v>
      </c>
      <c r="I47" s="8">
        <v>0.51</v>
      </c>
      <c r="J47" s="8">
        <f t="shared" si="22"/>
        <v>5.1784591201010457</v>
      </c>
      <c r="K47" s="8">
        <v>1.18</v>
      </c>
      <c r="L47" s="8">
        <f t="shared" si="23"/>
        <v>11.981532866116146</v>
      </c>
    </row>
    <row r="48" spans="1:12" ht="15" customHeight="1" x14ac:dyDescent="0.45">
      <c r="A48" s="10">
        <v>6</v>
      </c>
      <c r="B48" s="22">
        <v>7.4123900000000003</v>
      </c>
      <c r="C48" s="22">
        <f t="shared" si="18"/>
        <v>0.15998397216821078</v>
      </c>
      <c r="D48" s="22">
        <v>6.7873400000000004</v>
      </c>
      <c r="E48" s="22">
        <v>6.8330799999999998</v>
      </c>
      <c r="F48" s="22">
        <f t="shared" si="19"/>
        <v>0.62504999999999988</v>
      </c>
      <c r="G48" s="22">
        <f t="shared" si="20"/>
        <v>6.6730960278317895</v>
      </c>
      <c r="H48" s="30">
        <f t="shared" si="21"/>
        <v>10.67609955656634</v>
      </c>
      <c r="I48" s="8">
        <v>0.59</v>
      </c>
      <c r="J48" s="8">
        <f t="shared" si="22"/>
        <v>6.2988987383741408</v>
      </c>
      <c r="K48" s="8">
        <v>0.98</v>
      </c>
      <c r="L48" s="8">
        <f t="shared" si="23"/>
        <v>10.462577565435014</v>
      </c>
    </row>
    <row r="49" spans="1:12" ht="15" customHeight="1" x14ac:dyDescent="0.45">
      <c r="A49" s="10">
        <v>7</v>
      </c>
      <c r="B49" s="22">
        <v>7.2776300000000003</v>
      </c>
      <c r="C49" s="22">
        <f t="shared" si="18"/>
        <v>0.11730498693675086</v>
      </c>
      <c r="D49" s="22">
        <v>6.7257300000000004</v>
      </c>
      <c r="E49" s="22">
        <v>6.8330799999999998</v>
      </c>
      <c r="F49" s="22">
        <f t="shared" si="19"/>
        <v>0.55189999999999984</v>
      </c>
      <c r="G49" s="22">
        <f t="shared" si="20"/>
        <v>6.715775013063249</v>
      </c>
      <c r="H49" s="30">
        <f t="shared" si="21"/>
        <v>12.168463513432236</v>
      </c>
      <c r="I49" s="8">
        <v>0.56999999999999995</v>
      </c>
      <c r="J49" s="8">
        <f t="shared" si="22"/>
        <v>6.9360242026563741</v>
      </c>
      <c r="K49" s="8">
        <v>0.91</v>
      </c>
      <c r="L49" s="8">
        <f t="shared" si="23"/>
        <v>11.073301797223335</v>
      </c>
    </row>
    <row r="50" spans="1:12" ht="15" customHeight="1" x14ac:dyDescent="0.45">
      <c r="A50" s="10">
        <v>8</v>
      </c>
      <c r="B50" s="22">
        <v>7.3855500000000003</v>
      </c>
      <c r="C50" s="22">
        <f t="shared" si="18"/>
        <v>0.15039606571615627</v>
      </c>
      <c r="D50" s="22">
        <v>6.8496699999999997</v>
      </c>
      <c r="E50" s="22">
        <v>6.8330799999999998</v>
      </c>
      <c r="F50" s="22">
        <f t="shared" si="19"/>
        <v>0.53588000000000058</v>
      </c>
      <c r="G50" s="22">
        <f t="shared" si="20"/>
        <v>6.682683934283844</v>
      </c>
      <c r="H50" s="30">
        <f t="shared" si="21"/>
        <v>12.470485807053514</v>
      </c>
      <c r="I50" s="8">
        <v>0.52</v>
      </c>
      <c r="J50" s="8">
        <f t="shared" si="22"/>
        <v>6.4846526196678278</v>
      </c>
      <c r="K50" s="8">
        <v>0.94</v>
      </c>
      <c r="L50" s="8">
        <f t="shared" si="23"/>
        <v>11.722256658630302</v>
      </c>
    </row>
    <row r="51" spans="1:12" ht="15" customHeight="1" x14ac:dyDescent="0.45">
      <c r="A51" s="10">
        <v>9</v>
      </c>
      <c r="B51" s="22">
        <v>7.4491699999999996</v>
      </c>
      <c r="C51" s="22">
        <f xml:space="preserve"> 10^(B51-6.13) * 0.00835</f>
        <v>0.17412313406695212</v>
      </c>
      <c r="D51" s="22">
        <v>6.7957400000000003</v>
      </c>
      <c r="E51" s="22">
        <f xml:space="preserve"> 10^(D51-6.13) * 1.33</f>
        <v>6.1601550152586739</v>
      </c>
      <c r="F51" s="22">
        <f>B51-D51</f>
        <v>0.65342999999999929</v>
      </c>
      <c r="G51" s="22">
        <f>E51-C51</f>
        <v>5.9860318811917219</v>
      </c>
      <c r="H51" s="30">
        <f>G51/F51</f>
        <v>9.1609382507563595</v>
      </c>
      <c r="I51" s="8">
        <v>0.72</v>
      </c>
      <c r="J51" s="8">
        <f>I51*H51</f>
        <v>6.5958755405445784</v>
      </c>
      <c r="K51" s="8">
        <v>1.54</v>
      </c>
      <c r="L51" s="8">
        <f>K51*$H51</f>
        <v>14.107844906164795</v>
      </c>
    </row>
    <row r="52" spans="1:12" ht="15" customHeight="1" x14ac:dyDescent="0.45">
      <c r="A52" s="10">
        <v>10</v>
      </c>
      <c r="B52" s="22">
        <v>7.3714199999999996</v>
      </c>
      <c r="C52" s="22">
        <f xml:space="preserve"> 10^(B52-6.13) * 0.00835</f>
        <v>0.14558159575732127</v>
      </c>
      <c r="D52" s="22">
        <v>6.8586799999999997</v>
      </c>
      <c r="E52" s="22">
        <f xml:space="preserve"> 10^(D52-6.13) * 1.33</f>
        <v>7.1208467776428792</v>
      </c>
      <c r="F52" s="22">
        <f>B52-D52</f>
        <v>0.51273999999999997</v>
      </c>
      <c r="G52" s="22">
        <f>E52-C52</f>
        <v>6.9752651818855576</v>
      </c>
      <c r="H52" s="30">
        <f>G52/F52</f>
        <v>13.603902917434874</v>
      </c>
      <c r="I52" s="8">
        <v>0.46</v>
      </c>
      <c r="J52" s="8">
        <f>I52*H52</f>
        <v>6.2577953420200423</v>
      </c>
      <c r="K52" s="8">
        <v>0.84</v>
      </c>
      <c r="L52" s="8">
        <f>K52*$H52</f>
        <v>11.427278450645295</v>
      </c>
    </row>
    <row r="53" spans="1:12" ht="15" customHeight="1" x14ac:dyDescent="0.45">
      <c r="A53" s="10">
        <v>11</v>
      </c>
      <c r="B53" s="22">
        <v>7.3830499999999999</v>
      </c>
      <c r="C53" s="22">
        <f xml:space="preserve"> 10^(B53-6.13) * 0.00835</f>
        <v>0.14953280342117911</v>
      </c>
      <c r="D53" s="22">
        <v>6.84945</v>
      </c>
      <c r="E53" s="22">
        <f xml:space="preserve"> 10^(D53-6.13) * 1.33</f>
        <v>6.9711052690569639</v>
      </c>
      <c r="F53" s="22">
        <f>B53-D53</f>
        <v>0.53359999999999985</v>
      </c>
      <c r="G53" s="22">
        <f>E53-C53</f>
        <v>6.8215724656357848</v>
      </c>
      <c r="H53" s="30">
        <f>G53/F53</f>
        <v>12.784056344894653</v>
      </c>
      <c r="I53" s="8">
        <v>0.45</v>
      </c>
      <c r="J53" s="8">
        <f>I53*H53</f>
        <v>5.7528253552025941</v>
      </c>
      <c r="K53" s="8">
        <v>0.83</v>
      </c>
      <c r="L53" s="8">
        <f>K53*$H53</f>
        <v>10.610766766262561</v>
      </c>
    </row>
    <row r="54" spans="1:12" ht="15" customHeight="1" x14ac:dyDescent="0.45">
      <c r="A54" s="10">
        <v>12</v>
      </c>
      <c r="B54" s="22">
        <v>7.3834099999999996</v>
      </c>
      <c r="C54" s="22">
        <f xml:space="preserve"> 10^(B54-6.13) * 0.00835</f>
        <v>0.14965680713078092</v>
      </c>
      <c r="D54" s="22">
        <v>6.81074</v>
      </c>
      <c r="E54" s="22">
        <f xml:space="preserve"> 10^(D54-6.13) * 1.33</f>
        <v>6.3766362095754854</v>
      </c>
      <c r="F54" s="22">
        <f>B54-D54</f>
        <v>0.57266999999999957</v>
      </c>
      <c r="G54" s="22">
        <f>E54-C54</f>
        <v>6.2269794024447043</v>
      </c>
      <c r="H54" s="30">
        <f>G54/F54</f>
        <v>10.87359107766202</v>
      </c>
      <c r="I54" s="8">
        <v>0.46</v>
      </c>
      <c r="J54" s="8">
        <f>I54*H54</f>
        <v>5.0018518957245295</v>
      </c>
      <c r="K54" s="8">
        <v>0.83</v>
      </c>
      <c r="L54" s="8">
        <f>K54*$H54</f>
        <v>9.0250805944594763</v>
      </c>
    </row>
    <row r="55" spans="1:12" ht="15" customHeight="1" x14ac:dyDescent="0.45">
      <c r="A55" s="10">
        <v>13</v>
      </c>
      <c r="B55" s="22">
        <v>7.4580299999999999</v>
      </c>
      <c r="C55" s="22">
        <f xml:space="preserve"> 10^(B55-6.13) * 0.00835</f>
        <v>0.17771188581774561</v>
      </c>
      <c r="D55" s="22">
        <v>6.8314599999999999</v>
      </c>
      <c r="E55" s="22">
        <f xml:space="preserve"> 10^(D55-6.13) * 1.33</f>
        <v>6.6882367980677895</v>
      </c>
      <c r="F55" s="22">
        <f>B55-D55</f>
        <v>0.62657000000000007</v>
      </c>
      <c r="G55" s="22">
        <f>E55-C55</f>
        <v>6.5105249122500437</v>
      </c>
      <c r="H55" s="30">
        <f>G55/F55</f>
        <v>10.390738324927851</v>
      </c>
      <c r="I55" s="8">
        <v>0.43</v>
      </c>
      <c r="J55" s="8">
        <f>I55*H55</f>
        <v>4.4680174797189753</v>
      </c>
      <c r="K55" s="8">
        <v>0.83</v>
      </c>
      <c r="L55" s="8">
        <f>K55*$H55</f>
        <v>8.6243128096901156</v>
      </c>
    </row>
    <row r="56" spans="1:12" ht="15" customHeight="1" x14ac:dyDescent="0.45">
      <c r="A56" s="10">
        <v>14</v>
      </c>
      <c r="B56" s="22">
        <v>7.41981</v>
      </c>
      <c r="C56" s="22">
        <f t="shared" ref="C56:C57" si="24" xml:space="preserve"> 10^(B56-6.13) * 0.00835</f>
        <v>0.1627408108359901</v>
      </c>
      <c r="D56" s="22">
        <v>6.78775</v>
      </c>
      <c r="E56" s="22">
        <f t="shared" ref="E56:E57" si="25" xml:space="preserve"> 10^(D56-6.13) * 1.33</f>
        <v>6.0478587704056874</v>
      </c>
      <c r="F56" s="22">
        <f t="shared" ref="F56:F57" si="26">B56-D56</f>
        <v>0.63206000000000007</v>
      </c>
      <c r="G56" s="22">
        <f t="shared" ref="G56:G57" si="27">E56-C56</f>
        <v>5.8851179595696976</v>
      </c>
      <c r="H56" s="30">
        <f t="shared" ref="H56:H57" si="28">G56/F56</f>
        <v>9.3110115488556424</v>
      </c>
      <c r="I56" s="8">
        <v>0.62</v>
      </c>
      <c r="J56" s="8">
        <f t="shared" ref="J56:J57" si="29">I56*H56</f>
        <v>5.7728271602904986</v>
      </c>
      <c r="K56" s="8">
        <v>0.95</v>
      </c>
      <c r="L56" s="8">
        <f t="shared" ref="L56:L57" si="30">K56*$H56</f>
        <v>8.8454609714128605</v>
      </c>
    </row>
    <row r="57" spans="1:12" ht="15" customHeight="1" x14ac:dyDescent="0.45">
      <c r="A57" s="10">
        <v>15</v>
      </c>
      <c r="B57" s="22">
        <v>7.14818</v>
      </c>
      <c r="C57" s="22">
        <f t="shared" si="24"/>
        <v>8.7069585200110391E-2</v>
      </c>
      <c r="D57" s="22">
        <v>6.6899699999999998</v>
      </c>
      <c r="E57" s="22">
        <f t="shared" si="25"/>
        <v>4.8286045687347379</v>
      </c>
      <c r="F57" s="22">
        <f t="shared" si="26"/>
        <v>0.45821000000000023</v>
      </c>
      <c r="G57" s="22">
        <f t="shared" si="27"/>
        <v>4.7415349835346277</v>
      </c>
      <c r="H57" s="30">
        <f t="shared" si="28"/>
        <v>10.3479517765536</v>
      </c>
      <c r="I57" s="8">
        <v>0.25</v>
      </c>
      <c r="J57" s="8">
        <f t="shared" si="29"/>
        <v>2.5869879441384001</v>
      </c>
      <c r="K57" s="8">
        <v>0.41</v>
      </c>
      <c r="L57" s="8">
        <f t="shared" si="30"/>
        <v>4.2426602283869759</v>
      </c>
    </row>
    <row r="58" spans="1:12" ht="15" customHeight="1" x14ac:dyDescent="0.45">
      <c r="B58" s="22"/>
      <c r="C58" s="22"/>
      <c r="D58" s="22"/>
      <c r="E58" s="22"/>
      <c r="F58" s="22"/>
      <c r="G58" s="22"/>
      <c r="H58" s="30"/>
      <c r="I58" s="8"/>
      <c r="J58" s="8"/>
      <c r="K58" s="8"/>
      <c r="L58" s="8"/>
    </row>
    <row r="59" spans="1:12" ht="15" customHeight="1" x14ac:dyDescent="0.45">
      <c r="A59" s="11" t="s">
        <v>0</v>
      </c>
      <c r="B59" s="31">
        <f t="shared" ref="B59:L59" si="31">AVERAGE(B43:B57)</f>
        <v>7.3910946666666657</v>
      </c>
      <c r="C59" s="31">
        <f t="shared" si="31"/>
        <v>0.15483073337696113</v>
      </c>
      <c r="D59" s="31">
        <f t="shared" si="31"/>
        <v>6.8099813333333339</v>
      </c>
      <c r="E59" s="31">
        <f t="shared" si="31"/>
        <v>6.5608240442963615</v>
      </c>
      <c r="F59" s="31">
        <f t="shared" si="31"/>
        <v>0.58111333333333326</v>
      </c>
      <c r="G59" s="31">
        <f t="shared" si="31"/>
        <v>6.4059933109193992</v>
      </c>
      <c r="H59" s="32">
        <f t="shared" si="31"/>
        <v>11.100512479286335</v>
      </c>
      <c r="I59" s="8">
        <f t="shared" si="31"/>
        <v>0.53533333333333344</v>
      </c>
      <c r="J59" s="9">
        <f t="shared" si="31"/>
        <v>5.9198447368521192</v>
      </c>
      <c r="K59" s="8">
        <f t="shared" si="31"/>
        <v>0.98799999999999988</v>
      </c>
      <c r="L59" s="9">
        <f t="shared" si="31"/>
        <v>10.909989790784026</v>
      </c>
    </row>
    <row r="60" spans="1:12" ht="15" customHeight="1" x14ac:dyDescent="0.45">
      <c r="A60" s="10" t="s">
        <v>5</v>
      </c>
      <c r="B60" s="22">
        <f t="shared" ref="B60:L60" si="32">STDEV(B43:B57)/SQRT(COUNT(B43:B57))</f>
        <v>2.2012693478053284E-2</v>
      </c>
      <c r="C60" s="22">
        <f t="shared" si="32"/>
        <v>6.8332751136421198E-3</v>
      </c>
      <c r="D60" s="22">
        <f t="shared" si="32"/>
        <v>1.408580980874915E-2</v>
      </c>
      <c r="E60" s="22">
        <f t="shared" si="32"/>
        <v>0.18172521186912585</v>
      </c>
      <c r="F60" s="22">
        <f t="shared" si="32"/>
        <v>1.4312383271860575E-2</v>
      </c>
      <c r="G60" s="22">
        <f t="shared" si="32"/>
        <v>0.17767353864646643</v>
      </c>
      <c r="H60" s="30">
        <f t="shared" si="32"/>
        <v>0.38148913319092731</v>
      </c>
      <c r="I60" s="8">
        <f t="shared" si="32"/>
        <v>2.980678520814415E-2</v>
      </c>
      <c r="J60" s="8">
        <f t="shared" si="32"/>
        <v>0.35760829987022019</v>
      </c>
      <c r="K60" s="8">
        <f t="shared" si="32"/>
        <v>6.8432796370217375E-2</v>
      </c>
      <c r="L60" s="8">
        <f t="shared" si="32"/>
        <v>0.76436527059576964</v>
      </c>
    </row>
    <row r="61" spans="1:12" ht="15" customHeight="1" x14ac:dyDescent="0.45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</row>
    <row r="62" spans="1:12" ht="15" customHeight="1" x14ac:dyDescent="0.45"/>
    <row r="63" spans="1:12" ht="15" customHeight="1" x14ac:dyDescent="0.45">
      <c r="A63" s="48" t="s">
        <v>29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</row>
    <row r="64" spans="1:12" ht="15" customHeight="1" x14ac:dyDescent="0.45">
      <c r="A64" s="11"/>
      <c r="B64" s="33" t="s">
        <v>23</v>
      </c>
      <c r="C64" s="33"/>
      <c r="D64" s="33"/>
      <c r="E64" s="33"/>
      <c r="F64" s="33"/>
      <c r="G64" s="33"/>
      <c r="H64" s="34"/>
      <c r="I64" s="11" t="s">
        <v>35</v>
      </c>
      <c r="J64" s="11"/>
      <c r="K64" s="11" t="s">
        <v>36</v>
      </c>
      <c r="L64" s="11"/>
    </row>
    <row r="65" spans="1:12" ht="15" customHeight="1" x14ac:dyDescent="0.45">
      <c r="A65" s="4" t="s">
        <v>44</v>
      </c>
      <c r="B65" s="35" t="s">
        <v>24</v>
      </c>
      <c r="C65" s="36" t="s">
        <v>25</v>
      </c>
      <c r="D65" s="36" t="s">
        <v>26</v>
      </c>
      <c r="E65" s="36" t="s">
        <v>25</v>
      </c>
      <c r="F65" s="35" t="s">
        <v>41</v>
      </c>
      <c r="G65" s="36" t="s">
        <v>27</v>
      </c>
      <c r="H65" s="37" t="s">
        <v>42</v>
      </c>
      <c r="I65" s="12" t="s">
        <v>34</v>
      </c>
      <c r="J65" s="12" t="s">
        <v>28</v>
      </c>
      <c r="K65" s="12" t="s">
        <v>34</v>
      </c>
      <c r="L65" s="12" t="s">
        <v>28</v>
      </c>
    </row>
    <row r="66" spans="1:12" ht="15" customHeight="1" x14ac:dyDescent="0.45">
      <c r="A66" s="16">
        <v>1</v>
      </c>
      <c r="B66" s="22">
        <v>7.1571699999999998</v>
      </c>
      <c r="C66" s="22">
        <f t="shared" ref="C66:C73" si="33" xml:space="preserve"> 10^(B66-6.13) * 0.00835</f>
        <v>8.8890730552567104E-2</v>
      </c>
      <c r="D66" s="22">
        <v>6.7476099999999999</v>
      </c>
      <c r="E66" s="22">
        <f t="shared" ref="E66:E73" si="34" xml:space="preserve"> 10^(D66-6.13) * 1.33</f>
        <v>5.5139349843467347</v>
      </c>
      <c r="F66" s="22">
        <f t="shared" ref="F66:F73" si="35">B66-D66</f>
        <v>0.40955999999999992</v>
      </c>
      <c r="G66" s="22">
        <f t="shared" ref="G66:G73" si="36">E66-C66</f>
        <v>5.4250442537941677</v>
      </c>
      <c r="H66" s="30">
        <f t="shared" ref="H66:H73" si="37">G66/F66</f>
        <v>13.246030505406214</v>
      </c>
      <c r="I66" s="8">
        <v>0.49</v>
      </c>
      <c r="J66" s="8">
        <f t="shared" ref="J66:J73" si="38">I66*H66</f>
        <v>6.4905549476490449</v>
      </c>
      <c r="K66" s="8">
        <v>0.88</v>
      </c>
      <c r="L66" s="8">
        <f t="shared" ref="L66:L73" si="39">K66*$H66</f>
        <v>11.656506844757468</v>
      </c>
    </row>
    <row r="67" spans="1:12" ht="15" customHeight="1" x14ac:dyDescent="0.45">
      <c r="A67" s="16">
        <v>2</v>
      </c>
      <c r="B67" s="22">
        <v>7.2820600000000004</v>
      </c>
      <c r="C67" s="22">
        <f t="shared" si="33"/>
        <v>0.11850767437038799</v>
      </c>
      <c r="D67" s="22">
        <v>6.8155099999999997</v>
      </c>
      <c r="E67" s="22">
        <f t="shared" si="34"/>
        <v>6.4470589452132092</v>
      </c>
      <c r="F67" s="22">
        <f t="shared" si="35"/>
        <v>0.46655000000000069</v>
      </c>
      <c r="G67" s="22">
        <f t="shared" si="36"/>
        <v>6.3285512708428211</v>
      </c>
      <c r="H67" s="30">
        <f t="shared" si="37"/>
        <v>13.564572437772611</v>
      </c>
      <c r="I67" s="8">
        <v>0.44</v>
      </c>
      <c r="J67" s="8">
        <f t="shared" si="38"/>
        <v>5.9684118726199493</v>
      </c>
      <c r="K67" s="8">
        <v>0.77</v>
      </c>
      <c r="L67" s="8">
        <f t="shared" si="39"/>
        <v>10.44472077708491</v>
      </c>
    </row>
    <row r="68" spans="1:12" ht="15" customHeight="1" x14ac:dyDescent="0.45">
      <c r="A68" s="16">
        <v>3</v>
      </c>
      <c r="B68" s="22">
        <v>7.3372900000000003</v>
      </c>
      <c r="C68" s="22">
        <f t="shared" si="33"/>
        <v>0.13457874545423321</v>
      </c>
      <c r="D68" s="22">
        <v>6.8183800000000003</v>
      </c>
      <c r="E68" s="22">
        <f t="shared" si="34"/>
        <v>6.4898048994681474</v>
      </c>
      <c r="F68" s="22">
        <f t="shared" si="35"/>
        <v>0.51890999999999998</v>
      </c>
      <c r="G68" s="22">
        <f t="shared" si="36"/>
        <v>6.3552261540139146</v>
      </c>
      <c r="H68" s="30">
        <f t="shared" si="37"/>
        <v>12.247260900761047</v>
      </c>
      <c r="I68" s="8">
        <v>0.52</v>
      </c>
      <c r="J68" s="8">
        <f t="shared" si="38"/>
        <v>6.3685756683957448</v>
      </c>
      <c r="K68" s="8">
        <v>0.88</v>
      </c>
      <c r="L68" s="8">
        <f t="shared" si="39"/>
        <v>10.777589592669722</v>
      </c>
    </row>
    <row r="69" spans="1:12" ht="15" customHeight="1" x14ac:dyDescent="0.45">
      <c r="A69" s="16">
        <v>4</v>
      </c>
      <c r="B69" s="22">
        <v>7.3132599999999996</v>
      </c>
      <c r="C69" s="22">
        <f t="shared" si="33"/>
        <v>0.12733461381146674</v>
      </c>
      <c r="D69" s="22">
        <v>6.8035600000000001</v>
      </c>
      <c r="E69" s="22">
        <f t="shared" si="34"/>
        <v>6.2720807488985049</v>
      </c>
      <c r="F69" s="22">
        <f t="shared" si="35"/>
        <v>0.5096999999999996</v>
      </c>
      <c r="G69" s="22">
        <f t="shared" si="36"/>
        <v>6.144746135087038</v>
      </c>
      <c r="H69" s="30">
        <f t="shared" si="37"/>
        <v>12.055613370780936</v>
      </c>
      <c r="I69" s="8">
        <v>0.36</v>
      </c>
      <c r="J69" s="8">
        <f t="shared" si="38"/>
        <v>4.3400208134811367</v>
      </c>
      <c r="K69" s="8">
        <v>0.76</v>
      </c>
      <c r="L69" s="8">
        <f t="shared" si="39"/>
        <v>9.1622661617935108</v>
      </c>
    </row>
    <row r="70" spans="1:12" ht="15" customHeight="1" x14ac:dyDescent="0.45">
      <c r="A70" s="16">
        <v>5</v>
      </c>
      <c r="B70" s="22">
        <v>7.4491699999999996</v>
      </c>
      <c r="C70" s="22">
        <f t="shared" si="33"/>
        <v>0.17412313406695212</v>
      </c>
      <c r="D70" s="22">
        <v>6.8357400000000004</v>
      </c>
      <c r="E70" s="22">
        <f t="shared" si="34"/>
        <v>6.7544756590932264</v>
      </c>
      <c r="F70" s="22">
        <f t="shared" si="35"/>
        <v>0.61342999999999925</v>
      </c>
      <c r="G70" s="22">
        <f t="shared" si="36"/>
        <v>6.5803525250262744</v>
      </c>
      <c r="H70" s="30">
        <f t="shared" si="37"/>
        <v>10.727144947306591</v>
      </c>
      <c r="I70" s="8">
        <v>0.56999999999999995</v>
      </c>
      <c r="J70" s="8">
        <f t="shared" si="38"/>
        <v>6.114472619964757</v>
      </c>
      <c r="K70" s="8">
        <v>1.54</v>
      </c>
      <c r="L70" s="8">
        <f t="shared" si="39"/>
        <v>16.51980321885215</v>
      </c>
    </row>
    <row r="71" spans="1:12" ht="15" customHeight="1" x14ac:dyDescent="0.45">
      <c r="A71" s="16">
        <v>6</v>
      </c>
      <c r="B71" s="22">
        <v>7.2120800000000003</v>
      </c>
      <c r="C71" s="22">
        <f t="shared" si="33"/>
        <v>0.10087103465139215</v>
      </c>
      <c r="D71" s="22">
        <v>6.7841899999999997</v>
      </c>
      <c r="E71" s="22">
        <f t="shared" si="34"/>
        <v>5.9984858810267943</v>
      </c>
      <c r="F71" s="22">
        <f t="shared" si="35"/>
        <v>0.42789000000000055</v>
      </c>
      <c r="G71" s="22">
        <f t="shared" si="36"/>
        <v>5.8976148463754017</v>
      </c>
      <c r="H71" s="30">
        <f t="shared" si="37"/>
        <v>13.783016304132824</v>
      </c>
      <c r="I71" s="8">
        <v>0.56000000000000005</v>
      </c>
      <c r="J71" s="8">
        <f t="shared" si="38"/>
        <v>7.7184891303143823</v>
      </c>
      <c r="K71" s="8">
        <v>0.88</v>
      </c>
      <c r="L71" s="8">
        <f t="shared" si="39"/>
        <v>12.129054347636885</v>
      </c>
    </row>
    <row r="72" spans="1:12" ht="15" customHeight="1" x14ac:dyDescent="0.45">
      <c r="A72" s="16">
        <v>7</v>
      </c>
      <c r="B72" s="22">
        <v>7.25345</v>
      </c>
      <c r="C72" s="22">
        <f t="shared" si="33"/>
        <v>0.11095234242424017</v>
      </c>
      <c r="D72" s="22">
        <v>6.7756499999999997</v>
      </c>
      <c r="E72" s="22">
        <f t="shared" si="34"/>
        <v>5.8816833651310754</v>
      </c>
      <c r="F72" s="22">
        <f t="shared" si="35"/>
        <v>0.47780000000000022</v>
      </c>
      <c r="G72" s="22">
        <f t="shared" si="36"/>
        <v>5.7707310227068351</v>
      </c>
      <c r="H72" s="30">
        <f t="shared" si="37"/>
        <v>12.077712479503626</v>
      </c>
      <c r="I72" s="8">
        <v>0.39</v>
      </c>
      <c r="J72" s="8">
        <f t="shared" si="38"/>
        <v>4.7103078670064145</v>
      </c>
      <c r="K72" s="8">
        <v>0.72</v>
      </c>
      <c r="L72" s="8">
        <f t="shared" si="39"/>
        <v>8.6959529852426112</v>
      </c>
    </row>
    <row r="73" spans="1:12" ht="15" customHeight="1" x14ac:dyDescent="0.45">
      <c r="A73" s="16">
        <v>8</v>
      </c>
      <c r="B73" s="22">
        <v>7.52698</v>
      </c>
      <c r="C73" s="22">
        <f t="shared" si="33"/>
        <v>0.20828906741283476</v>
      </c>
      <c r="D73" s="22">
        <v>6.9507000000000003</v>
      </c>
      <c r="E73" s="22">
        <f t="shared" si="34"/>
        <v>8.8013976087852921</v>
      </c>
      <c r="F73" s="22">
        <f t="shared" si="35"/>
        <v>0.57627999999999968</v>
      </c>
      <c r="G73" s="22">
        <f t="shared" si="36"/>
        <v>8.5931085413724571</v>
      </c>
      <c r="H73" s="30">
        <f t="shared" si="37"/>
        <v>14.911342648317591</v>
      </c>
      <c r="I73" s="8">
        <v>0.41</v>
      </c>
      <c r="J73" s="8">
        <f t="shared" si="38"/>
        <v>6.1136504858102123</v>
      </c>
      <c r="K73" s="8">
        <v>0.66</v>
      </c>
      <c r="L73" s="8">
        <f t="shared" si="39"/>
        <v>9.8414861478896114</v>
      </c>
    </row>
    <row r="74" spans="1:12" ht="15" customHeight="1" x14ac:dyDescent="0.45">
      <c r="A74" s="16"/>
      <c r="B74" s="22"/>
      <c r="C74" s="22"/>
      <c r="D74" s="22"/>
      <c r="E74" s="22"/>
      <c r="F74" s="22"/>
      <c r="G74" s="22"/>
      <c r="H74" s="30"/>
      <c r="I74" s="8"/>
      <c r="J74" s="8"/>
      <c r="K74" s="8"/>
      <c r="L74" s="8"/>
    </row>
    <row r="75" spans="1:12" ht="15" customHeight="1" x14ac:dyDescent="0.45">
      <c r="A75" s="9" t="s">
        <v>0</v>
      </c>
      <c r="B75" s="31">
        <f t="shared" ref="B75:L75" si="40">AVERAGE(B66:B73)</f>
        <v>7.3164325000000003</v>
      </c>
      <c r="C75" s="31">
        <f t="shared" si="40"/>
        <v>0.13294341784300928</v>
      </c>
      <c r="D75" s="31">
        <f t="shared" si="40"/>
        <v>6.8164175</v>
      </c>
      <c r="E75" s="31">
        <f t="shared" si="40"/>
        <v>6.5198652614953732</v>
      </c>
      <c r="F75" s="31">
        <f t="shared" si="40"/>
        <v>0.50001499999999999</v>
      </c>
      <c r="G75" s="31">
        <f t="shared" si="40"/>
        <v>6.386921843652364</v>
      </c>
      <c r="H75" s="32">
        <f t="shared" si="40"/>
        <v>12.826586699247679</v>
      </c>
      <c r="I75" s="8">
        <f t="shared" si="40"/>
        <v>0.46750000000000003</v>
      </c>
      <c r="J75" s="9">
        <f t="shared" si="40"/>
        <v>5.9780604256552055</v>
      </c>
      <c r="K75" s="8">
        <f t="shared" si="40"/>
        <v>0.88624999999999998</v>
      </c>
      <c r="L75" s="9">
        <f t="shared" si="40"/>
        <v>11.153422509490857</v>
      </c>
    </row>
    <row r="76" spans="1:12" ht="15" customHeight="1" x14ac:dyDescent="0.45">
      <c r="A76" s="10" t="s">
        <v>5</v>
      </c>
      <c r="B76" s="22">
        <f t="shared" ref="B76:L76" si="41">STDEV(B66:B73)/SQRT(COUNT(B66:B73))</f>
        <v>4.3052469223611292E-2</v>
      </c>
      <c r="C76" s="22">
        <f t="shared" si="41"/>
        <v>1.4058642502811728E-2</v>
      </c>
      <c r="D76" s="22">
        <f t="shared" si="41"/>
        <v>2.1551521304439672E-2</v>
      </c>
      <c r="E76" s="22">
        <f t="shared" si="41"/>
        <v>0.35403394091323492</v>
      </c>
      <c r="F76" s="22">
        <f t="shared" si="41"/>
        <v>2.4686486977407419E-2</v>
      </c>
      <c r="G76" s="22">
        <f t="shared" si="41"/>
        <v>0.34100840352281003</v>
      </c>
      <c r="H76" s="30">
        <f t="shared" si="41"/>
        <v>0.46058983019183597</v>
      </c>
      <c r="I76" s="8">
        <f t="shared" si="41"/>
        <v>2.8014664527197527E-2</v>
      </c>
      <c r="J76" s="8">
        <f t="shared" si="41"/>
        <v>0.37253238671875349</v>
      </c>
      <c r="K76" s="8">
        <f t="shared" si="41"/>
        <v>9.7814282845458816E-2</v>
      </c>
      <c r="L76" s="8">
        <f t="shared" si="41"/>
        <v>0.86984747079544966</v>
      </c>
    </row>
    <row r="77" spans="1:12" ht="15" customHeight="1" x14ac:dyDescent="0.45"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</row>
    <row r="78" spans="1:12" ht="15" customHeight="1" x14ac:dyDescent="0.45"/>
    <row r="79" spans="1:12" ht="15" customHeight="1" x14ac:dyDescent="0.45">
      <c r="A79" s="48" t="s">
        <v>8</v>
      </c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</row>
    <row r="80" spans="1:12" ht="15" customHeight="1" x14ac:dyDescent="0.45">
      <c r="A80" s="11"/>
      <c r="B80" s="17" t="s">
        <v>23</v>
      </c>
      <c r="C80" s="17"/>
      <c r="D80" s="17"/>
      <c r="E80" s="17"/>
      <c r="F80" s="17"/>
      <c r="G80" s="17"/>
      <c r="H80" s="28"/>
      <c r="I80" s="11" t="s">
        <v>35</v>
      </c>
      <c r="J80" s="11"/>
      <c r="K80" s="11" t="s">
        <v>36</v>
      </c>
      <c r="L80" s="11"/>
    </row>
    <row r="81" spans="1:12" ht="15" customHeight="1" x14ac:dyDescent="0.45">
      <c r="A81" s="4" t="s">
        <v>44</v>
      </c>
      <c r="B81" s="19" t="s">
        <v>24</v>
      </c>
      <c r="C81" s="20" t="s">
        <v>25</v>
      </c>
      <c r="D81" s="20" t="s">
        <v>26</v>
      </c>
      <c r="E81" s="20" t="s">
        <v>25</v>
      </c>
      <c r="F81" s="19" t="s">
        <v>38</v>
      </c>
      <c r="G81" s="20" t="s">
        <v>27</v>
      </c>
      <c r="H81" s="29" t="s">
        <v>40</v>
      </c>
      <c r="I81" s="12" t="s">
        <v>34</v>
      </c>
      <c r="J81" s="12" t="s">
        <v>28</v>
      </c>
      <c r="K81" s="12" t="s">
        <v>34</v>
      </c>
      <c r="L81" s="12" t="s">
        <v>28</v>
      </c>
    </row>
    <row r="82" spans="1:12" ht="15" customHeight="1" x14ac:dyDescent="0.45">
      <c r="A82" s="10">
        <v>1</v>
      </c>
      <c r="B82" s="22">
        <v>7.4993999999999996</v>
      </c>
      <c r="C82" s="22">
        <f t="shared" ref="C82:C91" si="42" xml:space="preserve"> 10^(B82-6.13) * 0.00835</f>
        <v>0.19547286370414807</v>
      </c>
      <c r="D82" s="22">
        <v>6.8662900000000002</v>
      </c>
      <c r="E82" s="22">
        <f xml:space="preserve"> 10^(D82-6.13) * 1.33</f>
        <v>7.2467226642626521</v>
      </c>
      <c r="F82" s="22">
        <f t="shared" ref="F82:F91" si="43">B82-D82</f>
        <v>0.6331099999999994</v>
      </c>
      <c r="G82" s="22">
        <f t="shared" ref="G82:G91" si="44">E82-C82</f>
        <v>7.0512498005585043</v>
      </c>
      <c r="H82" s="30">
        <f t="shared" ref="H82:H91" si="45">G82/F82</f>
        <v>11.137479743738862</v>
      </c>
      <c r="I82" s="8">
        <v>0.36</v>
      </c>
      <c r="J82" s="8">
        <f t="shared" ref="J82:J91" si="46">I82*H82</f>
        <v>4.0094927077459896</v>
      </c>
      <c r="K82" s="8">
        <v>0.55000000000000004</v>
      </c>
      <c r="L82" s="8">
        <f t="shared" ref="L82:L91" si="47">K82*$H82</f>
        <v>6.125613859056374</v>
      </c>
    </row>
    <row r="83" spans="1:12" ht="15" customHeight="1" x14ac:dyDescent="0.45">
      <c r="A83" s="10">
        <v>2</v>
      </c>
      <c r="B83" s="22">
        <v>7.3516300000000001</v>
      </c>
      <c r="C83" s="22">
        <f t="shared" si="42"/>
        <v>0.13909658751375606</v>
      </c>
      <c r="D83" s="22">
        <v>6.7217799999999999</v>
      </c>
      <c r="E83" s="22">
        <v>6.7217799999999999</v>
      </c>
      <c r="F83" s="22">
        <f t="shared" si="43"/>
        <v>0.62985000000000024</v>
      </c>
      <c r="G83" s="22">
        <f t="shared" si="44"/>
        <v>6.5826834124862437</v>
      </c>
      <c r="H83" s="30">
        <f t="shared" si="45"/>
        <v>10.451192208440487</v>
      </c>
      <c r="I83" s="8">
        <v>0.32</v>
      </c>
      <c r="J83" s="8">
        <f t="shared" si="46"/>
        <v>3.3443815067009557</v>
      </c>
      <c r="K83" s="8">
        <v>0.47</v>
      </c>
      <c r="L83" s="8">
        <f t="shared" si="47"/>
        <v>4.9120603379670289</v>
      </c>
    </row>
    <row r="84" spans="1:12" ht="15" customHeight="1" x14ac:dyDescent="0.45">
      <c r="A84" s="10">
        <v>3</v>
      </c>
      <c r="B84" s="22">
        <v>7.4332099999999999</v>
      </c>
      <c r="C84" s="22">
        <f t="shared" si="42"/>
        <v>0.16784038825726014</v>
      </c>
      <c r="D84" s="22">
        <v>6.9051999999999998</v>
      </c>
      <c r="E84" s="31">
        <v>6.9051999999999998</v>
      </c>
      <c r="F84" s="22">
        <f t="shared" si="43"/>
        <v>0.52801000000000009</v>
      </c>
      <c r="G84" s="22">
        <f t="shared" si="44"/>
        <v>6.7373596117427397</v>
      </c>
      <c r="H84" s="30">
        <f t="shared" si="45"/>
        <v>12.759909114870435</v>
      </c>
      <c r="I84" s="8">
        <v>0.28000000000000003</v>
      </c>
      <c r="J84" s="8">
        <f t="shared" si="46"/>
        <v>3.5727745521637222</v>
      </c>
      <c r="K84" s="8">
        <v>0.43</v>
      </c>
      <c r="L84" s="8">
        <f t="shared" si="47"/>
        <v>5.4867609193942872</v>
      </c>
    </row>
    <row r="85" spans="1:12" ht="15" customHeight="1" x14ac:dyDescent="0.45">
      <c r="A85" s="10">
        <v>4</v>
      </c>
      <c r="B85" s="22">
        <v>7.4925499999999996</v>
      </c>
      <c r="C85" s="22">
        <f t="shared" si="42"/>
        <v>0.19241391469609642</v>
      </c>
      <c r="D85" s="22">
        <v>6.8643999999999998</v>
      </c>
      <c r="E85" s="22">
        <v>6.8643999999999998</v>
      </c>
      <c r="F85" s="22">
        <f t="shared" si="43"/>
        <v>0.62814999999999976</v>
      </c>
      <c r="G85" s="22">
        <f t="shared" si="44"/>
        <v>6.671986085303903</v>
      </c>
      <c r="H85" s="30">
        <f t="shared" si="45"/>
        <v>10.621644647463036</v>
      </c>
      <c r="I85" s="8">
        <v>0.53</v>
      </c>
      <c r="J85" s="8">
        <f t="shared" si="46"/>
        <v>5.6294716631554094</v>
      </c>
      <c r="K85" s="8">
        <v>0.74</v>
      </c>
      <c r="L85" s="8">
        <f t="shared" si="47"/>
        <v>7.8600170391226465</v>
      </c>
    </row>
    <row r="86" spans="1:12" ht="15" customHeight="1" x14ac:dyDescent="0.45">
      <c r="A86" s="10">
        <v>5</v>
      </c>
      <c r="B86" s="22">
        <v>7.0858999999999996</v>
      </c>
      <c r="C86" s="22">
        <f t="shared" si="42"/>
        <v>7.5437358962032602E-2</v>
      </c>
      <c r="D86" s="22">
        <v>6.4835099999999999</v>
      </c>
      <c r="E86" s="22">
        <v>6.8643999999999998</v>
      </c>
      <c r="F86" s="22">
        <f t="shared" si="43"/>
        <v>0.60238999999999976</v>
      </c>
      <c r="G86" s="22">
        <f t="shared" si="44"/>
        <v>6.7889626410379673</v>
      </c>
      <c r="H86" s="30">
        <f t="shared" si="45"/>
        <v>11.270045387602666</v>
      </c>
      <c r="I86" s="8">
        <v>0.22</v>
      </c>
      <c r="J86" s="8">
        <f>I86*H86</f>
        <v>2.4794099852725866</v>
      </c>
      <c r="K86" s="8">
        <v>0.48</v>
      </c>
      <c r="L86" s="8">
        <f t="shared" si="47"/>
        <v>5.4096217860492795</v>
      </c>
    </row>
    <row r="87" spans="1:12" ht="15" customHeight="1" x14ac:dyDescent="0.45">
      <c r="A87" s="10">
        <v>6</v>
      </c>
      <c r="B87" s="22">
        <v>7.3700799999999997</v>
      </c>
      <c r="C87" s="22">
        <f t="shared" si="42"/>
        <v>0.14513310124361894</v>
      </c>
      <c r="D87" s="22">
        <v>6.7745499999999996</v>
      </c>
      <c r="E87" s="22">
        <v>6.8643999999999998</v>
      </c>
      <c r="F87" s="22">
        <f t="shared" si="43"/>
        <v>0.59553000000000011</v>
      </c>
      <c r="G87" s="22">
        <f t="shared" si="44"/>
        <v>6.7192668987563806</v>
      </c>
      <c r="H87" s="30">
        <f t="shared" si="45"/>
        <v>11.282835287485733</v>
      </c>
      <c r="I87" s="8">
        <v>0.19</v>
      </c>
      <c r="J87" s="8">
        <f t="shared" si="46"/>
        <v>2.1437387046222893</v>
      </c>
      <c r="K87" s="8">
        <v>0.36</v>
      </c>
      <c r="L87" s="8">
        <f t="shared" si="47"/>
        <v>4.0618207034948641</v>
      </c>
    </row>
    <row r="88" spans="1:12" ht="15" customHeight="1" x14ac:dyDescent="0.45">
      <c r="A88" s="10">
        <v>7</v>
      </c>
      <c r="B88" s="22">
        <v>7.5014500000000002</v>
      </c>
      <c r="C88" s="22">
        <f t="shared" si="42"/>
        <v>0.1963977352714496</v>
      </c>
      <c r="D88" s="22">
        <v>6.8550899999999997</v>
      </c>
      <c r="E88" s="22">
        <v>6.8643999999999998</v>
      </c>
      <c r="F88" s="22">
        <f t="shared" si="43"/>
        <v>0.64636000000000049</v>
      </c>
      <c r="G88" s="22">
        <f t="shared" si="44"/>
        <v>6.6680022647285506</v>
      </c>
      <c r="H88" s="30">
        <f t="shared" si="45"/>
        <v>10.316235943945395</v>
      </c>
      <c r="I88" s="8">
        <v>0.31</v>
      </c>
      <c r="J88" s="8">
        <f t="shared" si="46"/>
        <v>3.1980331426230726</v>
      </c>
      <c r="K88" s="8">
        <v>0.63</v>
      </c>
      <c r="L88" s="8">
        <f t="shared" si="47"/>
        <v>6.4992286446855996</v>
      </c>
    </row>
    <row r="89" spans="1:12" ht="15" customHeight="1" x14ac:dyDescent="0.45">
      <c r="A89" s="10">
        <v>8</v>
      </c>
      <c r="B89" s="22">
        <v>7.3428699999999996</v>
      </c>
      <c r="C89" s="22">
        <f t="shared" si="42"/>
        <v>0.13631902634080068</v>
      </c>
      <c r="D89" s="22">
        <v>6.6925800000000004</v>
      </c>
      <c r="E89" s="22">
        <v>6.8643999999999998</v>
      </c>
      <c r="F89" s="22">
        <f t="shared" si="43"/>
        <v>0.65028999999999915</v>
      </c>
      <c r="G89" s="22">
        <f t="shared" si="44"/>
        <v>6.7280809736591989</v>
      </c>
      <c r="H89" s="30">
        <f t="shared" si="45"/>
        <v>10.346277774007302</v>
      </c>
      <c r="I89" s="8">
        <v>0.24</v>
      </c>
      <c r="J89" s="8">
        <f t="shared" si="46"/>
        <v>2.4831066657617522</v>
      </c>
      <c r="K89" s="8">
        <v>0.39</v>
      </c>
      <c r="L89" s="8">
        <f t="shared" si="47"/>
        <v>4.0350483318628481</v>
      </c>
    </row>
    <row r="90" spans="1:12" ht="15" customHeight="1" x14ac:dyDescent="0.45">
      <c r="A90" s="10">
        <v>9</v>
      </c>
      <c r="B90" s="22">
        <v>7.2646499999999996</v>
      </c>
      <c r="C90" s="22">
        <f t="shared" si="42"/>
        <v>0.11385090193678764</v>
      </c>
      <c r="D90" s="31">
        <v>6.7065099999999997</v>
      </c>
      <c r="E90" s="22">
        <v>6.8643999999999998</v>
      </c>
      <c r="F90" s="22">
        <f t="shared" si="43"/>
        <v>0.55813999999999986</v>
      </c>
      <c r="G90" s="22">
        <f t="shared" si="44"/>
        <v>6.7505490980632121</v>
      </c>
      <c r="H90" s="30">
        <f t="shared" si="45"/>
        <v>12.094723721760158</v>
      </c>
      <c r="I90" s="8">
        <v>0.35</v>
      </c>
      <c r="J90" s="8">
        <f t="shared" si="46"/>
        <v>4.2331533026160546</v>
      </c>
      <c r="K90" s="8">
        <v>0.62</v>
      </c>
      <c r="L90" s="8">
        <f t="shared" si="47"/>
        <v>7.4987287074912974</v>
      </c>
    </row>
    <row r="91" spans="1:12" ht="15" customHeight="1" x14ac:dyDescent="0.45">
      <c r="A91" s="10">
        <v>10</v>
      </c>
      <c r="B91" s="22">
        <v>7.4162800000000004</v>
      </c>
      <c r="C91" s="22">
        <f t="shared" si="42"/>
        <v>0.16142339443726067</v>
      </c>
      <c r="D91" s="22">
        <v>6.8926400000000001</v>
      </c>
      <c r="E91" s="22">
        <v>6.8643999999999998</v>
      </c>
      <c r="F91" s="22">
        <f t="shared" si="43"/>
        <v>0.52364000000000033</v>
      </c>
      <c r="G91" s="22">
        <f t="shared" si="44"/>
        <v>6.7029766055627391</v>
      </c>
      <c r="H91" s="30">
        <f t="shared" si="45"/>
        <v>12.800734484689357</v>
      </c>
      <c r="I91" s="8">
        <v>0.31</v>
      </c>
      <c r="J91" s="8">
        <f t="shared" si="46"/>
        <v>3.9682276902537006</v>
      </c>
      <c r="K91" s="8">
        <v>0.5</v>
      </c>
      <c r="L91" s="8">
        <f t="shared" si="47"/>
        <v>6.4003672423446787</v>
      </c>
    </row>
    <row r="92" spans="1:12" ht="15" customHeight="1" x14ac:dyDescent="0.45">
      <c r="B92" s="22"/>
      <c r="C92" s="22"/>
      <c r="D92" s="22"/>
      <c r="E92" s="22"/>
      <c r="F92" s="22"/>
      <c r="G92" s="22"/>
      <c r="H92" s="30"/>
      <c r="I92" s="9"/>
      <c r="J92" s="8"/>
      <c r="K92" s="9"/>
      <c r="L92" s="8"/>
    </row>
    <row r="93" spans="1:12" ht="15" customHeight="1" x14ac:dyDescent="0.45">
      <c r="A93" s="11" t="s">
        <v>0</v>
      </c>
      <c r="B93" s="31">
        <f t="shared" ref="B93:L93" si="48">AVERAGE(B82:B91)</f>
        <v>7.3758020000000002</v>
      </c>
      <c r="C93" s="31">
        <f t="shared" si="48"/>
        <v>0.1523385272363211</v>
      </c>
      <c r="D93" s="31">
        <f t="shared" si="48"/>
        <v>6.7762550000000008</v>
      </c>
      <c r="E93" s="31">
        <f t="shared" si="48"/>
        <v>6.8924502664262661</v>
      </c>
      <c r="F93" s="31">
        <f t="shared" si="48"/>
        <v>0.59954699999999994</v>
      </c>
      <c r="G93" s="31">
        <f t="shared" si="48"/>
        <v>6.7401117391899437</v>
      </c>
      <c r="H93" s="32">
        <f t="shared" si="48"/>
        <v>11.308107831400344</v>
      </c>
      <c r="I93" s="8">
        <f t="shared" si="48"/>
        <v>0.31100000000000005</v>
      </c>
      <c r="J93" s="9">
        <f t="shared" si="48"/>
        <v>3.5061789920915531</v>
      </c>
      <c r="K93" s="8">
        <f t="shared" si="48"/>
        <v>0.51700000000000002</v>
      </c>
      <c r="L93" s="9">
        <f t="shared" si="48"/>
        <v>5.8289267571468901</v>
      </c>
    </row>
    <row r="94" spans="1:12" ht="15" customHeight="1" x14ac:dyDescent="0.45">
      <c r="A94" s="10" t="s">
        <v>5</v>
      </c>
      <c r="B94" s="22">
        <f t="shared" ref="B94:L94" si="49">STDEV(B82:B91)/SQRT(COUNT(B82:B91))</f>
        <v>4.0514415563407138E-2</v>
      </c>
      <c r="C94" s="22">
        <f t="shared" si="49"/>
        <v>1.2297082990090863E-2</v>
      </c>
      <c r="D94" s="22">
        <f t="shared" si="49"/>
        <v>4.1203966779101896E-2</v>
      </c>
      <c r="E94" s="22">
        <f t="shared" si="49"/>
        <v>4.2204205891389027E-2</v>
      </c>
      <c r="F94" s="22">
        <f t="shared" si="49"/>
        <v>1.4999022564450237E-2</v>
      </c>
      <c r="G94" s="22">
        <f t="shared" si="49"/>
        <v>3.8857666256906127E-2</v>
      </c>
      <c r="H94" s="30">
        <f t="shared" si="49"/>
        <v>0.30000167102063652</v>
      </c>
      <c r="I94" s="8">
        <f t="shared" si="49"/>
        <v>2.9979622709063156E-2</v>
      </c>
      <c r="J94" s="8">
        <f t="shared" si="49"/>
        <v>0.32636754137398893</v>
      </c>
      <c r="K94" s="8">
        <f t="shared" si="49"/>
        <v>3.7477400597634228E-2</v>
      </c>
      <c r="L94" s="8">
        <f t="shared" si="49"/>
        <v>0.41165843623885545</v>
      </c>
    </row>
    <row r="95" spans="1:12" ht="15" customHeight="1" x14ac:dyDescent="0.45"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</row>
    <row r="96" spans="1:12" ht="15" customHeight="1" x14ac:dyDescent="0.45"/>
    <row r="97" spans="1:12" ht="15" customHeight="1" x14ac:dyDescent="0.45">
      <c r="A97" s="48" t="s">
        <v>30</v>
      </c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</row>
    <row r="98" spans="1:12" ht="15" customHeight="1" x14ac:dyDescent="0.45">
      <c r="A98" s="11"/>
      <c r="B98" s="17" t="s">
        <v>23</v>
      </c>
      <c r="C98" s="17"/>
      <c r="D98" s="17"/>
      <c r="E98" s="17"/>
      <c r="F98" s="17"/>
      <c r="G98" s="17"/>
      <c r="H98" s="28"/>
      <c r="I98" s="11" t="s">
        <v>35</v>
      </c>
      <c r="J98" s="11"/>
      <c r="K98" s="11" t="s">
        <v>36</v>
      </c>
      <c r="L98" s="11"/>
    </row>
    <row r="99" spans="1:12" ht="15" customHeight="1" x14ac:dyDescent="0.45">
      <c r="A99" s="4" t="s">
        <v>44</v>
      </c>
      <c r="B99" s="19" t="s">
        <v>24</v>
      </c>
      <c r="C99" s="20" t="s">
        <v>25</v>
      </c>
      <c r="D99" s="20" t="s">
        <v>26</v>
      </c>
      <c r="E99" s="20" t="s">
        <v>25</v>
      </c>
      <c r="F99" s="19" t="s">
        <v>38</v>
      </c>
      <c r="G99" s="20" t="s">
        <v>27</v>
      </c>
      <c r="H99" s="29" t="s">
        <v>40</v>
      </c>
      <c r="I99" s="12" t="s">
        <v>34</v>
      </c>
      <c r="J99" s="12" t="s">
        <v>28</v>
      </c>
      <c r="K99" s="12" t="s">
        <v>34</v>
      </c>
      <c r="L99" s="12" t="s">
        <v>28</v>
      </c>
    </row>
    <row r="100" spans="1:12" ht="15" customHeight="1" x14ac:dyDescent="0.45">
      <c r="A100" s="10">
        <v>1</v>
      </c>
      <c r="B100" s="22">
        <v>7.45831</v>
      </c>
      <c r="C100" s="22">
        <f t="shared" ref="C100:C107" si="50" xml:space="preserve"> 10^(B100-6.13) * 0.00835</f>
        <v>0.17782649784728555</v>
      </c>
      <c r="D100" s="22">
        <v>6.8915600000000001</v>
      </c>
      <c r="E100" s="22">
        <f xml:space="preserve"> 10^(D100-6.13) * 1.33</f>
        <v>7.6808916881995684</v>
      </c>
      <c r="F100" s="22">
        <f>B100-D100</f>
        <v>0.56674999999999986</v>
      </c>
      <c r="G100" s="22">
        <f>E100-C100</f>
        <v>7.5030651903522827</v>
      </c>
      <c r="H100" s="30">
        <f>G100/F100</f>
        <v>13.238756401150921</v>
      </c>
      <c r="I100" s="8">
        <v>0.65</v>
      </c>
      <c r="J100" s="8">
        <f>I100*H100</f>
        <v>8.6051916607480994</v>
      </c>
      <c r="K100" s="8">
        <v>1.22</v>
      </c>
      <c r="L100" s="8">
        <f t="shared" ref="L100:L107" si="51">K100*$H100</f>
        <v>16.151282809404123</v>
      </c>
    </row>
    <row r="101" spans="1:12" ht="15" customHeight="1" x14ac:dyDescent="0.45">
      <c r="A101" s="10">
        <v>2</v>
      </c>
      <c r="B101" s="22">
        <v>7.5819700000000001</v>
      </c>
      <c r="C101" s="22">
        <f t="shared" si="50"/>
        <v>0.23640490081319204</v>
      </c>
      <c r="D101" s="22">
        <v>6.9692699999999999</v>
      </c>
      <c r="E101" s="22">
        <f xml:space="preserve"> 10^(D101-6.13) * 1.33</f>
        <v>9.1858984707085032</v>
      </c>
      <c r="F101" s="22">
        <f>B101-D101</f>
        <v>0.61270000000000024</v>
      </c>
      <c r="G101" s="22">
        <f>E101-C101</f>
        <v>8.9494935698953118</v>
      </c>
      <c r="H101" s="30">
        <f>G101/F101</f>
        <v>14.60664855540282</v>
      </c>
      <c r="I101" s="8">
        <v>0.65</v>
      </c>
      <c r="J101" s="8">
        <f t="shared" ref="J101:J107" si="52">I101*H101</f>
        <v>9.4943215610118337</v>
      </c>
      <c r="K101" s="8">
        <v>1.1599999999999999</v>
      </c>
      <c r="L101" s="8">
        <f t="shared" si="51"/>
        <v>16.94371232426727</v>
      </c>
    </row>
    <row r="102" spans="1:12" ht="15" customHeight="1" x14ac:dyDescent="0.45">
      <c r="A102" s="10">
        <v>3</v>
      </c>
      <c r="B102" s="22">
        <v>7.5594299999999999</v>
      </c>
      <c r="C102" s="22">
        <f t="shared" si="50"/>
        <v>0.22444838017562566</v>
      </c>
      <c r="D102" s="22">
        <v>6.9969599999999996</v>
      </c>
      <c r="E102" s="22">
        <f t="shared" ref="E102:E107" si="53" xml:space="preserve"> 10^(D102-6.13) * 1.33</f>
        <v>9.7906526027221297</v>
      </c>
      <c r="F102" s="22">
        <f t="shared" ref="F102:F107" si="54">B102-D102</f>
        <v>0.56247000000000025</v>
      </c>
      <c r="G102" s="22">
        <f t="shared" ref="G102:G107" si="55">E102-C102</f>
        <v>9.5662042225465047</v>
      </c>
      <c r="H102" s="30">
        <f t="shared" ref="H102:H107" si="56">G102/F102</f>
        <v>17.007492350785821</v>
      </c>
      <c r="I102" s="8">
        <v>0.45</v>
      </c>
      <c r="J102" s="8">
        <f t="shared" si="52"/>
        <v>7.6533715578536192</v>
      </c>
      <c r="K102" s="8">
        <v>0.84</v>
      </c>
      <c r="L102" s="8">
        <f t="shared" si="51"/>
        <v>14.286293574660089</v>
      </c>
    </row>
    <row r="103" spans="1:12" ht="15" customHeight="1" x14ac:dyDescent="0.45">
      <c r="A103" s="10">
        <v>4</v>
      </c>
      <c r="B103" s="22">
        <v>7.3785999999999996</v>
      </c>
      <c r="C103" s="22">
        <f t="shared" si="50"/>
        <v>0.14800843804776365</v>
      </c>
      <c r="D103" s="22">
        <v>6.8209200000000001</v>
      </c>
      <c r="E103" s="22">
        <f t="shared" si="53"/>
        <v>6.5278721635798362</v>
      </c>
      <c r="F103" s="22">
        <f t="shared" si="54"/>
        <v>0.55767999999999951</v>
      </c>
      <c r="G103" s="22">
        <f t="shared" si="55"/>
        <v>6.3798637255320729</v>
      </c>
      <c r="H103" s="30">
        <f t="shared" si="56"/>
        <v>11.440008114926263</v>
      </c>
      <c r="I103" s="8">
        <v>0.54</v>
      </c>
      <c r="J103" s="8">
        <f t="shared" si="52"/>
        <v>6.1776043820601823</v>
      </c>
      <c r="K103" s="8">
        <v>0.82</v>
      </c>
      <c r="L103" s="8">
        <f t="shared" si="51"/>
        <v>9.3808066542395352</v>
      </c>
    </row>
    <row r="104" spans="1:12" ht="15" customHeight="1" x14ac:dyDescent="0.45">
      <c r="A104" s="10">
        <v>5</v>
      </c>
      <c r="B104" s="22">
        <v>7.23536</v>
      </c>
      <c r="C104" s="22">
        <f t="shared" si="50"/>
        <v>0.10642569022588029</v>
      </c>
      <c r="D104" s="22">
        <v>6.8265900000000004</v>
      </c>
      <c r="E104" s="22">
        <f t="shared" si="53"/>
        <v>6.6136565941801244</v>
      </c>
      <c r="F104" s="22">
        <f t="shared" si="54"/>
        <v>0.40876999999999963</v>
      </c>
      <c r="G104" s="22">
        <f t="shared" si="55"/>
        <v>6.5072309039542438</v>
      </c>
      <c r="H104" s="30">
        <f t="shared" si="56"/>
        <v>15.919052043824767</v>
      </c>
      <c r="I104" s="8">
        <v>0.23</v>
      </c>
      <c r="J104" s="8">
        <f t="shared" si="52"/>
        <v>3.6613819700796966</v>
      </c>
      <c r="K104" s="8">
        <v>0.45</v>
      </c>
      <c r="L104" s="8">
        <f t="shared" si="51"/>
        <v>7.1635734197211454</v>
      </c>
    </row>
    <row r="105" spans="1:12" ht="15" customHeight="1" x14ac:dyDescent="0.45">
      <c r="A105" s="10">
        <v>6</v>
      </c>
      <c r="B105" s="22">
        <v>7.3927800000000001</v>
      </c>
      <c r="C105" s="22">
        <f t="shared" si="50"/>
        <v>0.15292076976536897</v>
      </c>
      <c r="D105" s="22">
        <v>6.8572199999999999</v>
      </c>
      <c r="E105" s="22">
        <f t="shared" si="53"/>
        <v>7.0969482915737405</v>
      </c>
      <c r="F105" s="22">
        <f t="shared" si="54"/>
        <v>0.53556000000000026</v>
      </c>
      <c r="G105" s="22">
        <f t="shared" si="55"/>
        <v>6.9440275218083718</v>
      </c>
      <c r="H105" s="30">
        <f t="shared" si="56"/>
        <v>12.965918892016521</v>
      </c>
      <c r="I105" s="8">
        <v>0.45</v>
      </c>
      <c r="J105" s="8">
        <f t="shared" si="52"/>
        <v>5.8346635014074346</v>
      </c>
      <c r="K105" s="8">
        <v>1.1399999999999999</v>
      </c>
      <c r="L105" s="8">
        <f t="shared" si="51"/>
        <v>14.781147536898834</v>
      </c>
    </row>
    <row r="106" spans="1:12" ht="15" customHeight="1" x14ac:dyDescent="0.45">
      <c r="A106" s="10">
        <v>7</v>
      </c>
      <c r="B106" s="22">
        <v>7.3214699999999997</v>
      </c>
      <c r="C106" s="22">
        <f t="shared" si="50"/>
        <v>0.12976467264379579</v>
      </c>
      <c r="D106" s="22">
        <v>6.7449899999999996</v>
      </c>
      <c r="E106" s="22">
        <f t="shared" si="53"/>
        <v>5.480770803130059</v>
      </c>
      <c r="F106" s="22">
        <f t="shared" si="54"/>
        <v>0.5764800000000001</v>
      </c>
      <c r="G106" s="22">
        <f t="shared" si="55"/>
        <v>5.3510061304862635</v>
      </c>
      <c r="H106" s="30">
        <f t="shared" si="56"/>
        <v>9.2822060270716467</v>
      </c>
      <c r="I106" s="8">
        <v>0.38</v>
      </c>
      <c r="J106" s="8">
        <f t="shared" si="52"/>
        <v>3.5272382902872259</v>
      </c>
      <c r="K106" s="8">
        <v>0.69</v>
      </c>
      <c r="L106" s="8">
        <f t="shared" si="51"/>
        <v>6.4047221586794354</v>
      </c>
    </row>
    <row r="107" spans="1:12" ht="15" customHeight="1" x14ac:dyDescent="0.45">
      <c r="A107" s="10">
        <v>8</v>
      </c>
      <c r="B107" s="22">
        <v>7.5607199999999999</v>
      </c>
      <c r="C107" s="22">
        <f t="shared" si="50"/>
        <v>0.22511605812593458</v>
      </c>
      <c r="D107" s="22">
        <v>6.9037199999999999</v>
      </c>
      <c r="E107" s="22">
        <f t="shared" si="53"/>
        <v>7.8989913995950749</v>
      </c>
      <c r="F107" s="22">
        <f t="shared" si="54"/>
        <v>0.65700000000000003</v>
      </c>
      <c r="G107" s="22">
        <f t="shared" si="55"/>
        <v>7.6738753414691407</v>
      </c>
      <c r="H107" s="30">
        <f t="shared" si="56"/>
        <v>11.68017555779169</v>
      </c>
      <c r="I107" s="8">
        <v>0.48</v>
      </c>
      <c r="J107" s="8">
        <f t="shared" si="52"/>
        <v>5.6064842677400115</v>
      </c>
      <c r="K107" s="8">
        <v>0.65</v>
      </c>
      <c r="L107" s="8">
        <f t="shared" si="51"/>
        <v>7.592114112564599</v>
      </c>
    </row>
    <row r="108" spans="1:12" ht="15" customHeight="1" x14ac:dyDescent="0.45">
      <c r="B108" s="22"/>
      <c r="C108" s="22"/>
      <c r="D108" s="22"/>
      <c r="E108" s="22"/>
      <c r="F108" s="22"/>
      <c r="G108" s="22"/>
      <c r="H108" s="30"/>
      <c r="I108" s="8"/>
      <c r="J108" s="8"/>
      <c r="K108" s="8"/>
      <c r="L108" s="8"/>
    </row>
    <row r="109" spans="1:12" ht="15" customHeight="1" x14ac:dyDescent="0.45">
      <c r="A109" s="14" t="s">
        <v>0</v>
      </c>
      <c r="B109" s="31">
        <f t="shared" ref="B109:L109" si="57">AVERAGE(B100:B107)</f>
        <v>7.4360799999999987</v>
      </c>
      <c r="C109" s="31">
        <f t="shared" si="57"/>
        <v>0.17511442595560583</v>
      </c>
      <c r="D109" s="31">
        <f t="shared" si="57"/>
        <v>6.8764037500000006</v>
      </c>
      <c r="E109" s="31">
        <f t="shared" si="57"/>
        <v>7.5344602517111294</v>
      </c>
      <c r="F109" s="31">
        <f t="shared" si="57"/>
        <v>0.55967624999999999</v>
      </c>
      <c r="G109" s="31">
        <f t="shared" si="57"/>
        <v>7.3593458257555247</v>
      </c>
      <c r="H109" s="32">
        <f t="shared" si="57"/>
        <v>13.267532242871306</v>
      </c>
      <c r="I109" s="8">
        <f t="shared" si="57"/>
        <v>0.47875000000000001</v>
      </c>
      <c r="J109" s="9">
        <f t="shared" si="57"/>
        <v>6.3200321488985125</v>
      </c>
      <c r="K109" s="8">
        <f t="shared" si="57"/>
        <v>0.87125000000000008</v>
      </c>
      <c r="L109" s="9">
        <f t="shared" si="57"/>
        <v>11.587956573804378</v>
      </c>
    </row>
    <row r="110" spans="1:12" ht="15" customHeight="1" x14ac:dyDescent="0.45">
      <c r="A110" s="10" t="s">
        <v>5</v>
      </c>
      <c r="B110" s="22">
        <f t="shared" ref="B110:L110" si="58">STDEV(B100:B109)/SQRT(COUNT(B100:B109))</f>
        <v>3.9287266102107164E-2</v>
      </c>
      <c r="C110" s="22">
        <f t="shared" si="58"/>
        <v>1.522968382525209E-2</v>
      </c>
      <c r="D110" s="22">
        <f t="shared" si="58"/>
        <v>2.5639402561590179E-2</v>
      </c>
      <c r="E110" s="22">
        <f t="shared" si="58"/>
        <v>0.44475544560813024</v>
      </c>
      <c r="F110" s="22">
        <f t="shared" si="58"/>
        <v>2.2355062249068507E-2</v>
      </c>
      <c r="G110" s="22">
        <f t="shared" si="58"/>
        <v>0.43156338136119143</v>
      </c>
      <c r="H110" s="30">
        <f t="shared" si="58"/>
        <v>0.78744718301572381</v>
      </c>
      <c r="I110" s="8">
        <f t="shared" si="58"/>
        <v>4.3411388034836164E-2</v>
      </c>
      <c r="J110" s="8">
        <f t="shared" si="58"/>
        <v>0.67401160688359585</v>
      </c>
      <c r="K110" s="8">
        <f t="shared" si="58"/>
        <v>8.6609556503758622E-2</v>
      </c>
      <c r="L110" s="8">
        <f t="shared" si="58"/>
        <v>1.3655732929537594</v>
      </c>
    </row>
    <row r="111" spans="1:12" ht="15" customHeight="1" x14ac:dyDescent="0.45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</row>
    <row r="112" spans="1:12" ht="15" customHeight="1" x14ac:dyDescent="0.45"/>
    <row r="113" spans="1:12" ht="15" customHeight="1" x14ac:dyDescent="0.45">
      <c r="A113" s="48" t="s">
        <v>9</v>
      </c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</row>
    <row r="114" spans="1:12" ht="15" customHeight="1" x14ac:dyDescent="0.45">
      <c r="A114" s="11"/>
      <c r="B114" s="17" t="s">
        <v>23</v>
      </c>
      <c r="C114" s="17"/>
      <c r="D114" s="17"/>
      <c r="E114" s="17"/>
      <c r="F114" s="17"/>
      <c r="G114" s="17"/>
      <c r="H114" s="28"/>
      <c r="I114" s="11" t="s">
        <v>35</v>
      </c>
      <c r="J114" s="11"/>
      <c r="K114" s="11" t="s">
        <v>36</v>
      </c>
      <c r="L114" s="11"/>
    </row>
    <row r="115" spans="1:12" ht="15" customHeight="1" x14ac:dyDescent="0.45">
      <c r="A115" s="4" t="s">
        <v>44</v>
      </c>
      <c r="B115" s="19" t="s">
        <v>24</v>
      </c>
      <c r="C115" s="20" t="s">
        <v>25</v>
      </c>
      <c r="D115" s="20" t="s">
        <v>26</v>
      </c>
      <c r="E115" s="20" t="s">
        <v>25</v>
      </c>
      <c r="F115" s="19" t="s">
        <v>38</v>
      </c>
      <c r="G115" s="20" t="s">
        <v>27</v>
      </c>
      <c r="H115" s="29" t="s">
        <v>40</v>
      </c>
      <c r="I115" s="12" t="s">
        <v>34</v>
      </c>
      <c r="J115" s="12" t="s">
        <v>28</v>
      </c>
      <c r="K115" s="12" t="s">
        <v>34</v>
      </c>
      <c r="L115" s="12" t="s">
        <v>28</v>
      </c>
    </row>
    <row r="116" spans="1:12" ht="15" customHeight="1" x14ac:dyDescent="0.45">
      <c r="A116" s="10">
        <v>1</v>
      </c>
      <c r="B116" s="22">
        <v>7.4381000000000004</v>
      </c>
      <c r="C116" s="22">
        <f t="shared" ref="C116:C123" si="59" xml:space="preserve"> 10^(B116-6.13) * 0.00835</f>
        <v>0.16974089019811972</v>
      </c>
      <c r="D116" s="22">
        <v>6.8871599999999997</v>
      </c>
      <c r="E116" s="22">
        <f t="shared" ref="E116:E122" si="60" xml:space="preserve"> 10^(D116-6.13) * 1.33</f>
        <v>7.6034665724008379</v>
      </c>
      <c r="F116" s="22">
        <f t="shared" ref="F116:F123" si="61">B116-D116</f>
        <v>0.55094000000000065</v>
      </c>
      <c r="G116" s="22">
        <f t="shared" ref="G116:G123" si="62">E116-C116</f>
        <v>7.4337256822027182</v>
      </c>
      <c r="H116" s="30">
        <f t="shared" ref="H116:H123" si="63">G116/F116</f>
        <v>13.492804447313155</v>
      </c>
      <c r="I116" s="8">
        <v>0.35</v>
      </c>
      <c r="J116" s="8">
        <f t="shared" ref="J116:J123" si="64">I116*H116</f>
        <v>4.7224815565596039</v>
      </c>
      <c r="K116" s="8">
        <v>0.76</v>
      </c>
      <c r="L116" s="8">
        <f t="shared" ref="L116:L120" si="65">K116*$H116</f>
        <v>10.254531379957998</v>
      </c>
    </row>
    <row r="117" spans="1:12" ht="15" customHeight="1" x14ac:dyDescent="0.45">
      <c r="A117" s="10">
        <v>2</v>
      </c>
      <c r="B117" s="22">
        <v>7.2227600000000001</v>
      </c>
      <c r="C117" s="22">
        <f t="shared" si="59"/>
        <v>0.10338236797858891</v>
      </c>
      <c r="D117" s="22">
        <v>6.7293700000000003</v>
      </c>
      <c r="E117" s="22">
        <f t="shared" si="60"/>
        <v>5.2871501115242143</v>
      </c>
      <c r="F117" s="22">
        <f t="shared" si="61"/>
        <v>0.49338999999999977</v>
      </c>
      <c r="G117" s="22">
        <f t="shared" si="62"/>
        <v>5.1837677435456255</v>
      </c>
      <c r="H117" s="30">
        <f t="shared" si="63"/>
        <v>10.506430498278498</v>
      </c>
      <c r="I117" s="8">
        <v>0.48</v>
      </c>
      <c r="J117" s="8">
        <f t="shared" si="64"/>
        <v>5.0430866391736791</v>
      </c>
      <c r="K117" s="8">
        <v>0.85</v>
      </c>
      <c r="L117" s="8">
        <f t="shared" si="65"/>
        <v>8.9304659235367225</v>
      </c>
    </row>
    <row r="118" spans="1:12" ht="15" customHeight="1" x14ac:dyDescent="0.45">
      <c r="A118" s="10">
        <v>3</v>
      </c>
      <c r="B118" s="22">
        <v>7.3555999999999999</v>
      </c>
      <c r="C118" s="22">
        <f t="shared" si="59"/>
        <v>0.14037393536882617</v>
      </c>
      <c r="D118" s="22">
        <v>6.7575000000000003</v>
      </c>
      <c r="E118" s="22">
        <f t="shared" si="60"/>
        <v>5.640942086009499</v>
      </c>
      <c r="F118" s="22">
        <f t="shared" si="61"/>
        <v>0.59809999999999963</v>
      </c>
      <c r="G118" s="22">
        <f t="shared" si="62"/>
        <v>5.5005681506406727</v>
      </c>
      <c r="H118" s="30">
        <f t="shared" si="63"/>
        <v>9.1967365835824708</v>
      </c>
      <c r="I118" s="8">
        <v>0.65</v>
      </c>
      <c r="J118" s="8">
        <f t="shared" si="64"/>
        <v>5.9778787793286066</v>
      </c>
      <c r="K118" s="8">
        <v>0.92</v>
      </c>
      <c r="L118" s="8">
        <f t="shared" si="65"/>
        <v>8.4609976568958736</v>
      </c>
    </row>
    <row r="119" spans="1:12" ht="15" customHeight="1" x14ac:dyDescent="0.45">
      <c r="A119" s="10">
        <v>4</v>
      </c>
      <c r="B119" s="22">
        <v>7.2288399999999999</v>
      </c>
      <c r="C119" s="22">
        <f t="shared" si="59"/>
        <v>0.10483987041712045</v>
      </c>
      <c r="D119" s="22">
        <v>6.6551799999999997</v>
      </c>
      <c r="E119" s="22">
        <f t="shared" si="60"/>
        <v>4.4568871832046639</v>
      </c>
      <c r="F119" s="22">
        <f t="shared" si="61"/>
        <v>0.57366000000000028</v>
      </c>
      <c r="G119" s="22">
        <f t="shared" si="62"/>
        <v>4.3520473127875432</v>
      </c>
      <c r="H119" s="30">
        <f t="shared" si="63"/>
        <v>7.5864576801372605</v>
      </c>
      <c r="I119" s="8">
        <v>0.56999999999999995</v>
      </c>
      <c r="J119" s="8">
        <f t="shared" si="64"/>
        <v>4.3242808776782384</v>
      </c>
      <c r="K119" s="8">
        <v>1.1000000000000001</v>
      </c>
      <c r="L119" s="8">
        <f t="shared" si="65"/>
        <v>8.3451034481509865</v>
      </c>
    </row>
    <row r="120" spans="1:12" ht="15" customHeight="1" x14ac:dyDescent="0.45">
      <c r="A120" s="10">
        <v>5</v>
      </c>
      <c r="B120" s="22">
        <v>7.4025800000000004</v>
      </c>
      <c r="C120" s="22">
        <f t="shared" si="59"/>
        <v>0.1564107056951983</v>
      </c>
      <c r="D120" s="22">
        <v>6.8262700000000001</v>
      </c>
      <c r="E120" s="22">
        <f t="shared" si="60"/>
        <v>6.6087852667969811</v>
      </c>
      <c r="F120" s="22">
        <f t="shared" si="61"/>
        <v>0.57631000000000032</v>
      </c>
      <c r="G120" s="22">
        <f t="shared" si="62"/>
        <v>6.4523745611017826</v>
      </c>
      <c r="H120" s="30">
        <f t="shared" si="63"/>
        <v>11.19601353629432</v>
      </c>
      <c r="I120" s="8">
        <v>0.55000000000000004</v>
      </c>
      <c r="J120" s="8">
        <f t="shared" si="64"/>
        <v>6.1578074449618763</v>
      </c>
      <c r="K120" s="8">
        <v>1.02</v>
      </c>
      <c r="L120" s="8">
        <f t="shared" si="65"/>
        <v>11.419933807020206</v>
      </c>
    </row>
    <row r="121" spans="1:12" ht="15" customHeight="1" x14ac:dyDescent="0.45">
      <c r="A121" s="10">
        <v>6</v>
      </c>
      <c r="B121" s="22">
        <v>7.3491200000000001</v>
      </c>
      <c r="C121" s="22">
        <f t="shared" si="59"/>
        <v>0.13829499899133829</v>
      </c>
      <c r="D121" s="22">
        <v>6.8586</v>
      </c>
      <c r="E121" s="22">
        <f t="shared" si="60"/>
        <v>7.1195351899971042</v>
      </c>
      <c r="F121" s="22">
        <f t="shared" si="61"/>
        <v>0.49052000000000007</v>
      </c>
      <c r="G121" s="22">
        <f t="shared" si="62"/>
        <v>6.9812401910057655</v>
      </c>
      <c r="H121" s="30">
        <f t="shared" si="63"/>
        <v>14.232325269113929</v>
      </c>
      <c r="I121" s="8">
        <v>0.34</v>
      </c>
      <c r="J121" s="8">
        <f t="shared" si="64"/>
        <v>4.8389905914987361</v>
      </c>
      <c r="K121" s="8">
        <v>0.69</v>
      </c>
      <c r="L121" s="8">
        <f>K121*$H121</f>
        <v>9.8203044356886107</v>
      </c>
    </row>
    <row r="122" spans="1:12" ht="15" customHeight="1" x14ac:dyDescent="0.45">
      <c r="A122" s="10">
        <v>7</v>
      </c>
      <c r="B122" s="22">
        <v>7.3811799999999996</v>
      </c>
      <c r="C122" s="22">
        <f t="shared" si="59"/>
        <v>0.14889032417074727</v>
      </c>
      <c r="D122" s="22">
        <v>6.8039199999999997</v>
      </c>
      <c r="E122" s="22">
        <f t="shared" si="60"/>
        <v>6.2772820242173051</v>
      </c>
      <c r="F122" s="22">
        <f t="shared" si="61"/>
        <v>0.57725999999999988</v>
      </c>
      <c r="G122" s="22">
        <f t="shared" si="62"/>
        <v>6.1283917000465582</v>
      </c>
      <c r="H122" s="30">
        <f t="shared" si="63"/>
        <v>10.616345667544191</v>
      </c>
      <c r="I122" s="8">
        <v>0.4</v>
      </c>
      <c r="J122" s="8">
        <f t="shared" si="64"/>
        <v>4.2465382670176766</v>
      </c>
      <c r="K122" s="8">
        <v>0.98</v>
      </c>
      <c r="L122" s="8">
        <f>K122*$H122</f>
        <v>10.404018754193308</v>
      </c>
    </row>
    <row r="123" spans="1:12" ht="15" customHeight="1" x14ac:dyDescent="0.45">
      <c r="A123" s="10">
        <v>8</v>
      </c>
      <c r="B123" s="22">
        <v>7.3855500000000003</v>
      </c>
      <c r="C123" s="22">
        <f t="shared" si="59"/>
        <v>0.15039606571615627</v>
      </c>
      <c r="D123" s="22">
        <v>6.8496699999999997</v>
      </c>
      <c r="E123" s="22">
        <v>6.8330799999999998</v>
      </c>
      <c r="F123" s="22">
        <f t="shared" si="61"/>
        <v>0.53588000000000058</v>
      </c>
      <c r="G123" s="22">
        <f t="shared" si="62"/>
        <v>6.682683934283844</v>
      </c>
      <c r="H123" s="30">
        <f t="shared" si="63"/>
        <v>12.470485807053514</v>
      </c>
      <c r="I123" s="8">
        <v>0.52</v>
      </c>
      <c r="J123" s="8">
        <f t="shared" si="64"/>
        <v>6.4846526196678278</v>
      </c>
      <c r="K123" s="8">
        <v>0.94</v>
      </c>
      <c r="L123" s="8">
        <f t="shared" ref="L123" si="66">K123*$H123</f>
        <v>11.722256658630302</v>
      </c>
    </row>
    <row r="124" spans="1:12" ht="15" customHeight="1" x14ac:dyDescent="0.45">
      <c r="B124" s="22"/>
      <c r="C124" s="22"/>
      <c r="D124" s="22"/>
      <c r="E124" s="22"/>
      <c r="F124" s="22"/>
      <c r="G124" s="22"/>
      <c r="H124" s="30"/>
      <c r="I124" s="8"/>
      <c r="J124" s="8"/>
      <c r="K124" s="8"/>
      <c r="L124" s="8"/>
    </row>
    <row r="125" spans="1:12" ht="15" customHeight="1" x14ac:dyDescent="0.45">
      <c r="A125" s="11" t="s">
        <v>0</v>
      </c>
      <c r="B125" s="31">
        <f t="shared" ref="B125:L125" si="67">AVERAGE(B116:B123)</f>
        <v>7.3454662500000003</v>
      </c>
      <c r="C125" s="31">
        <f t="shared" si="67"/>
        <v>0.13904114481701194</v>
      </c>
      <c r="D125" s="31">
        <f t="shared" si="67"/>
        <v>6.7959587500000005</v>
      </c>
      <c r="E125" s="31">
        <f t="shared" si="67"/>
        <v>6.2283910542688261</v>
      </c>
      <c r="F125" s="31">
        <f t="shared" si="67"/>
        <v>0.54950750000000015</v>
      </c>
      <c r="G125" s="31">
        <f t="shared" si="67"/>
        <v>6.0893499094518138</v>
      </c>
      <c r="H125" s="32">
        <f t="shared" si="67"/>
        <v>11.162199936164669</v>
      </c>
      <c r="I125" s="8">
        <f t="shared" si="67"/>
        <v>0.48249999999999993</v>
      </c>
      <c r="J125" s="9">
        <f t="shared" si="67"/>
        <v>5.2244645969857801</v>
      </c>
      <c r="K125" s="8">
        <f t="shared" si="67"/>
        <v>0.90749999999999997</v>
      </c>
      <c r="L125" s="9">
        <f t="shared" si="67"/>
        <v>9.9197015080092505</v>
      </c>
    </row>
    <row r="126" spans="1:12" ht="15" customHeight="1" x14ac:dyDescent="0.45">
      <c r="A126" s="10" t="s">
        <v>5</v>
      </c>
      <c r="B126" s="22">
        <f t="shared" ref="B126:L126" si="68">STDEV(B116:B123)/SQRT(COUNT(B116:B123))</f>
        <v>2.7870785968305115E-2</v>
      </c>
      <c r="C126" s="22">
        <f t="shared" si="68"/>
        <v>8.3599012880482479E-3</v>
      </c>
      <c r="D126" s="22">
        <f t="shared" si="68"/>
        <v>2.7334057604642744E-2</v>
      </c>
      <c r="E126" s="22">
        <f t="shared" si="68"/>
        <v>0.36759270268990907</v>
      </c>
      <c r="F126" s="22">
        <f t="shared" si="68"/>
        <v>1.4173421649340706E-2</v>
      </c>
      <c r="G126" s="22">
        <f t="shared" si="68"/>
        <v>0.36038506806520376</v>
      </c>
      <c r="H126" s="30">
        <f t="shared" si="68"/>
        <v>0.7785874519309619</v>
      </c>
      <c r="I126" s="8">
        <f t="shared" si="68"/>
        <v>3.9267853082569873E-2</v>
      </c>
      <c r="J126" s="8">
        <f t="shared" si="68"/>
        <v>0.30551424549577666</v>
      </c>
      <c r="K126" s="8">
        <f t="shared" si="68"/>
        <v>4.7911749230076378E-2</v>
      </c>
      <c r="L126" s="8">
        <f t="shared" si="68"/>
        <v>0.4520236058758012</v>
      </c>
    </row>
    <row r="127" spans="1:12" ht="15" customHeight="1" x14ac:dyDescent="0.45"/>
    <row r="128" spans="1:12" ht="15" customHeight="1" x14ac:dyDescent="0.45"/>
    <row r="129" spans="1:12" ht="15" customHeight="1" x14ac:dyDescent="0.45">
      <c r="A129" s="48" t="s">
        <v>31</v>
      </c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</row>
    <row r="130" spans="1:12" ht="15" customHeight="1" x14ac:dyDescent="0.45">
      <c r="A130" s="11"/>
      <c r="B130" s="17" t="s">
        <v>23</v>
      </c>
      <c r="C130" s="17"/>
      <c r="D130" s="17"/>
      <c r="E130" s="17"/>
      <c r="F130" s="17"/>
      <c r="G130" s="17"/>
      <c r="H130" s="28"/>
      <c r="I130" s="11" t="s">
        <v>35</v>
      </c>
      <c r="J130" s="11"/>
      <c r="K130" s="11" t="s">
        <v>36</v>
      </c>
      <c r="L130" s="11"/>
    </row>
    <row r="131" spans="1:12" ht="15" customHeight="1" x14ac:dyDescent="0.45">
      <c r="A131" s="4" t="s">
        <v>44</v>
      </c>
      <c r="B131" s="19" t="s">
        <v>24</v>
      </c>
      <c r="C131" s="20" t="s">
        <v>25</v>
      </c>
      <c r="D131" s="20" t="s">
        <v>26</v>
      </c>
      <c r="E131" s="20" t="s">
        <v>25</v>
      </c>
      <c r="F131" s="19" t="s">
        <v>38</v>
      </c>
      <c r="G131" s="20" t="s">
        <v>27</v>
      </c>
      <c r="H131" s="29" t="s">
        <v>40</v>
      </c>
      <c r="I131" s="12" t="s">
        <v>34</v>
      </c>
      <c r="J131" s="12" t="s">
        <v>28</v>
      </c>
      <c r="K131" s="12" t="s">
        <v>34</v>
      </c>
      <c r="L131" s="12" t="s">
        <v>28</v>
      </c>
    </row>
    <row r="132" spans="1:12" ht="15" customHeight="1" x14ac:dyDescent="0.45">
      <c r="A132" s="10">
        <v>1</v>
      </c>
      <c r="B132" s="22">
        <v>7.4431500000000002</v>
      </c>
      <c r="C132" s="22">
        <f xml:space="preserve"> 10^(B132-6.13) * 0.00835</f>
        <v>0.17172616663972268</v>
      </c>
      <c r="D132" s="22">
        <v>6.9671900000000004</v>
      </c>
      <c r="E132" s="22">
        <f xml:space="preserve"> 10^(D132-6.13) * 1.33</f>
        <v>9.1420089255930712</v>
      </c>
      <c r="F132" s="22">
        <f>B132-D132</f>
        <v>0.47595999999999972</v>
      </c>
      <c r="G132" s="22">
        <f>E132-C132</f>
        <v>8.9702827589533491</v>
      </c>
      <c r="H132" s="30">
        <f>G132/F132</f>
        <v>18.846715604154454</v>
      </c>
      <c r="I132" s="8">
        <v>0.46</v>
      </c>
      <c r="J132" s="8">
        <f t="shared" ref="J132:J139" si="69">I132*H132</f>
        <v>8.6694891779110499</v>
      </c>
      <c r="K132" s="8">
        <v>0.89</v>
      </c>
      <c r="L132" s="8">
        <f t="shared" ref="L132:L139" si="70">K132*$H132</f>
        <v>16.773576887697466</v>
      </c>
    </row>
    <row r="133" spans="1:12" ht="15" customHeight="1" x14ac:dyDescent="0.45">
      <c r="A133" s="10">
        <v>2</v>
      </c>
      <c r="B133" s="22">
        <v>7.3142199999999997</v>
      </c>
      <c r="C133" s="22">
        <f t="shared" ref="C133:C139" si="71" xml:space="preserve"> 10^(B133-6.13) * 0.00835</f>
        <v>0.12761639596611671</v>
      </c>
      <c r="D133" s="22">
        <v>6.7839900000000002</v>
      </c>
      <c r="E133" s="22">
        <f t="shared" ref="E133:E139" si="72" xml:space="preserve"> 10^(D133-6.13) * 1.33</f>
        <v>5.9957241121623532</v>
      </c>
      <c r="F133" s="22">
        <f t="shared" ref="F133:F139" si="73">B133-D133</f>
        <v>0.53022999999999954</v>
      </c>
      <c r="G133" s="22">
        <f t="shared" ref="G133:G139" si="74">E133-C133</f>
        <v>5.8681077161962367</v>
      </c>
      <c r="H133" s="30">
        <f t="shared" ref="H133:H139" si="75">G133/F133</f>
        <v>11.067098648126741</v>
      </c>
      <c r="I133" s="8">
        <v>0.45</v>
      </c>
      <c r="J133" s="8">
        <f t="shared" si="69"/>
        <v>4.9801943916570339</v>
      </c>
      <c r="K133" s="8">
        <v>0.81</v>
      </c>
      <c r="L133" s="8">
        <f t="shared" si="70"/>
        <v>8.9643499049826616</v>
      </c>
    </row>
    <row r="134" spans="1:12" ht="15" customHeight="1" x14ac:dyDescent="0.45">
      <c r="A134" s="10">
        <v>3</v>
      </c>
      <c r="B134" s="22">
        <v>7.3883000000000001</v>
      </c>
      <c r="C134" s="22">
        <f t="shared" si="71"/>
        <v>0.15135141148297612</v>
      </c>
      <c r="D134" s="22">
        <v>6.8691399999999998</v>
      </c>
      <c r="E134" s="22">
        <f t="shared" si="72"/>
        <v>7.2944347024045113</v>
      </c>
      <c r="F134" s="22">
        <f t="shared" si="73"/>
        <v>0.51916000000000029</v>
      </c>
      <c r="G134" s="22">
        <f t="shared" si="74"/>
        <v>7.1430832909215356</v>
      </c>
      <c r="H134" s="30">
        <f t="shared" si="75"/>
        <v>13.758924591496902</v>
      </c>
      <c r="I134" s="8">
        <v>0.45</v>
      </c>
      <c r="J134" s="8">
        <f t="shared" si="69"/>
        <v>6.1915160661736062</v>
      </c>
      <c r="K134" s="8">
        <v>0.78</v>
      </c>
      <c r="L134" s="8">
        <f t="shared" si="70"/>
        <v>10.731961181367584</v>
      </c>
    </row>
    <row r="135" spans="1:12" ht="15" customHeight="1" x14ac:dyDescent="0.45">
      <c r="A135" s="10">
        <v>4</v>
      </c>
      <c r="B135" s="22">
        <v>7.2982500000000003</v>
      </c>
      <c r="C135" s="22">
        <f t="shared" si="71"/>
        <v>0.12300888318157957</v>
      </c>
      <c r="D135" s="22">
        <v>6.7834099999999999</v>
      </c>
      <c r="E135" s="22">
        <f t="shared" si="72"/>
        <v>5.9877221709671504</v>
      </c>
      <c r="F135" s="22">
        <f t="shared" si="73"/>
        <v>0.51484000000000041</v>
      </c>
      <c r="G135" s="22">
        <f t="shared" si="74"/>
        <v>5.8647132877855706</v>
      </c>
      <c r="H135" s="30">
        <f t="shared" si="75"/>
        <v>11.391331846370845</v>
      </c>
      <c r="I135" s="8">
        <v>0.55000000000000004</v>
      </c>
      <c r="J135" s="8">
        <f t="shared" si="69"/>
        <v>6.265232515503965</v>
      </c>
      <c r="K135" s="8">
        <v>0.95</v>
      </c>
      <c r="L135" s="8">
        <f t="shared" si="70"/>
        <v>10.821765254052302</v>
      </c>
    </row>
    <row r="136" spans="1:12" ht="15" customHeight="1" x14ac:dyDescent="0.45">
      <c r="A136" s="10">
        <v>5</v>
      </c>
      <c r="B136" s="22">
        <v>7.28369</v>
      </c>
      <c r="C136" s="22">
        <f t="shared" si="71"/>
        <v>0.11895329472868778</v>
      </c>
      <c r="D136" s="22">
        <v>6.7467800000000002</v>
      </c>
      <c r="E136" s="22">
        <f t="shared" si="72"/>
        <v>5.5034071149629904</v>
      </c>
      <c r="F136" s="22">
        <f t="shared" si="73"/>
        <v>0.53690999999999978</v>
      </c>
      <c r="G136" s="22">
        <f t="shared" si="74"/>
        <v>5.3844538202343024</v>
      </c>
      <c r="H136" s="30">
        <f t="shared" si="75"/>
        <v>10.028596636744156</v>
      </c>
      <c r="I136" s="8">
        <v>0.5</v>
      </c>
      <c r="J136" s="8">
        <f t="shared" si="69"/>
        <v>5.0142983183720782</v>
      </c>
      <c r="K136" s="8">
        <v>0.96</v>
      </c>
      <c r="L136" s="8">
        <f t="shared" si="70"/>
        <v>9.62745277127439</v>
      </c>
    </row>
    <row r="137" spans="1:12" ht="15" customHeight="1" x14ac:dyDescent="0.45">
      <c r="A137" s="10">
        <v>6</v>
      </c>
      <c r="B137" s="22">
        <v>7.4576000000000002</v>
      </c>
      <c r="C137" s="22">
        <f t="shared" si="71"/>
        <v>0.17753601829852081</v>
      </c>
      <c r="D137" s="22">
        <v>6.8686400000000001</v>
      </c>
      <c r="E137" s="22">
        <f t="shared" si="72"/>
        <v>7.286041506539731</v>
      </c>
      <c r="F137" s="22">
        <f t="shared" si="73"/>
        <v>0.58896000000000015</v>
      </c>
      <c r="G137" s="22">
        <f t="shared" si="74"/>
        <v>7.1085054882412102</v>
      </c>
      <c r="H137" s="30">
        <f t="shared" si="75"/>
        <v>12.069589595628241</v>
      </c>
      <c r="I137" s="8">
        <v>0.49</v>
      </c>
      <c r="J137" s="8">
        <f t="shared" si="69"/>
        <v>5.9140989018578374</v>
      </c>
      <c r="K137" s="8">
        <v>0.89</v>
      </c>
      <c r="L137" s="8">
        <f t="shared" si="70"/>
        <v>10.741934740109134</v>
      </c>
    </row>
    <row r="138" spans="1:12" ht="15" customHeight="1" x14ac:dyDescent="0.45">
      <c r="A138" s="10">
        <v>7</v>
      </c>
      <c r="B138" s="22">
        <v>7.3410399999999996</v>
      </c>
      <c r="C138" s="22">
        <f t="shared" si="71"/>
        <v>0.13574582318177036</v>
      </c>
      <c r="D138" s="22">
        <v>6.7816000000000001</v>
      </c>
      <c r="E138" s="22">
        <f t="shared" si="72"/>
        <v>5.962819196755353</v>
      </c>
      <c r="F138" s="22">
        <f t="shared" si="73"/>
        <v>0.55943999999999949</v>
      </c>
      <c r="G138" s="22">
        <f t="shared" si="74"/>
        <v>5.8270733735735822</v>
      </c>
      <c r="H138" s="30">
        <f t="shared" si="75"/>
        <v>10.415904071166858</v>
      </c>
      <c r="I138" s="8">
        <v>0.59</v>
      </c>
      <c r="J138" s="8">
        <f t="shared" si="69"/>
        <v>6.1453834019884459</v>
      </c>
      <c r="K138" s="8">
        <v>0.94</v>
      </c>
      <c r="L138" s="8">
        <f t="shared" si="70"/>
        <v>9.7909498268968456</v>
      </c>
    </row>
    <row r="139" spans="1:12" ht="15" customHeight="1" x14ac:dyDescent="0.45">
      <c r="A139" s="10">
        <v>8</v>
      </c>
      <c r="B139" s="22">
        <v>7.2744900000000001</v>
      </c>
      <c r="C139" s="22">
        <f t="shared" si="71"/>
        <v>0.11645991679338298</v>
      </c>
      <c r="D139" s="22">
        <v>6.7886199999999999</v>
      </c>
      <c r="E139" s="22">
        <f t="shared" si="72"/>
        <v>6.0599862807826064</v>
      </c>
      <c r="F139" s="22">
        <f t="shared" si="73"/>
        <v>0.48587000000000025</v>
      </c>
      <c r="G139" s="22">
        <f t="shared" si="74"/>
        <v>5.9435263639892231</v>
      </c>
      <c r="H139" s="30">
        <f t="shared" si="75"/>
        <v>12.232750250044704</v>
      </c>
      <c r="I139" s="8">
        <v>0.3</v>
      </c>
      <c r="J139" s="8">
        <f t="shared" si="69"/>
        <v>3.6698250750134109</v>
      </c>
      <c r="K139" s="8">
        <v>0.77</v>
      </c>
      <c r="L139" s="8">
        <f t="shared" si="70"/>
        <v>9.4192176925344224</v>
      </c>
    </row>
    <row r="140" spans="1:12" ht="15" customHeight="1" x14ac:dyDescent="0.45">
      <c r="B140" s="22"/>
      <c r="C140" s="22"/>
      <c r="D140" s="22"/>
      <c r="E140" s="22"/>
      <c r="F140" s="22"/>
      <c r="G140" s="22"/>
      <c r="H140" s="30"/>
      <c r="I140" s="8"/>
      <c r="J140" s="8"/>
      <c r="K140" s="8"/>
      <c r="L140" s="8"/>
    </row>
    <row r="141" spans="1:12" ht="15" customHeight="1" x14ac:dyDescent="0.45">
      <c r="A141" s="15" t="s">
        <v>0</v>
      </c>
      <c r="B141" s="31">
        <f t="shared" ref="B141:L141" si="76">AVERAGE(B132:B139)</f>
        <v>7.3500924999999997</v>
      </c>
      <c r="C141" s="31">
        <f t="shared" si="76"/>
        <v>0.14029973878409463</v>
      </c>
      <c r="D141" s="31">
        <f t="shared" si="76"/>
        <v>6.8236712499999994</v>
      </c>
      <c r="E141" s="31">
        <f t="shared" si="76"/>
        <v>6.6540180012709715</v>
      </c>
      <c r="F141" s="31">
        <f t="shared" si="76"/>
        <v>0.52642124999999995</v>
      </c>
      <c r="G141" s="31">
        <f t="shared" si="76"/>
        <v>6.5137182624868757</v>
      </c>
      <c r="H141" s="32">
        <f t="shared" si="76"/>
        <v>12.476363905466615</v>
      </c>
      <c r="I141" s="8">
        <f t="shared" si="76"/>
        <v>0.47375</v>
      </c>
      <c r="J141" s="9">
        <f t="shared" si="76"/>
        <v>5.8562547310596784</v>
      </c>
      <c r="K141" s="8">
        <f t="shared" si="76"/>
        <v>0.87375000000000003</v>
      </c>
      <c r="L141" s="9">
        <f t="shared" si="76"/>
        <v>10.858901032364351</v>
      </c>
    </row>
    <row r="142" spans="1:12" ht="15" customHeight="1" x14ac:dyDescent="0.45">
      <c r="A142" s="10" t="s">
        <v>5</v>
      </c>
      <c r="B142" s="22">
        <f t="shared" ref="B142:L142" si="77">STDEV(B132:B141)/SQRT(COUNT(B132:B141))</f>
        <v>2.2316795104808412E-2</v>
      </c>
      <c r="C142" s="22">
        <f t="shared" si="77"/>
        <v>7.4543864374744294E-3</v>
      </c>
      <c r="D142" s="22">
        <f t="shared" si="77"/>
        <v>2.2605813438478142E-2</v>
      </c>
      <c r="E142" s="22">
        <f t="shared" si="77"/>
        <v>0.37326491121012745</v>
      </c>
      <c r="F142" s="22">
        <f t="shared" si="77"/>
        <v>1.1488790604263388E-2</v>
      </c>
      <c r="G142" s="22">
        <f t="shared" si="77"/>
        <v>0.3669400482372307</v>
      </c>
      <c r="H142" s="30">
        <f t="shared" si="77"/>
        <v>0.88074730024486092</v>
      </c>
      <c r="I142" s="8">
        <f t="shared" si="77"/>
        <v>2.6819225069590186E-2</v>
      </c>
      <c r="J142" s="8">
        <f t="shared" si="77"/>
        <v>0.44934735605544823</v>
      </c>
      <c r="K142" s="8">
        <f t="shared" si="77"/>
        <v>2.4091117542456266E-2</v>
      </c>
      <c r="L142" s="8">
        <f t="shared" si="77"/>
        <v>0.77579315210336597</v>
      </c>
    </row>
    <row r="143" spans="1:12" ht="15" customHeight="1" x14ac:dyDescent="0.45"/>
    <row r="144" spans="1:12" ht="15" customHeight="1" x14ac:dyDescent="0.45"/>
    <row r="145" spans="1:12" ht="15" customHeight="1" x14ac:dyDescent="0.45">
      <c r="A145" s="48" t="s">
        <v>32</v>
      </c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</row>
    <row r="146" spans="1:12" ht="15" customHeight="1" x14ac:dyDescent="0.45">
      <c r="A146" s="11"/>
      <c r="B146" s="17" t="s">
        <v>23</v>
      </c>
      <c r="C146" s="17"/>
      <c r="D146" s="17"/>
      <c r="E146" s="17"/>
      <c r="F146" s="17"/>
      <c r="G146" s="17"/>
      <c r="H146" s="28"/>
      <c r="I146" s="11" t="s">
        <v>35</v>
      </c>
      <c r="J146" s="11"/>
      <c r="K146" s="11" t="s">
        <v>36</v>
      </c>
      <c r="L146" s="11"/>
    </row>
    <row r="147" spans="1:12" ht="15" customHeight="1" x14ac:dyDescent="0.45">
      <c r="A147" s="4" t="s">
        <v>44</v>
      </c>
      <c r="B147" s="19" t="s">
        <v>24</v>
      </c>
      <c r="C147" s="20" t="s">
        <v>25</v>
      </c>
      <c r="D147" s="20" t="s">
        <v>26</v>
      </c>
      <c r="E147" s="20" t="s">
        <v>25</v>
      </c>
      <c r="F147" s="19" t="s">
        <v>38</v>
      </c>
      <c r="G147" s="20" t="s">
        <v>27</v>
      </c>
      <c r="H147" s="29" t="s">
        <v>40</v>
      </c>
      <c r="I147" s="12" t="s">
        <v>34</v>
      </c>
      <c r="J147" s="12" t="s">
        <v>28</v>
      </c>
      <c r="K147" s="12" t="s">
        <v>34</v>
      </c>
      <c r="L147" s="12" t="s">
        <v>28</v>
      </c>
    </row>
    <row r="148" spans="1:12" ht="15" customHeight="1" x14ac:dyDescent="0.45">
      <c r="A148" s="10">
        <v>1</v>
      </c>
      <c r="B148" s="22">
        <v>7.3941400000000002</v>
      </c>
      <c r="C148" s="22">
        <f t="shared" ref="C148:C157" si="78" xml:space="preserve"> 10^(B148-6.13) * 0.00835</f>
        <v>0.15340039414448783</v>
      </c>
      <c r="D148" s="22">
        <v>6.81555</v>
      </c>
      <c r="E148" s="22">
        <f t="shared" ref="E148:E157" si="79" xml:space="preserve"> 10^(D148-6.13) * 1.33</f>
        <v>6.4476527686322074</v>
      </c>
      <c r="F148" s="22">
        <f t="shared" ref="F148:F157" si="80">B148-D148</f>
        <v>0.57859000000000016</v>
      </c>
      <c r="G148" s="22">
        <f t="shared" ref="G148:G157" si="81">E148-C148</f>
        <v>6.2942523744877192</v>
      </c>
      <c r="H148" s="30">
        <f t="shared" ref="H148:H157" si="82">G148/F148</f>
        <v>10.87860553152961</v>
      </c>
      <c r="I148" s="8">
        <v>0.27</v>
      </c>
      <c r="J148" s="8">
        <f t="shared" ref="J148:J157" si="83">I148*H148</f>
        <v>2.9372234935129948</v>
      </c>
      <c r="K148" s="8">
        <v>0.42</v>
      </c>
      <c r="L148" s="8">
        <f t="shared" ref="L148:L157" si="84">K148*$H148</f>
        <v>4.5690143232424356</v>
      </c>
    </row>
    <row r="149" spans="1:12" ht="15" customHeight="1" x14ac:dyDescent="0.45">
      <c r="A149" s="10">
        <v>2</v>
      </c>
      <c r="B149" s="22">
        <v>7.3717499999999996</v>
      </c>
      <c r="C149" s="22">
        <f t="shared" si="78"/>
        <v>0.14569225841970687</v>
      </c>
      <c r="D149" s="22">
        <v>6.83514</v>
      </c>
      <c r="E149" s="22">
        <f t="shared" si="79"/>
        <v>6.7451504492250578</v>
      </c>
      <c r="F149" s="22">
        <f t="shared" si="80"/>
        <v>0.53660999999999959</v>
      </c>
      <c r="G149" s="22">
        <f t="shared" si="81"/>
        <v>6.5994581908053513</v>
      </c>
      <c r="H149" s="30">
        <f t="shared" si="82"/>
        <v>12.298425655141269</v>
      </c>
      <c r="I149" s="8">
        <v>0.33</v>
      </c>
      <c r="J149" s="8">
        <f t="shared" si="83"/>
        <v>4.0584804661966194</v>
      </c>
      <c r="K149" s="8">
        <v>0.65</v>
      </c>
      <c r="L149" s="8">
        <f t="shared" si="84"/>
        <v>7.9939766758418251</v>
      </c>
    </row>
    <row r="150" spans="1:12" ht="15" customHeight="1" x14ac:dyDescent="0.45">
      <c r="A150" s="10">
        <v>3</v>
      </c>
      <c r="B150" s="22">
        <v>7.4939299999999998</v>
      </c>
      <c r="C150" s="22">
        <f t="shared" si="78"/>
        <v>0.1930262953092739</v>
      </c>
      <c r="D150" s="22">
        <v>6.8819699999999999</v>
      </c>
      <c r="E150" s="22">
        <f t="shared" si="79"/>
        <v>7.5131427575624974</v>
      </c>
      <c r="F150" s="22">
        <f t="shared" si="80"/>
        <v>0.61195999999999984</v>
      </c>
      <c r="G150" s="22">
        <f t="shared" si="81"/>
        <v>7.3201164622532238</v>
      </c>
      <c r="H150" s="30">
        <f t="shared" si="82"/>
        <v>11.961756425670348</v>
      </c>
      <c r="I150" s="8">
        <v>0.34</v>
      </c>
      <c r="J150" s="8">
        <f t="shared" si="83"/>
        <v>4.0669971847279189</v>
      </c>
      <c r="K150" s="8">
        <v>0.52</v>
      </c>
      <c r="L150" s="8">
        <f t="shared" si="84"/>
        <v>6.220113341348581</v>
      </c>
    </row>
    <row r="151" spans="1:12" ht="15" customHeight="1" x14ac:dyDescent="0.45">
      <c r="A151" s="10">
        <v>4</v>
      </c>
      <c r="B151" s="22">
        <v>7.4493499999999999</v>
      </c>
      <c r="C151" s="22">
        <f t="shared" si="78"/>
        <v>0.17419531702449775</v>
      </c>
      <c r="D151" s="22">
        <v>6.8772700000000002</v>
      </c>
      <c r="E151" s="22">
        <f t="shared" si="79"/>
        <v>7.4322727829192283</v>
      </c>
      <c r="F151" s="22">
        <f t="shared" si="80"/>
        <v>0.5720799999999997</v>
      </c>
      <c r="G151" s="22">
        <f t="shared" si="81"/>
        <v>7.2580774658947309</v>
      </c>
      <c r="H151" s="30">
        <f t="shared" si="82"/>
        <v>12.687172189020302</v>
      </c>
      <c r="I151" s="8">
        <v>0.3</v>
      </c>
      <c r="J151" s="8">
        <f t="shared" si="83"/>
        <v>3.8061516567060902</v>
      </c>
      <c r="K151" s="8">
        <v>0.59</v>
      </c>
      <c r="L151" s="8">
        <f t="shared" si="84"/>
        <v>7.4854315915219773</v>
      </c>
    </row>
    <row r="152" spans="1:12" ht="15" customHeight="1" x14ac:dyDescent="0.45">
      <c r="A152" s="10">
        <v>5</v>
      </c>
      <c r="B152" s="22">
        <v>7.3498599999999996</v>
      </c>
      <c r="C152" s="22">
        <f t="shared" si="78"/>
        <v>0.1385308425049919</v>
      </c>
      <c r="D152" s="22">
        <v>6.8371700000000004</v>
      </c>
      <c r="E152" s="22">
        <f t="shared" si="79"/>
        <v>6.7767527544230761</v>
      </c>
      <c r="F152" s="22">
        <f t="shared" si="80"/>
        <v>0.5126899999999992</v>
      </c>
      <c r="G152" s="22">
        <f t="shared" si="81"/>
        <v>6.6382219119180839</v>
      </c>
      <c r="H152" s="30">
        <f t="shared" si="82"/>
        <v>12.947827950453673</v>
      </c>
      <c r="I152" s="8">
        <v>0.33</v>
      </c>
      <c r="J152" s="8">
        <f t="shared" si="83"/>
        <v>4.2727832236497125</v>
      </c>
      <c r="K152" s="8">
        <v>0.59</v>
      </c>
      <c r="L152" s="8">
        <f t="shared" si="84"/>
        <v>7.639218490767667</v>
      </c>
    </row>
    <row r="153" spans="1:12" ht="15" customHeight="1" x14ac:dyDescent="0.45">
      <c r="A153" s="10">
        <v>6</v>
      </c>
      <c r="B153" s="22">
        <v>7.2781599999999997</v>
      </c>
      <c r="C153" s="22">
        <f t="shared" si="78"/>
        <v>0.11744822982219502</v>
      </c>
      <c r="D153" s="22">
        <v>6.7587900000000003</v>
      </c>
      <c r="E153" s="22">
        <f t="shared" si="79"/>
        <v>5.6577224817817973</v>
      </c>
      <c r="F153" s="22">
        <f t="shared" si="80"/>
        <v>0.51936999999999944</v>
      </c>
      <c r="G153" s="22">
        <f t="shared" si="81"/>
        <v>5.5402742519596027</v>
      </c>
      <c r="H153" s="30">
        <f t="shared" si="82"/>
        <v>10.667297402544637</v>
      </c>
      <c r="I153" s="8">
        <v>0.35</v>
      </c>
      <c r="J153" s="8">
        <f t="shared" si="83"/>
        <v>3.7335540908906228</v>
      </c>
      <c r="K153" s="8">
        <v>0.52</v>
      </c>
      <c r="L153" s="8">
        <f t="shared" si="84"/>
        <v>5.5469946493232118</v>
      </c>
    </row>
    <row r="154" spans="1:12" ht="15" customHeight="1" x14ac:dyDescent="0.45">
      <c r="A154" s="10">
        <v>7</v>
      </c>
      <c r="B154" s="22">
        <v>7.2236900000000004</v>
      </c>
      <c r="C154" s="22">
        <f t="shared" si="78"/>
        <v>0.10360398861400175</v>
      </c>
      <c r="D154" s="22">
        <v>6.75732</v>
      </c>
      <c r="E154" s="22">
        <f t="shared" si="79"/>
        <v>5.6386045955989239</v>
      </c>
      <c r="F154" s="22">
        <f t="shared" si="80"/>
        <v>0.4663700000000004</v>
      </c>
      <c r="G154" s="22">
        <f t="shared" si="81"/>
        <v>5.535000606984922</v>
      </c>
      <c r="H154" s="30">
        <f t="shared" si="82"/>
        <v>11.868260409084884</v>
      </c>
      <c r="I154" s="8">
        <v>0.24</v>
      </c>
      <c r="J154" s="8">
        <f t="shared" si="83"/>
        <v>2.848382498180372</v>
      </c>
      <c r="K154" s="8">
        <v>0.39</v>
      </c>
      <c r="L154" s="8">
        <f t="shared" si="84"/>
        <v>4.6286215595431051</v>
      </c>
    </row>
    <row r="155" spans="1:12" ht="15" customHeight="1" x14ac:dyDescent="0.45">
      <c r="A155" s="10">
        <v>8</v>
      </c>
      <c r="B155" s="22">
        <v>7.3621800000000004</v>
      </c>
      <c r="C155" s="22">
        <f t="shared" si="78"/>
        <v>0.14251693556940701</v>
      </c>
      <c r="D155" s="22">
        <v>6.8430200000000001</v>
      </c>
      <c r="E155" s="22">
        <f t="shared" si="79"/>
        <v>6.8686540172422603</v>
      </c>
      <c r="F155" s="22">
        <f t="shared" si="80"/>
        <v>0.51916000000000029</v>
      </c>
      <c r="G155" s="22">
        <f t="shared" si="81"/>
        <v>6.726137081672853</v>
      </c>
      <c r="H155" s="30">
        <f t="shared" si="82"/>
        <v>12.95580761551901</v>
      </c>
      <c r="I155" s="8">
        <v>0.45</v>
      </c>
      <c r="J155" s="8">
        <f t="shared" si="83"/>
        <v>5.8301134269835551</v>
      </c>
      <c r="K155" s="8">
        <v>0.78</v>
      </c>
      <c r="L155" s="8">
        <f t="shared" si="84"/>
        <v>10.105529940104828</v>
      </c>
    </row>
    <row r="156" spans="1:12" ht="15" customHeight="1" x14ac:dyDescent="0.45">
      <c r="A156" s="10">
        <v>9</v>
      </c>
      <c r="B156" s="22">
        <v>7.4171399999999998</v>
      </c>
      <c r="C156" s="22">
        <f t="shared" si="78"/>
        <v>0.16174336548720225</v>
      </c>
      <c r="D156" s="22">
        <v>6.8536099999999998</v>
      </c>
      <c r="E156" s="22">
        <f t="shared" si="79"/>
        <v>7.03820060328274</v>
      </c>
      <c r="F156" s="22">
        <f t="shared" si="80"/>
        <v>0.56353000000000009</v>
      </c>
      <c r="G156" s="22">
        <f t="shared" si="81"/>
        <v>6.8764572377955382</v>
      </c>
      <c r="H156" s="30">
        <f t="shared" si="82"/>
        <v>12.202468791005868</v>
      </c>
      <c r="I156" s="8">
        <v>0.48</v>
      </c>
      <c r="J156" s="8">
        <f t="shared" si="83"/>
        <v>5.8571850196828166</v>
      </c>
      <c r="K156" s="8">
        <v>0.96</v>
      </c>
      <c r="L156" s="8">
        <f t="shared" si="84"/>
        <v>11.714370039365633</v>
      </c>
    </row>
    <row r="157" spans="1:12" ht="15" customHeight="1" x14ac:dyDescent="0.45">
      <c r="A157" s="10">
        <v>10</v>
      </c>
      <c r="B157" s="22">
        <v>7.2438200000000004</v>
      </c>
      <c r="C157" s="22">
        <f t="shared" si="78"/>
        <v>0.10851917301028501</v>
      </c>
      <c r="D157" s="22">
        <v>6.80579</v>
      </c>
      <c r="E157" s="22">
        <f t="shared" si="79"/>
        <v>6.3043692340284876</v>
      </c>
      <c r="F157" s="22">
        <f t="shared" si="80"/>
        <v>0.43803000000000036</v>
      </c>
      <c r="G157" s="22">
        <f t="shared" si="81"/>
        <v>6.195850061018203</v>
      </c>
      <c r="H157" s="30">
        <f t="shared" si="82"/>
        <v>14.144807572582238</v>
      </c>
      <c r="I157" s="8">
        <v>0.22</v>
      </c>
      <c r="J157" s="8">
        <f t="shared" si="83"/>
        <v>3.1118576659680923</v>
      </c>
      <c r="K157" s="8">
        <v>0.39</v>
      </c>
      <c r="L157" s="8">
        <f t="shared" si="84"/>
        <v>5.5164749533070729</v>
      </c>
    </row>
    <row r="158" spans="1:12" ht="15" customHeight="1" x14ac:dyDescent="0.45">
      <c r="A158" s="10">
        <v>11</v>
      </c>
      <c r="B158" s="22">
        <v>7.2539999999999996</v>
      </c>
      <c r="C158" s="22">
        <f xml:space="preserve"> 10^(B158-6.13) * 0.00835</f>
        <v>0.11109294390117057</v>
      </c>
      <c r="D158" s="22">
        <v>6.7779299999999996</v>
      </c>
      <c r="E158" s="22">
        <f xml:space="preserve"> 10^(D158-6.13) * 1.33</f>
        <v>5.9126427751138619</v>
      </c>
      <c r="F158" s="22">
        <f>B158-D158</f>
        <v>0.47606999999999999</v>
      </c>
      <c r="G158" s="22">
        <f>E158-C158</f>
        <v>5.8015498312126912</v>
      </c>
      <c r="H158" s="30">
        <f>G158/F158</f>
        <v>12.18633778900727</v>
      </c>
      <c r="I158" s="8">
        <v>0.23</v>
      </c>
      <c r="J158" s="8">
        <f>I158*H158</f>
        <v>2.8028576914716723</v>
      </c>
      <c r="K158" s="8">
        <v>0.44</v>
      </c>
      <c r="L158" s="8">
        <f>K158*$H158</f>
        <v>5.3619886271631989</v>
      </c>
    </row>
    <row r="159" spans="1:12" ht="15" customHeight="1" x14ac:dyDescent="0.45">
      <c r="A159" s="10">
        <v>12</v>
      </c>
      <c r="B159" s="22">
        <v>7.3416899999999998</v>
      </c>
      <c r="C159" s="22">
        <f xml:space="preserve"> 10^(B159-6.13) * 0.00835</f>
        <v>0.13594914339727959</v>
      </c>
      <c r="D159" s="22">
        <v>6.7058499999999999</v>
      </c>
      <c r="E159" s="22">
        <f xml:space="preserve"> 10^(D159-6.13) * 1.33</f>
        <v>5.008430377148124</v>
      </c>
      <c r="F159" s="22">
        <f>B159-D159</f>
        <v>0.63583999999999996</v>
      </c>
      <c r="G159" s="22">
        <f>E159-C159</f>
        <v>4.8724812337508441</v>
      </c>
      <c r="H159" s="30">
        <f>G159/F159</f>
        <v>7.663061829628278</v>
      </c>
      <c r="I159" s="8">
        <v>0.36</v>
      </c>
      <c r="J159" s="8">
        <f>I159*H159</f>
        <v>2.75870225866618</v>
      </c>
      <c r="K159" s="8">
        <v>0.64</v>
      </c>
      <c r="L159" s="8">
        <f>K159*$H159</f>
        <v>4.9043595709620984</v>
      </c>
    </row>
    <row r="160" spans="1:12" ht="15" customHeight="1" x14ac:dyDescent="0.45">
      <c r="B160" s="22"/>
      <c r="C160" s="22"/>
      <c r="D160" s="22"/>
      <c r="E160" s="22"/>
      <c r="F160" s="22"/>
      <c r="G160" s="22"/>
      <c r="H160" s="30"/>
      <c r="I160" s="8"/>
      <c r="J160" s="8"/>
      <c r="K160" s="8"/>
      <c r="L160" s="8"/>
    </row>
    <row r="161" spans="1:12" ht="15" customHeight="1" x14ac:dyDescent="0.45">
      <c r="A161" s="11" t="s">
        <v>0</v>
      </c>
      <c r="B161" s="31">
        <f t="shared" ref="B161:L161" si="85">AVERAGE(B148:B159)</f>
        <v>7.3483091666666667</v>
      </c>
      <c r="C161" s="31">
        <f t="shared" si="85"/>
        <v>0.14047657393370827</v>
      </c>
      <c r="D161" s="31">
        <f t="shared" si="85"/>
        <v>6.8124508333333331</v>
      </c>
      <c r="E161" s="31">
        <f t="shared" si="85"/>
        <v>6.4452996330798564</v>
      </c>
      <c r="F161" s="31">
        <f t="shared" si="85"/>
        <v>0.53585833333333321</v>
      </c>
      <c r="G161" s="31">
        <f t="shared" si="85"/>
        <v>6.3048230591461483</v>
      </c>
      <c r="H161" s="32">
        <f t="shared" si="85"/>
        <v>11.871819096765615</v>
      </c>
      <c r="I161" s="8">
        <f t="shared" si="85"/>
        <v>0.32500000000000001</v>
      </c>
      <c r="J161" s="9">
        <f t="shared" si="85"/>
        <v>3.8403573897197205</v>
      </c>
      <c r="K161" s="8">
        <f t="shared" si="85"/>
        <v>0.5741666666666666</v>
      </c>
      <c r="L161" s="9">
        <f t="shared" si="85"/>
        <v>6.8071744802076362</v>
      </c>
    </row>
    <row r="162" spans="1:12" ht="15" customHeight="1" x14ac:dyDescent="0.45">
      <c r="A162" s="10" t="s">
        <v>5</v>
      </c>
      <c r="B162" s="22">
        <f t="shared" ref="B162:L162" si="86">STDEV(B148:B159)/SQRT(COUNT(B148:B159))</f>
        <v>2.4510969141798553E-2</v>
      </c>
      <c r="C162" s="22">
        <f t="shared" si="86"/>
        <v>7.9524837509270842E-3</v>
      </c>
      <c r="D162" s="22">
        <f t="shared" si="86"/>
        <v>1.5402950399111045E-2</v>
      </c>
      <c r="E162" s="22">
        <f t="shared" si="86"/>
        <v>0.22163571104205529</v>
      </c>
      <c r="F162" s="22">
        <f t="shared" si="86"/>
        <v>1.7134321211645279E-2</v>
      </c>
      <c r="G162" s="22">
        <f t="shared" si="86"/>
        <v>0.21559968939445065</v>
      </c>
      <c r="H162" s="30">
        <f t="shared" si="86"/>
        <v>0.46639683195373954</v>
      </c>
      <c r="I162" s="8">
        <f t="shared" si="86"/>
        <v>2.3468224810529924E-2</v>
      </c>
      <c r="J162" s="8">
        <f t="shared" si="86"/>
        <v>0.31263779316599549</v>
      </c>
      <c r="K162" s="8">
        <f t="shared" si="86"/>
        <v>4.9027795661999211E-2</v>
      </c>
      <c r="L162" s="8">
        <f t="shared" si="86"/>
        <v>0.65472563125009409</v>
      </c>
    </row>
    <row r="163" spans="1:12" ht="15" customHeight="1" x14ac:dyDescent="0.45"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</row>
    <row r="164" spans="1:12" ht="15" customHeight="1" x14ac:dyDescent="0.45"/>
    <row r="165" spans="1:12" ht="15" customHeight="1" x14ac:dyDescent="0.45">
      <c r="A165" s="48" t="s">
        <v>55</v>
      </c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</row>
    <row r="166" spans="1:12" ht="15" customHeight="1" x14ac:dyDescent="0.45">
      <c r="A166" s="11"/>
      <c r="B166" s="17" t="s">
        <v>23</v>
      </c>
      <c r="C166" s="17"/>
      <c r="D166" s="17"/>
      <c r="E166" s="17"/>
      <c r="F166" s="17"/>
      <c r="G166" s="17"/>
      <c r="H166" s="28"/>
      <c r="I166" s="11" t="s">
        <v>35</v>
      </c>
      <c r="J166" s="11"/>
      <c r="K166" s="11" t="s">
        <v>36</v>
      </c>
      <c r="L166" s="11"/>
    </row>
    <row r="167" spans="1:12" ht="15" customHeight="1" x14ac:dyDescent="0.45">
      <c r="A167" s="4" t="s">
        <v>44</v>
      </c>
      <c r="B167" s="19" t="s">
        <v>24</v>
      </c>
      <c r="C167" s="20" t="s">
        <v>25</v>
      </c>
      <c r="D167" s="20" t="s">
        <v>26</v>
      </c>
      <c r="E167" s="20" t="s">
        <v>25</v>
      </c>
      <c r="F167" s="19" t="s">
        <v>38</v>
      </c>
      <c r="G167" s="20" t="s">
        <v>27</v>
      </c>
      <c r="H167" s="29" t="s">
        <v>40</v>
      </c>
      <c r="I167" s="12" t="s">
        <v>34</v>
      </c>
      <c r="J167" s="12" t="s">
        <v>28</v>
      </c>
      <c r="K167" s="12" t="s">
        <v>34</v>
      </c>
      <c r="L167" s="12" t="s">
        <v>28</v>
      </c>
    </row>
    <row r="168" spans="1:12" ht="15" customHeight="1" x14ac:dyDescent="0.45">
      <c r="A168" s="10">
        <v>1</v>
      </c>
      <c r="B168" s="22">
        <v>7.3494799999999998</v>
      </c>
      <c r="C168" s="22">
        <f t="shared" ref="C168:C175" si="87" xml:space="preserve"> 10^(B168-6.13) * 0.00835</f>
        <v>0.13840968347863439</v>
      </c>
      <c r="D168" s="22">
        <v>6.89229</v>
      </c>
      <c r="E168" s="22">
        <f xml:space="preserve"> 10^(D168-6.13) * 1.33</f>
        <v>7.6938132568989586</v>
      </c>
      <c r="F168" s="22">
        <f>B168-D168</f>
        <v>0.45718999999999976</v>
      </c>
      <c r="G168" s="22">
        <f>E168-C168</f>
        <v>7.5554035734203238</v>
      </c>
      <c r="H168" s="30">
        <f>G168/F168</f>
        <v>16.525741099806048</v>
      </c>
      <c r="I168" s="8">
        <v>0.57999999999999996</v>
      </c>
      <c r="J168" s="8">
        <f t="shared" ref="J168:J175" si="88">I168*H168</f>
        <v>9.5849298378875076</v>
      </c>
      <c r="K168" s="8">
        <v>1.1299999999999999</v>
      </c>
      <c r="L168" s="8">
        <f t="shared" ref="L168:L175" si="89">K168*$H168</f>
        <v>18.674087442780831</v>
      </c>
    </row>
    <row r="169" spans="1:12" ht="15" customHeight="1" x14ac:dyDescent="0.45">
      <c r="A169" s="10">
        <v>2</v>
      </c>
      <c r="B169" s="22">
        <v>7.1849699999999999</v>
      </c>
      <c r="C169" s="22">
        <f xml:space="preserve"> 10^(B169-6.13) * 0.00835</f>
        <v>9.4766856619992318E-2</v>
      </c>
      <c r="D169" s="22">
        <v>6.7540399999999998</v>
      </c>
      <c r="E169" s="22">
        <f xml:space="preserve"> 10^(D169-6.13) * 1.33</f>
        <v>5.5961795609629288</v>
      </c>
      <c r="F169" s="22">
        <f>B169-D169</f>
        <v>0.43093000000000004</v>
      </c>
      <c r="G169" s="22">
        <f>E169-C169</f>
        <v>5.5014127043429362</v>
      </c>
      <c r="H169" s="30">
        <f>G169/F169</f>
        <v>12.766372042658752</v>
      </c>
      <c r="I169" s="8">
        <v>0.49</v>
      </c>
      <c r="J169" s="8">
        <f t="shared" si="88"/>
        <v>6.255522300902788</v>
      </c>
      <c r="K169" s="8">
        <v>0.81</v>
      </c>
      <c r="L169" s="8">
        <f t="shared" si="89"/>
        <v>10.340761354553589</v>
      </c>
    </row>
    <row r="170" spans="1:12" ht="15" customHeight="1" x14ac:dyDescent="0.45">
      <c r="A170" s="10">
        <v>3</v>
      </c>
      <c r="B170" s="22">
        <v>7.29101</v>
      </c>
      <c r="C170" s="22">
        <f xml:space="preserve"> 10^(B170-6.13) * 0.00835</f>
        <v>0.12097523529665211</v>
      </c>
      <c r="D170" s="22">
        <v>6.7853300000000001</v>
      </c>
      <c r="E170" s="22">
        <f xml:space="preserve"> 10^(D170-6.13) * 1.33</f>
        <v>6.014252272498867</v>
      </c>
      <c r="F170" s="22">
        <f t="shared" ref="F170:F175" si="90">B170-D170</f>
        <v>0.50567999999999991</v>
      </c>
      <c r="G170" s="22">
        <f>E170-C170</f>
        <v>5.893277037202215</v>
      </c>
      <c r="H170" s="30">
        <f>G170/F170</f>
        <v>11.654162785164958</v>
      </c>
      <c r="I170" s="8">
        <v>0.53</v>
      </c>
      <c r="J170" s="8">
        <f t="shared" si="88"/>
        <v>6.1767062761374278</v>
      </c>
      <c r="K170" s="8">
        <v>0.94</v>
      </c>
      <c r="L170" s="8">
        <f t="shared" si="89"/>
        <v>10.954913018055061</v>
      </c>
    </row>
    <row r="171" spans="1:12" ht="15" customHeight="1" x14ac:dyDescent="0.45">
      <c r="A171" s="10">
        <v>4</v>
      </c>
      <c r="B171" s="22">
        <v>7.2265899999999998</v>
      </c>
      <c r="C171" s="22">
        <f xml:space="preserve"> 10^(B171-6.13) * 0.00835</f>
        <v>0.10429811886032619</v>
      </c>
      <c r="D171" s="22">
        <v>6.7483599999999999</v>
      </c>
      <c r="E171" s="22">
        <f t="shared" ref="E171:E175" si="91" xml:space="preserve"> 10^(D171-6.13) * 1.33</f>
        <v>5.5234654396087679</v>
      </c>
      <c r="F171" s="22">
        <f t="shared" si="90"/>
        <v>0.47822999999999993</v>
      </c>
      <c r="G171" s="22">
        <f t="shared" ref="G171:G175" si="92">E171-C171</f>
        <v>5.4191673207484419</v>
      </c>
      <c r="H171" s="30">
        <f>G171/F171</f>
        <v>11.331717626975394</v>
      </c>
      <c r="I171" s="8">
        <v>0.45</v>
      </c>
      <c r="J171" s="8">
        <f t="shared" si="88"/>
        <v>5.099272932138927</v>
      </c>
      <c r="K171" s="8">
        <v>0.72</v>
      </c>
      <c r="L171" s="8">
        <f t="shared" si="89"/>
        <v>8.1588366914222838</v>
      </c>
    </row>
    <row r="172" spans="1:12" ht="15" customHeight="1" x14ac:dyDescent="0.45">
      <c r="A172" s="10">
        <v>5</v>
      </c>
      <c r="B172" s="22">
        <v>7.2110300000000001</v>
      </c>
      <c r="C172" s="22">
        <f t="shared" si="87"/>
        <v>0.10062745187908753</v>
      </c>
      <c r="D172" s="22">
        <v>6.7525899999999996</v>
      </c>
      <c r="E172" s="22">
        <f t="shared" si="91"/>
        <v>5.577526481788988</v>
      </c>
      <c r="F172" s="22">
        <f t="shared" si="90"/>
        <v>0.4584400000000004</v>
      </c>
      <c r="G172" s="22">
        <f t="shared" si="92"/>
        <v>5.4768990299099007</v>
      </c>
      <c r="H172" s="30">
        <f t="shared" ref="H172:H175" si="93">G172/F172</f>
        <v>11.946817533177507</v>
      </c>
      <c r="I172" s="8">
        <v>0.41</v>
      </c>
      <c r="J172" s="8">
        <f t="shared" si="88"/>
        <v>4.8981951886027773</v>
      </c>
      <c r="K172" s="8">
        <v>0.71</v>
      </c>
      <c r="L172" s="8">
        <f t="shared" si="89"/>
        <v>8.4822404485560288</v>
      </c>
    </row>
    <row r="173" spans="1:12" ht="15" customHeight="1" x14ac:dyDescent="0.45">
      <c r="A173" s="10">
        <v>6</v>
      </c>
      <c r="B173" s="22">
        <v>7.4022600000000001</v>
      </c>
      <c r="C173" s="22">
        <f t="shared" si="87"/>
        <v>0.15629550047659957</v>
      </c>
      <c r="D173" s="22">
        <v>6.8516500000000002</v>
      </c>
      <c r="E173" s="22">
        <f t="shared" si="91"/>
        <v>7.0065083024599568</v>
      </c>
      <c r="F173" s="22">
        <f t="shared" si="90"/>
        <v>0.55060999999999982</v>
      </c>
      <c r="G173" s="22">
        <f t="shared" si="92"/>
        <v>6.850212801983357</v>
      </c>
      <c r="H173" s="30">
        <f t="shared" si="93"/>
        <v>12.441134018603657</v>
      </c>
      <c r="I173" s="8">
        <v>0.45</v>
      </c>
      <c r="J173" s="8">
        <f t="shared" si="88"/>
        <v>5.5985103083716456</v>
      </c>
      <c r="K173" s="8">
        <v>0.74</v>
      </c>
      <c r="L173" s="8">
        <f t="shared" si="89"/>
        <v>9.2064391737667055</v>
      </c>
    </row>
    <row r="174" spans="1:12" ht="15" customHeight="1" x14ac:dyDescent="0.45">
      <c r="A174" s="10">
        <v>7</v>
      </c>
      <c r="B174" s="22">
        <v>7.4445399999999999</v>
      </c>
      <c r="C174" s="22">
        <f t="shared" si="87"/>
        <v>0.17227667275769445</v>
      </c>
      <c r="D174" s="22">
        <v>6.8862100000000002</v>
      </c>
      <c r="E174" s="22">
        <f t="shared" si="91"/>
        <v>7.5868525029518068</v>
      </c>
      <c r="F174" s="22">
        <f t="shared" si="90"/>
        <v>0.55832999999999977</v>
      </c>
      <c r="G174" s="22">
        <f t="shared" si="92"/>
        <v>7.4145758301941127</v>
      </c>
      <c r="H174" s="30">
        <f t="shared" si="93"/>
        <v>13.279916590894482</v>
      </c>
      <c r="I174" s="8">
        <v>0.36</v>
      </c>
      <c r="J174" s="8">
        <f t="shared" si="88"/>
        <v>4.7807699727220134</v>
      </c>
      <c r="K174" s="8">
        <v>0.67</v>
      </c>
      <c r="L174" s="8">
        <f t="shared" si="89"/>
        <v>8.8975441158993025</v>
      </c>
    </row>
    <row r="175" spans="1:12" ht="15" customHeight="1" x14ac:dyDescent="0.45">
      <c r="A175" s="10">
        <v>8</v>
      </c>
      <c r="B175" s="22">
        <v>7.3881300000000003</v>
      </c>
      <c r="C175" s="22">
        <f t="shared" si="87"/>
        <v>0.15129217816120213</v>
      </c>
      <c r="D175" s="22">
        <v>6.8560999999999996</v>
      </c>
      <c r="E175" s="22">
        <f t="shared" si="91"/>
        <v>7.0786695845171925</v>
      </c>
      <c r="F175" s="22">
        <f t="shared" si="90"/>
        <v>0.53203000000000067</v>
      </c>
      <c r="G175" s="22">
        <f t="shared" si="92"/>
        <v>6.9273774063559905</v>
      </c>
      <c r="H175" s="30">
        <f t="shared" si="93"/>
        <v>13.020651854887848</v>
      </c>
      <c r="I175" s="8">
        <v>0.39</v>
      </c>
      <c r="J175" s="8">
        <f t="shared" si="88"/>
        <v>5.0780542234062613</v>
      </c>
      <c r="K175" s="8">
        <v>0.68</v>
      </c>
      <c r="L175" s="8">
        <f t="shared" si="89"/>
        <v>8.8540432613237368</v>
      </c>
    </row>
    <row r="176" spans="1:12" ht="15" customHeight="1" x14ac:dyDescent="0.45">
      <c r="B176" s="22"/>
      <c r="C176" s="22"/>
      <c r="D176" s="22"/>
      <c r="E176" s="22"/>
      <c r="F176" s="22"/>
      <c r="G176" s="22"/>
      <c r="H176" s="30"/>
      <c r="I176" s="8"/>
      <c r="J176" s="8"/>
      <c r="K176" s="8"/>
      <c r="L176" s="8"/>
    </row>
    <row r="177" spans="1:12" ht="15" customHeight="1" x14ac:dyDescent="0.45">
      <c r="A177" s="15" t="s">
        <v>0</v>
      </c>
      <c r="B177" s="31">
        <f t="shared" ref="B177:L177" si="94">AVERAGE(B168:B175)</f>
        <v>7.312251250000001</v>
      </c>
      <c r="C177" s="31">
        <f t="shared" si="94"/>
        <v>0.12986771219127358</v>
      </c>
      <c r="D177" s="31">
        <f t="shared" si="94"/>
        <v>6.8158212499999991</v>
      </c>
      <c r="E177" s="31">
        <f t="shared" si="94"/>
        <v>6.5096584252109331</v>
      </c>
      <c r="F177" s="31">
        <f t="shared" si="94"/>
        <v>0.49643000000000004</v>
      </c>
      <c r="G177" s="31">
        <f t="shared" si="94"/>
        <v>6.3797907130196592</v>
      </c>
      <c r="H177" s="32">
        <f t="shared" si="94"/>
        <v>12.870814194021081</v>
      </c>
      <c r="I177" s="8">
        <f t="shared" si="94"/>
        <v>0.45750000000000002</v>
      </c>
      <c r="J177" s="9">
        <f t="shared" si="94"/>
        <v>5.9339951300211684</v>
      </c>
      <c r="K177" s="8">
        <f t="shared" si="94"/>
        <v>0.79999999999999993</v>
      </c>
      <c r="L177" s="9">
        <f t="shared" si="94"/>
        <v>10.446108188294694</v>
      </c>
    </row>
    <row r="178" spans="1:12" ht="15" customHeight="1" x14ac:dyDescent="0.45">
      <c r="A178" s="10" t="s">
        <v>5</v>
      </c>
      <c r="B178" s="22">
        <f t="shared" ref="B178:L178" si="95">STDEV(B168:B175)/SQRT(COUNT(B168:B175))</f>
        <v>3.4584459631329688E-2</v>
      </c>
      <c r="C178" s="22">
        <f t="shared" si="95"/>
        <v>1.0219784802512075E-2</v>
      </c>
      <c r="D178" s="22">
        <f t="shared" si="95"/>
        <v>2.1959367220058017E-2</v>
      </c>
      <c r="E178" s="22">
        <f t="shared" si="95"/>
        <v>0.32881064630288803</v>
      </c>
      <c r="F178" s="22">
        <f t="shared" si="95"/>
        <v>1.6756934918329858E-2</v>
      </c>
      <c r="G178" s="22">
        <f t="shared" si="95"/>
        <v>0.31960489393884323</v>
      </c>
      <c r="H178" s="30">
        <f t="shared" si="95"/>
        <v>0.57393797451581685</v>
      </c>
      <c r="I178" s="8">
        <f t="shared" si="95"/>
        <v>2.5963573383822457E-2</v>
      </c>
      <c r="J178" s="8">
        <f t="shared" si="95"/>
        <v>0.55799975188884365</v>
      </c>
      <c r="K178" s="8">
        <f t="shared" si="95"/>
        <v>5.6378820744774738E-2</v>
      </c>
      <c r="L178" s="8">
        <f t="shared" si="95"/>
        <v>1.2212954992664669</v>
      </c>
    </row>
  </sheetData>
  <mergeCells count="10">
    <mergeCell ref="A113:L113"/>
    <mergeCell ref="A129:L129"/>
    <mergeCell ref="A145:L145"/>
    <mergeCell ref="A165:L165"/>
    <mergeCell ref="A4:L4"/>
    <mergeCell ref="A24:L24"/>
    <mergeCell ref="A40:L40"/>
    <mergeCell ref="A63:L63"/>
    <mergeCell ref="A79:L79"/>
    <mergeCell ref="A97:L97"/>
  </mergeCells>
  <pageMargins left="0.7" right="0.7" top="0.78740157499999996" bottom="0.78740157499999996" header="0.3" footer="0.3"/>
  <pageSetup scale="2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8"/>
  <sheetViews>
    <sheetView zoomScaleNormal="100" zoomScalePageLayoutView="90" workbookViewId="0">
      <selection activeCell="A3" sqref="A3"/>
    </sheetView>
  </sheetViews>
  <sheetFormatPr baseColWidth="10" defaultColWidth="11.3984375" defaultRowHeight="14.25" x14ac:dyDescent="0.45"/>
  <cols>
    <col min="1" max="16384" width="11.3984375" style="10"/>
  </cols>
  <sheetData>
    <row r="1" spans="1:17" ht="15" customHeight="1" x14ac:dyDescent="0.45">
      <c r="A1" s="44" t="s">
        <v>57</v>
      </c>
    </row>
    <row r="2" spans="1:17" ht="16.899999999999999" customHeight="1" x14ac:dyDescent="0.45">
      <c r="A2" s="8" t="s">
        <v>37</v>
      </c>
    </row>
    <row r="3" spans="1:17" ht="15" customHeight="1" x14ac:dyDescent="0.25"/>
    <row r="4" spans="1:17" ht="15" customHeight="1" x14ac:dyDescent="0.45">
      <c r="A4" s="48" t="s">
        <v>6</v>
      </c>
      <c r="B4" s="48"/>
      <c r="C4" s="48"/>
      <c r="D4" s="48"/>
      <c r="E4" s="48"/>
      <c r="F4" s="48"/>
      <c r="G4" s="48"/>
      <c r="H4" s="48"/>
      <c r="J4" s="11" t="s">
        <v>10</v>
      </c>
    </row>
    <row r="5" spans="1:17" ht="15" customHeight="1" x14ac:dyDescent="0.45">
      <c r="A5" s="4" t="s">
        <v>44</v>
      </c>
      <c r="B5" s="23" t="s">
        <v>24</v>
      </c>
      <c r="C5" s="24" t="s">
        <v>25</v>
      </c>
      <c r="D5" s="24" t="s">
        <v>26</v>
      </c>
      <c r="E5" s="24" t="s">
        <v>25</v>
      </c>
      <c r="F5" s="23" t="s">
        <v>39</v>
      </c>
      <c r="G5" s="24" t="s">
        <v>27</v>
      </c>
      <c r="H5" s="13" t="s">
        <v>33</v>
      </c>
      <c r="J5" s="4" t="s">
        <v>44</v>
      </c>
      <c r="K5" s="23" t="s">
        <v>24</v>
      </c>
      <c r="L5" s="24" t="s">
        <v>25</v>
      </c>
      <c r="M5" s="24" t="s">
        <v>26</v>
      </c>
      <c r="N5" s="24" t="s">
        <v>25</v>
      </c>
      <c r="O5" s="23" t="s">
        <v>39</v>
      </c>
      <c r="P5" s="24" t="s">
        <v>27</v>
      </c>
      <c r="Q5" s="13" t="s">
        <v>33</v>
      </c>
    </row>
    <row r="6" spans="1:17" ht="15" customHeight="1" x14ac:dyDescent="0.45">
      <c r="A6" s="10">
        <v>1</v>
      </c>
      <c r="B6" s="25">
        <v>7.4211099999999997</v>
      </c>
      <c r="C6" s="26">
        <f t="shared" ref="C6:C17" si="0" xml:space="preserve"> 10^(B6-6.13) * 0.00835</f>
        <v>0.16322868259432721</v>
      </c>
      <c r="D6" s="26">
        <v>6.8244999999999996</v>
      </c>
      <c r="E6" s="26">
        <f t="shared" ref="E6:E17" si="1" xml:space="preserve"> 10^(D6-6.13) * 1.33</f>
        <v>6.5819054752398003</v>
      </c>
      <c r="F6" s="26">
        <f>B6-D6</f>
        <v>0.59661000000000008</v>
      </c>
      <c r="G6" s="26">
        <f t="shared" ref="G6:G17" si="2">E6-C6</f>
        <v>6.4186767926454733</v>
      </c>
      <c r="H6" s="8">
        <f t="shared" ref="H6:H17" si="3">G6/F6</f>
        <v>10.758580634996854</v>
      </c>
      <c r="J6" s="38">
        <v>1</v>
      </c>
      <c r="K6" s="25">
        <v>7.1975800000000003</v>
      </c>
      <c r="L6" s="26">
        <f t="shared" ref="L6:L13" si="4" xml:space="preserve"> 10^(K6-6.13) * 0.00835</f>
        <v>9.7558805784483615E-2</v>
      </c>
      <c r="M6" s="26">
        <v>6.7268100000000004</v>
      </c>
      <c r="N6" s="26">
        <f t="shared" ref="N6:N8" si="5" xml:space="preserve"> 10^(M6-6.13) * 1.33</f>
        <v>5.25607605697863</v>
      </c>
      <c r="O6" s="26">
        <f t="shared" ref="O6:O13" si="6">K6-M6</f>
        <v>0.47076999999999991</v>
      </c>
      <c r="P6" s="26">
        <f t="shared" ref="P6:P13" si="7">N6-L6</f>
        <v>5.1585172511941462</v>
      </c>
      <c r="Q6" s="39">
        <f t="shared" ref="Q6:Q13" si="8">P6/O6</f>
        <v>10.957616779306555</v>
      </c>
    </row>
    <row r="7" spans="1:17" ht="15" customHeight="1" x14ac:dyDescent="0.45">
      <c r="A7" s="10">
        <v>2</v>
      </c>
      <c r="B7" s="26">
        <v>7.4872899999999998</v>
      </c>
      <c r="C7" s="26">
        <f t="shared" si="0"/>
        <v>0.19009753066233304</v>
      </c>
      <c r="D7" s="26">
        <v>6.90585</v>
      </c>
      <c r="E7" s="26">
        <f t="shared" si="1"/>
        <v>7.937827209657514</v>
      </c>
      <c r="F7" s="26">
        <f t="shared" ref="F7:F17" si="9">B7-D7</f>
        <v>0.58143999999999973</v>
      </c>
      <c r="G7" s="26">
        <f t="shared" si="2"/>
        <v>7.7477296789951806</v>
      </c>
      <c r="H7" s="8">
        <f t="shared" si="3"/>
        <v>13.325071682366511</v>
      </c>
      <c r="J7" s="38">
        <v>2</v>
      </c>
      <c r="K7" s="26">
        <v>7.1692400000000003</v>
      </c>
      <c r="L7" s="26">
        <f t="shared" si="4"/>
        <v>9.1395849843770402E-2</v>
      </c>
      <c r="M7" s="26">
        <v>6.7720200000000004</v>
      </c>
      <c r="N7" s="26">
        <f t="shared" si="5"/>
        <v>5.8327268812218716</v>
      </c>
      <c r="O7" s="26">
        <f t="shared" si="6"/>
        <v>0.39721999999999991</v>
      </c>
      <c r="P7" s="26">
        <f t="shared" si="7"/>
        <v>5.7413310313781007</v>
      </c>
      <c r="Q7" s="39">
        <f t="shared" si="8"/>
        <v>14.453781358889538</v>
      </c>
    </row>
    <row r="8" spans="1:17" ht="15" customHeight="1" x14ac:dyDescent="0.45">
      <c r="A8" s="10">
        <v>3</v>
      </c>
      <c r="B8" s="26">
        <v>7.5209400000000004</v>
      </c>
      <c r="C8" s="26">
        <f t="shared" si="0"/>
        <v>0.20541231422594239</v>
      </c>
      <c r="D8" s="26">
        <v>6.9129899999999997</v>
      </c>
      <c r="E8" s="26">
        <f t="shared" si="1"/>
        <v>8.0694073764166028</v>
      </c>
      <c r="F8" s="26">
        <f t="shared" si="9"/>
        <v>0.60795000000000066</v>
      </c>
      <c r="G8" s="26">
        <f t="shared" si="2"/>
        <v>7.8639950621906607</v>
      </c>
      <c r="H8" s="8">
        <f t="shared" si="3"/>
        <v>12.935266160359655</v>
      </c>
      <c r="J8" s="38">
        <v>3</v>
      </c>
      <c r="K8" s="26">
        <v>7.3195800000000002</v>
      </c>
      <c r="L8" s="26">
        <f t="shared" si="4"/>
        <v>0.1292011786243811</v>
      </c>
      <c r="M8" s="26">
        <v>6.7838099999999999</v>
      </c>
      <c r="N8" s="26">
        <f t="shared" si="5"/>
        <v>5.9932396073752212</v>
      </c>
      <c r="O8" s="26">
        <f t="shared" si="6"/>
        <v>0.5357700000000003</v>
      </c>
      <c r="P8" s="26">
        <f t="shared" si="7"/>
        <v>5.86403842875084</v>
      </c>
      <c r="Q8" s="39">
        <f t="shared" si="8"/>
        <v>10.945066780056436</v>
      </c>
    </row>
    <row r="9" spans="1:17" ht="15" customHeight="1" x14ac:dyDescent="0.45">
      <c r="A9" s="10">
        <v>4</v>
      </c>
      <c r="B9" s="26">
        <v>7.3943500000000002</v>
      </c>
      <c r="C9" s="26">
        <f t="shared" si="0"/>
        <v>0.15347458774770753</v>
      </c>
      <c r="D9" s="26">
        <v>6.8271899999999999</v>
      </c>
      <c r="E9" s="26">
        <f t="shared" si="1"/>
        <v>6.6228000130261364</v>
      </c>
      <c r="F9" s="26">
        <f t="shared" si="9"/>
        <v>0.56716000000000033</v>
      </c>
      <c r="G9" s="26">
        <f t="shared" si="2"/>
        <v>6.4693254252784289</v>
      </c>
      <c r="H9" s="8">
        <f t="shared" si="3"/>
        <v>11.406526245289557</v>
      </c>
      <c r="J9" s="38">
        <v>4</v>
      </c>
      <c r="K9" s="26">
        <v>7.1457300000000004</v>
      </c>
      <c r="L9" s="26">
        <f t="shared" si="4"/>
        <v>8.6579779511823593E-2</v>
      </c>
      <c r="M9" s="26">
        <v>6.7589899999999998</v>
      </c>
      <c r="N9" s="26">
        <v>6.7196800000000003</v>
      </c>
      <c r="O9" s="26">
        <f t="shared" si="6"/>
        <v>0.38674000000000053</v>
      </c>
      <c r="P9" s="26">
        <f t="shared" si="7"/>
        <v>6.6331002204881768</v>
      </c>
      <c r="Q9" s="39">
        <f t="shared" si="8"/>
        <v>17.151316699819432</v>
      </c>
    </row>
    <row r="10" spans="1:17" ht="15" customHeight="1" x14ac:dyDescent="0.45">
      <c r="A10" s="10">
        <v>5</v>
      </c>
      <c r="B10" s="26">
        <v>7.4485700000000001</v>
      </c>
      <c r="C10" s="26">
        <f t="shared" si="0"/>
        <v>0.17388274016370531</v>
      </c>
      <c r="D10" s="26">
        <v>6.8551299999999999</v>
      </c>
      <c r="E10" s="26">
        <f t="shared" si="1"/>
        <v>7.0628769656574111</v>
      </c>
      <c r="F10" s="26">
        <f t="shared" si="9"/>
        <v>0.59344000000000019</v>
      </c>
      <c r="G10" s="26">
        <f t="shared" si="2"/>
        <v>6.8889942254937058</v>
      </c>
      <c r="H10" s="8">
        <f t="shared" si="3"/>
        <v>11.608577489710338</v>
      </c>
      <c r="J10" s="38">
        <v>5</v>
      </c>
      <c r="K10" s="26">
        <v>7.3605999999999998</v>
      </c>
      <c r="L10" s="26">
        <f t="shared" si="4"/>
        <v>0.14199938893271144</v>
      </c>
      <c r="M10" s="26">
        <v>6.8322799999999999</v>
      </c>
      <c r="N10" s="26">
        <v>6.7196800000000003</v>
      </c>
      <c r="O10" s="26">
        <f t="shared" si="6"/>
        <v>0.5283199999999999</v>
      </c>
      <c r="P10" s="26">
        <f t="shared" si="7"/>
        <v>6.5776806110672892</v>
      </c>
      <c r="Q10" s="39">
        <f t="shared" si="8"/>
        <v>12.450182864679153</v>
      </c>
    </row>
    <row r="11" spans="1:17" ht="15" customHeight="1" x14ac:dyDescent="0.45">
      <c r="A11" s="10">
        <v>6</v>
      </c>
      <c r="B11" s="26">
        <v>7.1989299999999998</v>
      </c>
      <c r="C11" s="26">
        <f t="shared" si="0"/>
        <v>9.7862538174491032E-2</v>
      </c>
      <c r="D11" s="26">
        <v>6.7515700000000001</v>
      </c>
      <c r="E11" s="26">
        <f t="shared" si="1"/>
        <v>5.5644422689159629</v>
      </c>
      <c r="F11" s="26">
        <f t="shared" si="9"/>
        <v>0.44735999999999976</v>
      </c>
      <c r="G11" s="26">
        <f t="shared" si="2"/>
        <v>5.4665797307414721</v>
      </c>
      <c r="H11" s="8">
        <f t="shared" si="3"/>
        <v>12.2196435325945</v>
      </c>
      <c r="J11" s="38">
        <v>6</v>
      </c>
      <c r="K11" s="26">
        <v>7.3859399999999997</v>
      </c>
      <c r="L11" s="26">
        <f t="shared" si="4"/>
        <v>0.15053118327360782</v>
      </c>
      <c r="M11" s="26">
        <v>6.81881</v>
      </c>
      <c r="N11" s="26">
        <v>6.7196800000000003</v>
      </c>
      <c r="O11" s="26">
        <f t="shared" si="6"/>
        <v>0.56712999999999969</v>
      </c>
      <c r="P11" s="26">
        <f t="shared" si="7"/>
        <v>6.5691488167263925</v>
      </c>
      <c r="Q11" s="39">
        <f t="shared" si="8"/>
        <v>11.583144634786374</v>
      </c>
    </row>
    <row r="12" spans="1:17" ht="15" customHeight="1" x14ac:dyDescent="0.45">
      <c r="A12" s="10">
        <v>7</v>
      </c>
      <c r="B12" s="26">
        <v>7.4988400000000004</v>
      </c>
      <c r="C12" s="26">
        <f t="shared" si="0"/>
        <v>0.19522097411312217</v>
      </c>
      <c r="D12" s="26">
        <v>6.8960900000000001</v>
      </c>
      <c r="E12" s="26">
        <f t="shared" si="1"/>
        <v>7.761428141580125</v>
      </c>
      <c r="F12" s="26">
        <f t="shared" si="9"/>
        <v>0.60275000000000034</v>
      </c>
      <c r="G12" s="26">
        <f t="shared" si="2"/>
        <v>7.5662071674670024</v>
      </c>
      <c r="H12" s="8">
        <f t="shared" si="3"/>
        <v>12.55281155946412</v>
      </c>
      <c r="J12" s="38">
        <v>7</v>
      </c>
      <c r="K12" s="26">
        <v>7.2293399999999997</v>
      </c>
      <c r="L12" s="26">
        <f t="shared" si="4"/>
        <v>0.1049606412864683</v>
      </c>
      <c r="M12" s="26">
        <v>6.6909099999999997</v>
      </c>
      <c r="N12" s="26">
        <v>6.7196800000000003</v>
      </c>
      <c r="O12" s="26">
        <f t="shared" si="6"/>
        <v>0.53842999999999996</v>
      </c>
      <c r="P12" s="26">
        <f t="shared" si="7"/>
        <v>6.6147193587135318</v>
      </c>
      <c r="Q12" s="39">
        <f t="shared" si="8"/>
        <v>12.28519837065827</v>
      </c>
    </row>
    <row r="13" spans="1:17" ht="15" customHeight="1" x14ac:dyDescent="0.45">
      <c r="A13" s="10">
        <v>8</v>
      </c>
      <c r="B13" s="26">
        <v>7.3251999999999997</v>
      </c>
      <c r="C13" s="26">
        <f t="shared" si="0"/>
        <v>0.13088397477533656</v>
      </c>
      <c r="D13" s="26">
        <v>6.8232600000000003</v>
      </c>
      <c r="E13" s="26">
        <f t="shared" si="1"/>
        <v>6.5631395854103145</v>
      </c>
      <c r="F13" s="26">
        <f t="shared" si="9"/>
        <v>0.50193999999999939</v>
      </c>
      <c r="G13" s="26">
        <f t="shared" si="2"/>
        <v>6.4322556106349777</v>
      </c>
      <c r="H13" s="8">
        <f t="shared" si="3"/>
        <v>12.814789836703561</v>
      </c>
      <c r="J13" s="38">
        <v>8</v>
      </c>
      <c r="K13" s="26">
        <v>7.3276300000000001</v>
      </c>
      <c r="L13" s="26">
        <f t="shared" si="4"/>
        <v>0.13161836012468514</v>
      </c>
      <c r="M13" s="26">
        <v>6.8037000000000001</v>
      </c>
      <c r="N13" s="26">
        <v>6.7196800000000003</v>
      </c>
      <c r="O13" s="26">
        <f t="shared" si="6"/>
        <v>0.52393000000000001</v>
      </c>
      <c r="P13" s="26">
        <f t="shared" si="7"/>
        <v>6.5880616398753151</v>
      </c>
      <c r="Q13" s="39">
        <f t="shared" si="8"/>
        <v>12.574316492423254</v>
      </c>
    </row>
    <row r="14" spans="1:17" ht="15" customHeight="1" x14ac:dyDescent="0.45">
      <c r="A14" s="10">
        <v>9</v>
      </c>
      <c r="B14" s="26">
        <v>7.4348999999999998</v>
      </c>
      <c r="C14" s="26">
        <f t="shared" si="0"/>
        <v>0.16849478954129202</v>
      </c>
      <c r="D14" s="26">
        <v>6.7190300000000001</v>
      </c>
      <c r="E14" s="26">
        <f t="shared" si="1"/>
        <v>5.1627564859420234</v>
      </c>
      <c r="F14" s="26">
        <f t="shared" si="9"/>
        <v>0.71586999999999978</v>
      </c>
      <c r="G14" s="26">
        <f t="shared" si="2"/>
        <v>4.9942616964007316</v>
      </c>
      <c r="H14" s="8">
        <f t="shared" si="3"/>
        <v>6.9764925145637235</v>
      </c>
    </row>
    <row r="15" spans="1:17" ht="15" customHeight="1" x14ac:dyDescent="0.45">
      <c r="A15" s="10">
        <v>10</v>
      </c>
      <c r="B15" s="26">
        <v>7.2205899999999996</v>
      </c>
      <c r="C15" s="26">
        <f t="shared" si="0"/>
        <v>0.10286709502186535</v>
      </c>
      <c r="D15" s="26">
        <v>6.62059</v>
      </c>
      <c r="E15" s="26">
        <f t="shared" si="1"/>
        <v>4.1156803845691794</v>
      </c>
      <c r="F15" s="26">
        <f t="shared" si="9"/>
        <v>0.59999999999999964</v>
      </c>
      <c r="G15" s="26">
        <f t="shared" si="2"/>
        <v>4.0128132895473136</v>
      </c>
      <c r="H15" s="8">
        <f t="shared" si="3"/>
        <v>6.6880221492455263</v>
      </c>
      <c r="J15" s="46" t="s">
        <v>0</v>
      </c>
      <c r="K15" s="8">
        <f>AVERAGE(K6:K13)</f>
        <v>7.2669549999999994</v>
      </c>
      <c r="L15" s="8">
        <f t="shared" ref="L15:Q15" si="10">AVERAGE(L6:L13)</f>
        <v>0.11673064842274145</v>
      </c>
      <c r="M15" s="8">
        <f t="shared" si="10"/>
        <v>6.7734162500000004</v>
      </c>
      <c r="N15" s="8">
        <f t="shared" si="10"/>
        <v>6.3350553181969644</v>
      </c>
      <c r="O15" s="8">
        <f t="shared" si="10"/>
        <v>0.49353875000000003</v>
      </c>
      <c r="P15" s="8">
        <f t="shared" si="10"/>
        <v>6.2183246697742236</v>
      </c>
      <c r="Q15" s="9">
        <f t="shared" si="10"/>
        <v>12.800077997577375</v>
      </c>
    </row>
    <row r="16" spans="1:17" ht="15" customHeight="1" x14ac:dyDescent="0.45">
      <c r="A16" s="10">
        <v>11</v>
      </c>
      <c r="B16" s="26">
        <v>7.2687200000000001</v>
      </c>
      <c r="C16" s="26">
        <f t="shared" si="0"/>
        <v>0.11492287324804383</v>
      </c>
      <c r="D16" s="26">
        <v>6.5931800000000003</v>
      </c>
      <c r="E16" s="26">
        <f t="shared" si="1"/>
        <v>3.8639512723938751</v>
      </c>
      <c r="F16" s="26">
        <f t="shared" si="9"/>
        <v>0.67553999999999981</v>
      </c>
      <c r="G16" s="26">
        <f t="shared" si="2"/>
        <v>3.7490283991458315</v>
      </c>
      <c r="H16" s="8">
        <f t="shared" si="3"/>
        <v>5.5496764057581087</v>
      </c>
      <c r="J16" s="47" t="s">
        <v>5</v>
      </c>
      <c r="K16" s="8">
        <f>STDEV(K6:K13)/SQRT(COUNT(K6:K13))</f>
        <v>3.2691513533986957E-2</v>
      </c>
      <c r="L16" s="8">
        <f t="shared" ref="L16:P16" si="11">STDEV(L6:L13)/SQRT(COUNT(L6:L13))</f>
        <v>8.6758727634760335E-3</v>
      </c>
      <c r="M16" s="8">
        <f t="shared" si="11"/>
        <v>1.6765269792203087E-2</v>
      </c>
      <c r="N16" s="8">
        <f t="shared" si="11"/>
        <v>0.20146999130312315</v>
      </c>
      <c r="O16" s="8">
        <f t="shared" si="11"/>
        <v>2.4108915395813599E-2</v>
      </c>
      <c r="P16" s="8">
        <f t="shared" si="11"/>
        <v>0.19795023926944227</v>
      </c>
      <c r="Q16" s="8">
        <f>STDEV(Q6:Q13)/SQRT(COUNT(Q6:Q13))</f>
        <v>0.73706907155966594</v>
      </c>
    </row>
    <row r="17" spans="1:17" ht="15" customHeight="1" x14ac:dyDescent="0.45">
      <c r="A17" s="10">
        <v>12</v>
      </c>
      <c r="B17" s="26">
        <v>7.2327300000000001</v>
      </c>
      <c r="C17" s="26">
        <f t="shared" si="0"/>
        <v>0.10578314518469552</v>
      </c>
      <c r="D17" s="26">
        <v>6.78207</v>
      </c>
      <c r="E17" s="26">
        <f t="shared" si="1"/>
        <v>5.9692757421498115</v>
      </c>
      <c r="F17" s="26">
        <f t="shared" si="9"/>
        <v>0.45066000000000006</v>
      </c>
      <c r="G17" s="26">
        <f t="shared" si="2"/>
        <v>5.8634925969651164</v>
      </c>
      <c r="H17" s="8">
        <f t="shared" si="3"/>
        <v>13.010900894166591</v>
      </c>
    </row>
    <row r="18" spans="1:17" ht="15" customHeight="1" x14ac:dyDescent="0.45">
      <c r="B18" s="26"/>
      <c r="C18" s="26"/>
      <c r="D18" s="26"/>
      <c r="E18" s="26"/>
      <c r="F18" s="26"/>
      <c r="G18" s="26"/>
      <c r="H18" s="8"/>
    </row>
    <row r="19" spans="1:17" ht="15" customHeight="1" x14ac:dyDescent="0.45">
      <c r="A19" s="46" t="s">
        <v>0</v>
      </c>
      <c r="B19" s="26">
        <f t="shared" ref="B19:H19" si="12">AVERAGE(B6:B17)</f>
        <v>7.3710141666666678</v>
      </c>
      <c r="C19" s="26">
        <f t="shared" si="12"/>
        <v>0.15017760378773851</v>
      </c>
      <c r="D19" s="26">
        <f t="shared" si="12"/>
        <v>6.7926208333333342</v>
      </c>
      <c r="E19" s="26">
        <f t="shared" si="12"/>
        <v>6.2729575767465633</v>
      </c>
      <c r="F19" s="26">
        <f t="shared" si="12"/>
        <v>0.57839333333333331</v>
      </c>
      <c r="G19" s="26">
        <f t="shared" si="12"/>
        <v>6.1227799729588241</v>
      </c>
      <c r="H19" s="9">
        <f t="shared" si="12"/>
        <v>10.82052992543492</v>
      </c>
    </row>
    <row r="20" spans="1:17" ht="15" customHeight="1" x14ac:dyDescent="0.45">
      <c r="A20" s="47" t="s">
        <v>5</v>
      </c>
      <c r="B20" s="26">
        <f t="shared" ref="B20:H20" si="13">STDEV(B6:B17)/SQRT(COUNT(B6:B17))</f>
        <v>3.3644044082268086E-2</v>
      </c>
      <c r="C20" s="26">
        <f t="shared" si="13"/>
        <v>1.1116869172184098E-2</v>
      </c>
      <c r="D20" s="26">
        <f t="shared" si="13"/>
        <v>3.0358497798363328E-2</v>
      </c>
      <c r="E20" s="26">
        <f t="shared" si="13"/>
        <v>0.40287323643078132</v>
      </c>
      <c r="F20" s="26">
        <f t="shared" si="13"/>
        <v>2.3076843087144496E-2</v>
      </c>
      <c r="G20" s="26">
        <f t="shared" si="13"/>
        <v>0.39412657433237558</v>
      </c>
      <c r="H20" s="8">
        <f t="shared" si="13"/>
        <v>0.80284694285761826</v>
      </c>
    </row>
    <row r="21" spans="1:17" ht="15" customHeight="1" x14ac:dyDescent="0.45">
      <c r="B21" s="9"/>
      <c r="C21" s="9"/>
      <c r="D21" s="9"/>
      <c r="E21" s="9"/>
      <c r="F21" s="9"/>
      <c r="G21" s="9"/>
      <c r="H21" s="9"/>
    </row>
    <row r="22" spans="1:17" ht="15" customHeight="1" x14ac:dyDescent="0.45"/>
    <row r="23" spans="1:17" ht="15" customHeight="1" x14ac:dyDescent="0.45">
      <c r="A23" s="48" t="s">
        <v>14</v>
      </c>
      <c r="B23" s="48"/>
      <c r="C23" s="48"/>
      <c r="D23" s="48"/>
      <c r="E23" s="48"/>
      <c r="F23" s="48"/>
      <c r="G23" s="48"/>
      <c r="H23" s="48"/>
      <c r="J23" s="48" t="s">
        <v>18</v>
      </c>
      <c r="K23" s="48"/>
      <c r="L23" s="48"/>
      <c r="M23" s="48"/>
      <c r="N23" s="48"/>
      <c r="O23" s="48"/>
      <c r="P23" s="48"/>
      <c r="Q23" s="48"/>
    </row>
    <row r="24" spans="1:17" ht="15" customHeight="1" x14ac:dyDescent="0.45">
      <c r="A24" s="4" t="s">
        <v>44</v>
      </c>
      <c r="B24" s="23" t="s">
        <v>24</v>
      </c>
      <c r="C24" s="24" t="s">
        <v>25</v>
      </c>
      <c r="D24" s="24" t="s">
        <v>26</v>
      </c>
      <c r="E24" s="24" t="s">
        <v>25</v>
      </c>
      <c r="F24" s="23" t="s">
        <v>39</v>
      </c>
      <c r="G24" s="24" t="s">
        <v>27</v>
      </c>
      <c r="H24" s="13" t="s">
        <v>33</v>
      </c>
      <c r="J24" s="4" t="s">
        <v>44</v>
      </c>
      <c r="K24" s="23" t="s">
        <v>24</v>
      </c>
      <c r="L24" s="24" t="s">
        <v>25</v>
      </c>
      <c r="M24" s="24" t="s">
        <v>26</v>
      </c>
      <c r="N24" s="24" t="s">
        <v>25</v>
      </c>
      <c r="O24" s="23" t="s">
        <v>39</v>
      </c>
      <c r="P24" s="24" t="s">
        <v>27</v>
      </c>
      <c r="Q24" s="13" t="s">
        <v>33</v>
      </c>
    </row>
    <row r="25" spans="1:17" ht="15" customHeight="1" x14ac:dyDescent="0.45">
      <c r="A25" s="10">
        <v>1</v>
      </c>
      <c r="B25" s="25">
        <v>7.2762399999999996</v>
      </c>
      <c r="C25" s="26">
        <f t="shared" ref="C25:C32" si="14" xml:space="preserve"> 10^(B25-6.13) * 0.00835</f>
        <v>0.11693014156770812</v>
      </c>
      <c r="D25" s="26">
        <v>6.8407</v>
      </c>
      <c r="E25" s="26">
        <f t="shared" ref="E25:E32" si="15" xml:space="preserve"> 10^(D25-6.13) * 1.33</f>
        <v>6.832059516122241</v>
      </c>
      <c r="F25" s="26">
        <f t="shared" ref="F25:F32" si="16">B25-D25</f>
        <v>0.43553999999999959</v>
      </c>
      <c r="G25" s="26">
        <f t="shared" ref="G25:G32" si="17">E25-C25</f>
        <v>6.7151293745545333</v>
      </c>
      <c r="H25" s="8">
        <f t="shared" ref="H25:H32" si="18">G25/F25</f>
        <v>15.417939510847544</v>
      </c>
      <c r="J25" s="38">
        <v>1</v>
      </c>
      <c r="K25" s="25">
        <v>7.3722599999999998</v>
      </c>
      <c r="L25" s="26">
        <f t="shared" ref="L25:L32" si="19" xml:space="preserve"> 10^(K25-6.13) * 0.00835</f>
        <v>0.14586344801500462</v>
      </c>
      <c r="M25" s="26">
        <v>6.9596400000000003</v>
      </c>
      <c r="N25" s="26">
        <f t="shared" ref="N25:N32" si="20" xml:space="preserve"> 10^(M25-6.13) * 1.33</f>
        <v>8.984452996820588</v>
      </c>
      <c r="O25" s="26">
        <f t="shared" ref="O25:O32" si="21">K25-M25</f>
        <v>0.41261999999999954</v>
      </c>
      <c r="P25" s="26">
        <f t="shared" ref="P25:P32" si="22">N25-L25</f>
        <v>8.838589548805583</v>
      </c>
      <c r="Q25" s="40">
        <f t="shared" ref="Q25:Q32" si="23">P25/O25</f>
        <v>21.420652292195221</v>
      </c>
    </row>
    <row r="26" spans="1:17" ht="15" customHeight="1" x14ac:dyDescent="0.45">
      <c r="A26" s="10">
        <v>2</v>
      </c>
      <c r="B26" s="26">
        <v>7.2061700000000002</v>
      </c>
      <c r="C26" s="26">
        <f t="shared" si="14"/>
        <v>9.9507651269614639E-2</v>
      </c>
      <c r="D26" s="26">
        <v>6.782</v>
      </c>
      <c r="E26" s="26">
        <f t="shared" si="15"/>
        <v>5.9683136861106609</v>
      </c>
      <c r="F26" s="26">
        <f t="shared" si="16"/>
        <v>0.42417000000000016</v>
      </c>
      <c r="G26" s="26">
        <f t="shared" si="17"/>
        <v>5.8688060348410467</v>
      </c>
      <c r="H26" s="8">
        <f t="shared" si="18"/>
        <v>13.835976223780664</v>
      </c>
      <c r="J26" s="38">
        <v>2</v>
      </c>
      <c r="K26" s="26">
        <v>7.1522600000000001</v>
      </c>
      <c r="L26" s="26">
        <f t="shared" si="19"/>
        <v>8.7891418859299839E-2</v>
      </c>
      <c r="M26" s="26">
        <v>6.7244099999999998</v>
      </c>
      <c r="N26" s="26">
        <f t="shared" si="20"/>
        <v>5.2271100171170266</v>
      </c>
      <c r="O26" s="26">
        <f t="shared" si="21"/>
        <v>0.42785000000000029</v>
      </c>
      <c r="P26" s="26">
        <f t="shared" si="22"/>
        <v>5.1392185982577265</v>
      </c>
      <c r="Q26" s="40">
        <f t="shared" si="23"/>
        <v>12.01172980777778</v>
      </c>
    </row>
    <row r="27" spans="1:17" ht="15" customHeight="1" x14ac:dyDescent="0.45">
      <c r="A27" s="10">
        <v>3</v>
      </c>
      <c r="B27" s="26">
        <v>7.2453799999999999</v>
      </c>
      <c r="C27" s="26">
        <f t="shared" si="14"/>
        <v>0.10890967836733963</v>
      </c>
      <c r="D27" s="26">
        <v>6.8058800000000002</v>
      </c>
      <c r="E27" s="26">
        <f t="shared" si="15"/>
        <v>6.3056758406053026</v>
      </c>
      <c r="F27" s="26">
        <f t="shared" si="16"/>
        <v>0.43949999999999978</v>
      </c>
      <c r="G27" s="26">
        <f t="shared" si="17"/>
        <v>6.1967661622379628</v>
      </c>
      <c r="H27" s="8">
        <f t="shared" si="18"/>
        <v>14.099581711576715</v>
      </c>
      <c r="J27" s="38">
        <v>3</v>
      </c>
      <c r="K27" s="26">
        <v>7.5690400000000002</v>
      </c>
      <c r="L27" s="26">
        <f t="shared" si="19"/>
        <v>0.22947029580607409</v>
      </c>
      <c r="M27" s="26">
        <v>6.9953099999999999</v>
      </c>
      <c r="N27" s="26">
        <f t="shared" si="20"/>
        <v>9.7535258867937298</v>
      </c>
      <c r="O27" s="26">
        <f t="shared" si="21"/>
        <v>0.5737300000000003</v>
      </c>
      <c r="P27" s="26">
        <f t="shared" si="22"/>
        <v>9.5240555909876559</v>
      </c>
      <c r="Q27" s="40">
        <f t="shared" si="23"/>
        <v>16.600239818359945</v>
      </c>
    </row>
    <row r="28" spans="1:17" ht="15" customHeight="1" x14ac:dyDescent="0.45">
      <c r="A28" s="10">
        <v>4</v>
      </c>
      <c r="B28" s="26">
        <v>7.3616299999999999</v>
      </c>
      <c r="C28" s="26">
        <f t="shared" si="14"/>
        <v>0.14233656325299321</v>
      </c>
      <c r="D28" s="26">
        <v>6.8067799999999998</v>
      </c>
      <c r="E28" s="26">
        <f t="shared" si="15"/>
        <v>6.3187568096164624</v>
      </c>
      <c r="F28" s="26">
        <f t="shared" si="16"/>
        <v>0.55485000000000007</v>
      </c>
      <c r="G28" s="26">
        <f t="shared" si="17"/>
        <v>6.1764202463634694</v>
      </c>
      <c r="H28" s="8">
        <f t="shared" si="18"/>
        <v>11.13169369444619</v>
      </c>
      <c r="J28" s="38">
        <v>4</v>
      </c>
      <c r="K28" s="26">
        <v>7.11829</v>
      </c>
      <c r="L28" s="26">
        <f t="shared" si="19"/>
        <v>8.1278648860276803E-2</v>
      </c>
      <c r="M28" s="26">
        <v>6.7534299999999998</v>
      </c>
      <c r="N28" s="26">
        <f t="shared" si="20"/>
        <v>5.5883248139751638</v>
      </c>
      <c r="O28" s="26">
        <f t="shared" si="21"/>
        <v>0.36486000000000018</v>
      </c>
      <c r="P28" s="26">
        <f t="shared" si="22"/>
        <v>5.507046165114887</v>
      </c>
      <c r="Q28" s="40">
        <f t="shared" si="23"/>
        <v>15.09358703369754</v>
      </c>
    </row>
    <row r="29" spans="1:17" ht="15" customHeight="1" x14ac:dyDescent="0.45">
      <c r="A29" s="10">
        <v>5</v>
      </c>
      <c r="B29" s="26">
        <v>7.4803300000000004</v>
      </c>
      <c r="C29" s="26">
        <f t="shared" si="14"/>
        <v>0.18707531082892387</v>
      </c>
      <c r="D29" s="26">
        <v>6.9061599999999999</v>
      </c>
      <c r="E29" s="26">
        <f t="shared" si="15"/>
        <v>7.9434952643566312</v>
      </c>
      <c r="F29" s="26">
        <f t="shared" si="16"/>
        <v>0.57417000000000051</v>
      </c>
      <c r="G29" s="26">
        <f t="shared" si="17"/>
        <v>7.7564199535277076</v>
      </c>
      <c r="H29" s="8">
        <f t="shared" si="18"/>
        <v>13.508925846922864</v>
      </c>
      <c r="J29" s="38">
        <v>5</v>
      </c>
      <c r="K29" s="26">
        <v>6.9502499999999996</v>
      </c>
      <c r="L29" s="26">
        <f t="shared" si="19"/>
        <v>5.5199669248556925E-2</v>
      </c>
      <c r="M29" s="26">
        <v>6.5938600000000003</v>
      </c>
      <c r="N29" s="26">
        <f t="shared" si="20"/>
        <v>3.8700060233817868</v>
      </c>
      <c r="O29" s="26">
        <f t="shared" si="21"/>
        <v>0.35638999999999932</v>
      </c>
      <c r="P29" s="26">
        <f t="shared" si="22"/>
        <v>3.8148063541332298</v>
      </c>
      <c r="Q29" s="40">
        <f t="shared" si="23"/>
        <v>10.704021869674337</v>
      </c>
    </row>
    <row r="30" spans="1:17" ht="15" customHeight="1" x14ac:dyDescent="0.45">
      <c r="A30" s="10">
        <v>6</v>
      </c>
      <c r="B30" s="26">
        <v>7.4726600000000003</v>
      </c>
      <c r="C30" s="26">
        <f t="shared" si="14"/>
        <v>0.1838004098561806</v>
      </c>
      <c r="D30" s="26">
        <v>6.9105400000000001</v>
      </c>
      <c r="E30" s="26">
        <f t="shared" si="15"/>
        <v>8.0240133203292956</v>
      </c>
      <c r="F30" s="26">
        <f t="shared" si="16"/>
        <v>0.56212000000000018</v>
      </c>
      <c r="G30" s="26">
        <f t="shared" si="17"/>
        <v>7.8402129104731149</v>
      </c>
      <c r="H30" s="8">
        <f t="shared" si="18"/>
        <v>13.94757864952877</v>
      </c>
      <c r="J30" s="38">
        <v>6</v>
      </c>
      <c r="K30" s="26">
        <v>7.1907899999999998</v>
      </c>
      <c r="L30" s="26">
        <f t="shared" si="19"/>
        <v>9.6045379188429578E-2</v>
      </c>
      <c r="M30" s="26">
        <v>6.7421800000000003</v>
      </c>
      <c r="N30" s="26">
        <f t="shared" si="20"/>
        <v>5.4454232458326386</v>
      </c>
      <c r="O30" s="26">
        <f t="shared" si="21"/>
        <v>0.44860999999999951</v>
      </c>
      <c r="P30" s="26">
        <f t="shared" si="22"/>
        <v>5.3493778666442093</v>
      </c>
      <c r="Q30" s="40">
        <f t="shared" si="23"/>
        <v>11.924339329582967</v>
      </c>
    </row>
    <row r="31" spans="1:17" ht="15" customHeight="1" x14ac:dyDescent="0.45">
      <c r="A31" s="10">
        <v>7</v>
      </c>
      <c r="B31" s="26">
        <v>7.3061699999999998</v>
      </c>
      <c r="C31" s="26">
        <f t="shared" si="14"/>
        <v>0.12527271085126993</v>
      </c>
      <c r="D31" s="26">
        <v>6.8220000000000001</v>
      </c>
      <c r="E31" s="26">
        <f t="shared" si="15"/>
        <v>6.5441258245633014</v>
      </c>
      <c r="F31" s="26">
        <f t="shared" si="16"/>
        <v>0.48416999999999977</v>
      </c>
      <c r="G31" s="26">
        <f t="shared" si="17"/>
        <v>6.4188531137120313</v>
      </c>
      <c r="H31" s="8">
        <f t="shared" si="18"/>
        <v>13.257436672474615</v>
      </c>
      <c r="J31" s="38">
        <v>7</v>
      </c>
      <c r="K31" s="26">
        <v>7.4758500000000003</v>
      </c>
      <c r="L31" s="26">
        <f t="shared" si="19"/>
        <v>0.18515543958493888</v>
      </c>
      <c r="M31" s="26">
        <v>6.9294500000000001</v>
      </c>
      <c r="N31" s="26">
        <f t="shared" si="20"/>
        <v>8.381111934961238</v>
      </c>
      <c r="O31" s="26">
        <f t="shared" si="21"/>
        <v>0.54640000000000022</v>
      </c>
      <c r="P31" s="26">
        <f t="shared" si="22"/>
        <v>8.1959564953762989</v>
      </c>
      <c r="Q31" s="40">
        <f t="shared" si="23"/>
        <v>14.99992037953202</v>
      </c>
    </row>
    <row r="32" spans="1:17" ht="15" customHeight="1" x14ac:dyDescent="0.45">
      <c r="A32" s="10">
        <v>8</v>
      </c>
      <c r="B32" s="26">
        <v>7.3281799999999997</v>
      </c>
      <c r="C32" s="26">
        <f t="shared" si="14"/>
        <v>0.13178515007630176</v>
      </c>
      <c r="D32" s="26">
        <v>6.8247299999999997</v>
      </c>
      <c r="E32" s="26">
        <f t="shared" si="15"/>
        <v>6.585392139826709</v>
      </c>
      <c r="F32" s="26">
        <f t="shared" si="16"/>
        <v>0.50344999999999995</v>
      </c>
      <c r="G32" s="26">
        <f t="shared" si="17"/>
        <v>6.4536069897504076</v>
      </c>
      <c r="H32" s="8">
        <f t="shared" si="18"/>
        <v>12.818764504420317</v>
      </c>
      <c r="J32" s="38">
        <v>8</v>
      </c>
      <c r="K32" s="26">
        <v>7.4249299999999998</v>
      </c>
      <c r="L32" s="26">
        <f t="shared" si="19"/>
        <v>0.16467075453673446</v>
      </c>
      <c r="M32" s="26">
        <v>6.90123</v>
      </c>
      <c r="N32" s="26">
        <f t="shared" si="20"/>
        <v>7.8538326122121314</v>
      </c>
      <c r="O32" s="26">
        <f t="shared" si="21"/>
        <v>0.52369999999999983</v>
      </c>
      <c r="P32" s="26">
        <f t="shared" si="22"/>
        <v>7.6891618576753968</v>
      </c>
      <c r="Q32" s="40">
        <f t="shared" si="23"/>
        <v>14.682378952979567</v>
      </c>
    </row>
    <row r="33" spans="1:17" ht="15" customHeight="1" x14ac:dyDescent="0.45">
      <c r="B33" s="26"/>
      <c r="C33" s="26"/>
      <c r="D33" s="26"/>
      <c r="E33" s="26"/>
      <c r="F33" s="26"/>
      <c r="G33" s="26"/>
      <c r="H33" s="8"/>
      <c r="K33" s="39"/>
      <c r="L33" s="39"/>
      <c r="M33" s="39"/>
      <c r="N33" s="39"/>
      <c r="O33" s="39"/>
      <c r="P33" s="39"/>
      <c r="Q33" s="39"/>
    </row>
    <row r="34" spans="1:17" ht="15" customHeight="1" x14ac:dyDescent="0.45">
      <c r="A34" s="46" t="s">
        <v>0</v>
      </c>
      <c r="B34" s="26">
        <f t="shared" ref="B34:H34" si="24">AVERAGE(B25:B32)</f>
        <v>7.3345950000000002</v>
      </c>
      <c r="C34" s="26">
        <f t="shared" si="24"/>
        <v>0.13695220200879146</v>
      </c>
      <c r="D34" s="26">
        <f t="shared" si="24"/>
        <v>6.8373487500000003</v>
      </c>
      <c r="E34" s="26">
        <f t="shared" si="24"/>
        <v>6.8152290501913253</v>
      </c>
      <c r="F34" s="26">
        <f t="shared" si="24"/>
        <v>0.49724625</v>
      </c>
      <c r="G34" s="26">
        <f t="shared" si="24"/>
        <v>6.6782768481825334</v>
      </c>
      <c r="H34" s="9">
        <f t="shared" si="24"/>
        <v>13.50223710174971</v>
      </c>
      <c r="J34" s="46" t="s">
        <v>0</v>
      </c>
      <c r="K34" s="26">
        <f>AVERAGE(K25:K32)</f>
        <v>7.28170875</v>
      </c>
      <c r="L34" s="26">
        <f t="shared" ref="L34:Q34" si="25">AVERAGE(L25:L32)</f>
        <v>0.1306968817624144</v>
      </c>
      <c r="M34" s="26">
        <f t="shared" si="25"/>
        <v>6.8249387499999994</v>
      </c>
      <c r="N34" s="26">
        <f t="shared" si="25"/>
        <v>6.8879734413867872</v>
      </c>
      <c r="O34" s="26">
        <f t="shared" si="25"/>
        <v>0.4567699999999999</v>
      </c>
      <c r="P34" s="26">
        <f t="shared" si="25"/>
        <v>6.7572765596243736</v>
      </c>
      <c r="Q34" s="9">
        <f t="shared" si="25"/>
        <v>14.679608685474919</v>
      </c>
    </row>
    <row r="35" spans="1:17" ht="15" customHeight="1" x14ac:dyDescent="0.45">
      <c r="A35" s="47" t="s">
        <v>5</v>
      </c>
      <c r="B35" s="26">
        <f t="shared" ref="B35:H35" si="26">STDEV(B25:B32)/SQRT(COUNT(B25:B32))</f>
        <v>3.528917817729077E-2</v>
      </c>
      <c r="C35" s="26">
        <f t="shared" si="26"/>
        <v>1.1563907302953865E-2</v>
      </c>
      <c r="D35" s="26">
        <f t="shared" si="26"/>
        <v>1.6629475706611607E-2</v>
      </c>
      <c r="E35" s="26">
        <f t="shared" si="26"/>
        <v>0.27005766856464447</v>
      </c>
      <c r="F35" s="26">
        <f t="shared" si="26"/>
        <v>2.1603555671091082E-2</v>
      </c>
      <c r="G35" s="26">
        <f t="shared" si="26"/>
        <v>0.25948365223655356</v>
      </c>
      <c r="H35" s="8">
        <f t="shared" si="26"/>
        <v>0.43266264542036864</v>
      </c>
      <c r="J35" s="47" t="s">
        <v>5</v>
      </c>
      <c r="K35" s="26">
        <f>STDEV(K25:K32)/SQRT(COUNT(K25:K32))</f>
        <v>7.4469039142775459E-2</v>
      </c>
      <c r="L35" s="26">
        <f t="shared" ref="L35:Q35" si="27">STDEV(L25:L32)/SQRT(COUNT(L25:L32))</f>
        <v>2.1247350982217687E-2</v>
      </c>
      <c r="M35" s="26">
        <f t="shared" si="27"/>
        <v>4.9889104895525886E-2</v>
      </c>
      <c r="N35" s="26">
        <f t="shared" si="27"/>
        <v>0.74887530091838805</v>
      </c>
      <c r="O35" s="26">
        <f t="shared" si="27"/>
        <v>2.9145132649258335E-2</v>
      </c>
      <c r="P35" s="26">
        <f t="shared" si="27"/>
        <v>0.72882779392641928</v>
      </c>
      <c r="Q35" s="8">
        <f t="shared" si="27"/>
        <v>1.1946222927022694</v>
      </c>
    </row>
    <row r="36" spans="1:17" ht="15" customHeight="1" x14ac:dyDescent="0.45">
      <c r="B36" s="8"/>
      <c r="C36" s="8"/>
      <c r="D36" s="8"/>
      <c r="E36" s="8"/>
      <c r="F36" s="8"/>
      <c r="G36" s="8"/>
      <c r="H36" s="8"/>
    </row>
    <row r="37" spans="1:17" ht="15" customHeight="1" x14ac:dyDescent="0.45"/>
    <row r="38" spans="1:17" ht="15" customHeight="1" x14ac:dyDescent="0.45">
      <c r="A38" s="48" t="s">
        <v>7</v>
      </c>
      <c r="B38" s="48"/>
      <c r="C38" s="48"/>
      <c r="D38" s="48"/>
      <c r="E38" s="48"/>
      <c r="F38" s="48"/>
      <c r="G38" s="48"/>
      <c r="H38" s="48"/>
      <c r="J38" s="48" t="s">
        <v>11</v>
      </c>
      <c r="K38" s="48"/>
      <c r="L38" s="48"/>
      <c r="M38" s="48"/>
      <c r="N38" s="48"/>
      <c r="O38" s="48"/>
      <c r="P38" s="48"/>
      <c r="Q38" s="48"/>
    </row>
    <row r="39" spans="1:17" ht="15" customHeight="1" x14ac:dyDescent="0.45">
      <c r="A39" s="4" t="s">
        <v>44</v>
      </c>
      <c r="B39" s="23" t="s">
        <v>24</v>
      </c>
      <c r="C39" s="24" t="s">
        <v>25</v>
      </c>
      <c r="D39" s="24" t="s">
        <v>26</v>
      </c>
      <c r="E39" s="24" t="s">
        <v>25</v>
      </c>
      <c r="F39" s="23" t="s">
        <v>39</v>
      </c>
      <c r="G39" s="24" t="s">
        <v>27</v>
      </c>
      <c r="H39" s="13" t="s">
        <v>33</v>
      </c>
      <c r="J39" s="4" t="s">
        <v>44</v>
      </c>
      <c r="K39" s="23" t="s">
        <v>24</v>
      </c>
      <c r="L39" s="24" t="s">
        <v>25</v>
      </c>
      <c r="M39" s="24" t="s">
        <v>26</v>
      </c>
      <c r="N39" s="24" t="s">
        <v>25</v>
      </c>
      <c r="O39" s="23" t="s">
        <v>39</v>
      </c>
      <c r="P39" s="24" t="s">
        <v>27</v>
      </c>
      <c r="Q39" s="13" t="s">
        <v>33</v>
      </c>
    </row>
    <row r="40" spans="1:17" ht="15" customHeight="1" x14ac:dyDescent="0.45">
      <c r="A40" s="10">
        <v>1</v>
      </c>
      <c r="B40" s="26">
        <v>7.4343500000000002</v>
      </c>
      <c r="C40" s="26">
        <f t="shared" ref="C40:C47" si="28" xml:space="preserve"> 10^(B40-6.13) * 0.00835</f>
        <v>0.16828153912742541</v>
      </c>
      <c r="D40" s="26">
        <v>6.8662900000000002</v>
      </c>
      <c r="E40" s="26">
        <f xml:space="preserve"> 10^(D40-6.13) * 1.33</f>
        <v>7.2467226642626521</v>
      </c>
      <c r="F40" s="26">
        <f t="shared" ref="F40:F47" si="29">B40-D40</f>
        <v>0.56806000000000001</v>
      </c>
      <c r="G40" s="26">
        <f t="shared" ref="G40:G47" si="30">E40-C40</f>
        <v>7.0784411251352264</v>
      </c>
      <c r="H40" s="8">
        <f t="shared" ref="H40:H47" si="31">G40/F40</f>
        <v>12.46072796031269</v>
      </c>
      <c r="J40" s="38">
        <v>1</v>
      </c>
      <c r="K40" s="26">
        <v>7.4356</v>
      </c>
      <c r="L40" s="26">
        <f t="shared" ref="L40:L47" si="32" xml:space="preserve"> 10^(K40-6.13) * 0.00835</f>
        <v>0.16876659004122307</v>
      </c>
      <c r="M40" s="26">
        <v>6.9043200000000002</v>
      </c>
      <c r="N40" s="26">
        <f xml:space="preserve"> 10^(M40-6.13) * 1.33</f>
        <v>7.9099118013122141</v>
      </c>
      <c r="O40" s="26">
        <f t="shared" ref="O40:O47" si="33">K40-M40</f>
        <v>0.53127999999999975</v>
      </c>
      <c r="P40" s="26">
        <f t="shared" ref="P40:P47" si="34">N40-L40</f>
        <v>7.7411452112709913</v>
      </c>
      <c r="Q40" s="39">
        <f t="shared" ref="Q40:Q47" si="35">P40/O40</f>
        <v>14.570744637989375</v>
      </c>
    </row>
    <row r="41" spans="1:17" ht="15" customHeight="1" x14ac:dyDescent="0.45">
      <c r="A41" s="10">
        <v>2</v>
      </c>
      <c r="B41" s="26">
        <v>7.4993299999999996</v>
      </c>
      <c r="C41" s="26">
        <f t="shared" si="28"/>
        <v>0.1954413597399923</v>
      </c>
      <c r="D41" s="26">
        <v>6.9016000000000002</v>
      </c>
      <c r="E41" s="26">
        <f xml:space="preserve"> 10^(D41-6.13) * 1.33</f>
        <v>7.8605265869162499</v>
      </c>
      <c r="F41" s="26">
        <f t="shared" si="29"/>
        <v>0.59772999999999943</v>
      </c>
      <c r="G41" s="26">
        <f t="shared" si="30"/>
        <v>7.6650852271762577</v>
      </c>
      <c r="H41" s="8">
        <f t="shared" si="31"/>
        <v>12.823658218888569</v>
      </c>
      <c r="J41" s="38">
        <v>2</v>
      </c>
      <c r="K41" s="26">
        <v>7.1778899999999997</v>
      </c>
      <c r="L41" s="26">
        <f t="shared" si="32"/>
        <v>9.3234463367385223E-2</v>
      </c>
      <c r="M41" s="26">
        <v>6.7243199999999996</v>
      </c>
      <c r="N41" s="26">
        <f t="shared" ref="N41:N47" si="36" xml:space="preserve"> 10^(M41-6.13) * 1.33</f>
        <v>5.2260269014449339</v>
      </c>
      <c r="O41" s="26">
        <f t="shared" si="33"/>
        <v>0.45357000000000003</v>
      </c>
      <c r="P41" s="26">
        <f t="shared" si="34"/>
        <v>5.1327924380775487</v>
      </c>
      <c r="Q41" s="39">
        <f t="shared" si="35"/>
        <v>11.31642841915812</v>
      </c>
    </row>
    <row r="42" spans="1:17" ht="15" customHeight="1" x14ac:dyDescent="0.45">
      <c r="A42" s="10">
        <v>3</v>
      </c>
      <c r="B42" s="26">
        <v>7.4671000000000003</v>
      </c>
      <c r="C42" s="26">
        <f t="shared" si="28"/>
        <v>0.18146232686989727</v>
      </c>
      <c r="D42" s="26">
        <v>6.8244699999999998</v>
      </c>
      <c r="E42" s="26">
        <f xml:space="preserve"> 10^(D42-6.13) * 1.33</f>
        <v>6.5814508290199836</v>
      </c>
      <c r="F42" s="26">
        <f t="shared" si="29"/>
        <v>0.64263000000000048</v>
      </c>
      <c r="G42" s="26">
        <f t="shared" si="30"/>
        <v>6.3999885021500864</v>
      </c>
      <c r="H42" s="8">
        <f t="shared" si="31"/>
        <v>9.9590565366541899</v>
      </c>
      <c r="J42" s="38">
        <v>3</v>
      </c>
      <c r="K42" s="26">
        <v>7.2085699999999999</v>
      </c>
      <c r="L42" s="26">
        <f t="shared" si="32"/>
        <v>0.10005907310381565</v>
      </c>
      <c r="M42" s="26">
        <v>6.7543199999999999</v>
      </c>
      <c r="N42" s="26">
        <f t="shared" si="36"/>
        <v>5.5997887145893204</v>
      </c>
      <c r="O42" s="26">
        <f t="shared" si="33"/>
        <v>0.45425000000000004</v>
      </c>
      <c r="P42" s="26">
        <f t="shared" si="34"/>
        <v>5.499729641485505</v>
      </c>
      <c r="Q42" s="39">
        <f t="shared" si="35"/>
        <v>12.107274939979096</v>
      </c>
    </row>
    <row r="43" spans="1:17" ht="15" customHeight="1" x14ac:dyDescent="0.45">
      <c r="A43" s="10">
        <v>4</v>
      </c>
      <c r="B43" s="26">
        <v>7.40883</v>
      </c>
      <c r="C43" s="26">
        <f t="shared" si="28"/>
        <v>0.15867791141842796</v>
      </c>
      <c r="D43" s="26">
        <v>6.7834899999999996</v>
      </c>
      <c r="E43" s="26">
        <f xml:space="preserve"> 10^(D43-6.13) * 1.33</f>
        <v>5.9888252517464693</v>
      </c>
      <c r="F43" s="26">
        <f t="shared" si="29"/>
        <v>0.62534000000000045</v>
      </c>
      <c r="G43" s="26">
        <f t="shared" si="30"/>
        <v>5.8301473403280415</v>
      </c>
      <c r="H43" s="8">
        <f t="shared" si="31"/>
        <v>9.3231639433396829</v>
      </c>
      <c r="J43" s="38">
        <v>4</v>
      </c>
      <c r="K43" s="26">
        <v>7.1445800000000004</v>
      </c>
      <c r="L43" s="26">
        <f t="shared" si="32"/>
        <v>8.6350821876301234E-2</v>
      </c>
      <c r="M43" s="26">
        <v>6.7180600000000004</v>
      </c>
      <c r="N43" s="26">
        <f t="shared" si="36"/>
        <v>5.1512382981703153</v>
      </c>
      <c r="O43" s="26">
        <f t="shared" si="33"/>
        <v>0.42652000000000001</v>
      </c>
      <c r="P43" s="26">
        <f t="shared" si="34"/>
        <v>5.0648874762940137</v>
      </c>
      <c r="Q43" s="39">
        <f t="shared" si="35"/>
        <v>11.874912023572197</v>
      </c>
    </row>
    <row r="44" spans="1:17" ht="15" customHeight="1" x14ac:dyDescent="0.45">
      <c r="A44" s="10">
        <v>5</v>
      </c>
      <c r="B44" s="26">
        <v>7.3681700000000001</v>
      </c>
      <c r="C44" s="26">
        <f t="shared" si="28"/>
        <v>0.14449621644747704</v>
      </c>
      <c r="D44" s="26">
        <v>6.7873400000000004</v>
      </c>
      <c r="E44" s="26">
        <f xml:space="preserve"> 10^(D44-6.13) * 1.33</f>
        <v>6.0421519237578476</v>
      </c>
      <c r="F44" s="26">
        <f t="shared" si="29"/>
        <v>0.58082999999999974</v>
      </c>
      <c r="G44" s="26">
        <f t="shared" si="30"/>
        <v>5.8976557073103706</v>
      </c>
      <c r="H44" s="8">
        <f t="shared" si="31"/>
        <v>10.153841411962835</v>
      </c>
      <c r="J44" s="38">
        <v>5</v>
      </c>
      <c r="K44" s="26">
        <v>7.0883599999999998</v>
      </c>
      <c r="L44" s="26">
        <f t="shared" si="32"/>
        <v>7.5865875760825041E-2</v>
      </c>
      <c r="M44" s="26">
        <v>6.7298</v>
      </c>
      <c r="N44" s="26">
        <f t="shared" si="36"/>
        <v>5.2923875725351923</v>
      </c>
      <c r="O44" s="26">
        <f t="shared" si="33"/>
        <v>0.35855999999999977</v>
      </c>
      <c r="P44" s="26">
        <f t="shared" si="34"/>
        <v>5.2165216967743673</v>
      </c>
      <c r="Q44" s="39">
        <f t="shared" si="35"/>
        <v>14.548532175296661</v>
      </c>
    </row>
    <row r="45" spans="1:17" ht="15" customHeight="1" x14ac:dyDescent="0.45">
      <c r="A45" s="10">
        <v>6</v>
      </c>
      <c r="B45" s="26">
        <v>7.4123900000000003</v>
      </c>
      <c r="C45" s="26">
        <f t="shared" si="28"/>
        <v>0.15998397216821078</v>
      </c>
      <c r="D45" s="26">
        <v>6.7873400000000004</v>
      </c>
      <c r="E45" s="26">
        <v>6.8330799999999998</v>
      </c>
      <c r="F45" s="26">
        <f t="shared" si="29"/>
        <v>0.62504999999999988</v>
      </c>
      <c r="G45" s="26">
        <f t="shared" si="30"/>
        <v>6.6730960278317895</v>
      </c>
      <c r="H45" s="8">
        <f t="shared" si="31"/>
        <v>10.67609955656634</v>
      </c>
      <c r="J45" s="38">
        <v>6</v>
      </c>
      <c r="K45" s="26">
        <v>7.1166299999999998</v>
      </c>
      <c r="L45" s="26">
        <f t="shared" si="32"/>
        <v>8.0968571172704978E-2</v>
      </c>
      <c r="M45" s="26">
        <v>6.73055</v>
      </c>
      <c r="N45" s="26">
        <f t="shared" si="36"/>
        <v>5.3015350984187171</v>
      </c>
      <c r="O45" s="26">
        <f t="shared" si="33"/>
        <v>0.38607999999999976</v>
      </c>
      <c r="P45" s="26">
        <f t="shared" si="34"/>
        <v>5.220566527246012</v>
      </c>
      <c r="Q45" s="39">
        <f t="shared" si="35"/>
        <v>13.521981266178035</v>
      </c>
    </row>
    <row r="46" spans="1:17" ht="15" customHeight="1" x14ac:dyDescent="0.45">
      <c r="A46" s="10">
        <v>7</v>
      </c>
      <c r="B46" s="26">
        <v>7.2776300000000003</v>
      </c>
      <c r="C46" s="26">
        <f t="shared" si="28"/>
        <v>0.11730498693675086</v>
      </c>
      <c r="D46" s="26">
        <v>6.7257300000000004</v>
      </c>
      <c r="E46" s="26">
        <v>6.8330799999999998</v>
      </c>
      <c r="F46" s="26">
        <f t="shared" si="29"/>
        <v>0.55189999999999984</v>
      </c>
      <c r="G46" s="26">
        <f t="shared" si="30"/>
        <v>6.715775013063249</v>
      </c>
      <c r="H46" s="8">
        <f t="shared" si="31"/>
        <v>12.168463513432236</v>
      </c>
      <c r="J46" s="38">
        <v>7</v>
      </c>
      <c r="K46" s="26">
        <v>7.2355999999999998</v>
      </c>
      <c r="L46" s="26">
        <f t="shared" si="32"/>
        <v>0.1064845194893875</v>
      </c>
      <c r="M46" s="26">
        <v>6.7543199999999999</v>
      </c>
      <c r="N46" s="26">
        <f t="shared" si="36"/>
        <v>5.5997887145893204</v>
      </c>
      <c r="O46" s="26">
        <f t="shared" si="33"/>
        <v>0.48127999999999993</v>
      </c>
      <c r="P46" s="26">
        <f t="shared" si="34"/>
        <v>5.4933041950999328</v>
      </c>
      <c r="Q46" s="39">
        <f t="shared" si="35"/>
        <v>11.413946548994211</v>
      </c>
    </row>
    <row r="47" spans="1:17" ht="15" customHeight="1" x14ac:dyDescent="0.45">
      <c r="A47" s="10">
        <v>8</v>
      </c>
      <c r="B47" s="26">
        <v>7.3855500000000003</v>
      </c>
      <c r="C47" s="26">
        <f t="shared" si="28"/>
        <v>0.15039606571615627</v>
      </c>
      <c r="D47" s="26">
        <v>6.8496699999999997</v>
      </c>
      <c r="E47" s="26">
        <v>6.8330799999999998</v>
      </c>
      <c r="F47" s="26">
        <f t="shared" si="29"/>
        <v>0.53588000000000058</v>
      </c>
      <c r="G47" s="26">
        <f t="shared" si="30"/>
        <v>6.682683934283844</v>
      </c>
      <c r="H47" s="8">
        <f t="shared" si="31"/>
        <v>12.470485807053514</v>
      </c>
      <c r="J47" s="38">
        <v>8</v>
      </c>
      <c r="K47" s="26">
        <v>7.3049499999999998</v>
      </c>
      <c r="L47" s="26">
        <f t="shared" si="32"/>
        <v>0.12492129436044389</v>
      </c>
      <c r="M47" s="26">
        <v>6.7912999999999997</v>
      </c>
      <c r="N47" s="26">
        <f t="shared" si="36"/>
        <v>6.0974976410160355</v>
      </c>
      <c r="O47" s="26">
        <f t="shared" si="33"/>
        <v>0.51365000000000016</v>
      </c>
      <c r="P47" s="26">
        <f t="shared" si="34"/>
        <v>5.9725763466555915</v>
      </c>
      <c r="Q47" s="39">
        <f t="shared" si="35"/>
        <v>11.627716045275166</v>
      </c>
    </row>
    <row r="48" spans="1:17" ht="15" customHeight="1" x14ac:dyDescent="0.45">
      <c r="A48" s="10">
        <v>9</v>
      </c>
      <c r="B48" s="26">
        <v>7.4491699999999996</v>
      </c>
      <c r="C48" s="26">
        <f xml:space="preserve"> 10^(B48-6.13) * 0.00835</f>
        <v>0.17412313406695212</v>
      </c>
      <c r="D48" s="26">
        <v>6.7957400000000003</v>
      </c>
      <c r="E48" s="26">
        <f xml:space="preserve"> 10^(D48-6.13) * 1.33</f>
        <v>6.1601550152586739</v>
      </c>
      <c r="F48" s="26">
        <f>B48-D48</f>
        <v>0.65342999999999929</v>
      </c>
      <c r="G48" s="26">
        <f>E48-C48</f>
        <v>5.9860318811917219</v>
      </c>
      <c r="H48" s="8">
        <f>G48/F48</f>
        <v>9.1609382507563595</v>
      </c>
    </row>
    <row r="49" spans="1:17" ht="15" customHeight="1" x14ac:dyDescent="0.45">
      <c r="A49" s="10">
        <v>10</v>
      </c>
      <c r="B49" s="26">
        <v>7.3714199999999996</v>
      </c>
      <c r="C49" s="26">
        <f xml:space="preserve"> 10^(B49-6.13) * 0.00835</f>
        <v>0.14558159575732127</v>
      </c>
      <c r="D49" s="26">
        <v>6.8586799999999997</v>
      </c>
      <c r="E49" s="26">
        <f xml:space="preserve"> 10^(D49-6.13) * 1.33</f>
        <v>7.1208467776428792</v>
      </c>
      <c r="F49" s="26">
        <f>B49-D49</f>
        <v>0.51273999999999997</v>
      </c>
      <c r="G49" s="26">
        <f>E49-C49</f>
        <v>6.9752651818855576</v>
      </c>
      <c r="H49" s="8">
        <f>G49/F49</f>
        <v>13.603902917434874</v>
      </c>
      <c r="J49" s="9" t="s">
        <v>0</v>
      </c>
      <c r="K49" s="26">
        <f>AVERAGE(K40:K47)</f>
        <v>7.2140224999999996</v>
      </c>
      <c r="L49" s="26">
        <f t="shared" ref="L49:Q49" si="37">AVERAGE(L40:L47)</f>
        <v>0.10458140114651081</v>
      </c>
      <c r="M49" s="26">
        <f t="shared" si="37"/>
        <v>6.7633737500000004</v>
      </c>
      <c r="N49" s="26">
        <f t="shared" si="37"/>
        <v>5.7722718427595066</v>
      </c>
      <c r="O49" s="26">
        <f t="shared" si="37"/>
        <v>0.45064874999999993</v>
      </c>
      <c r="P49" s="26">
        <f t="shared" si="37"/>
        <v>5.6676904416129954</v>
      </c>
      <c r="Q49" s="9">
        <f t="shared" si="37"/>
        <v>12.622692007055354</v>
      </c>
    </row>
    <row r="50" spans="1:17" ht="15" customHeight="1" x14ac:dyDescent="0.45">
      <c r="A50" s="10">
        <v>11</v>
      </c>
      <c r="B50" s="26">
        <v>7.3830499999999999</v>
      </c>
      <c r="C50" s="26">
        <f xml:space="preserve"> 10^(B50-6.13) * 0.00835</f>
        <v>0.14953280342117911</v>
      </c>
      <c r="D50" s="26">
        <v>6.84945</v>
      </c>
      <c r="E50" s="26">
        <f xml:space="preserve"> 10^(D50-6.13) * 1.33</f>
        <v>6.9711052690569639</v>
      </c>
      <c r="F50" s="26">
        <f>B50-D50</f>
        <v>0.53359999999999985</v>
      </c>
      <c r="G50" s="26">
        <f>E50-C50</f>
        <v>6.8215724656357848</v>
      </c>
      <c r="H50" s="8">
        <f>G50/F50</f>
        <v>12.784056344894653</v>
      </c>
      <c r="J50" s="8" t="s">
        <v>5</v>
      </c>
      <c r="K50" s="26">
        <f>STDEV(K40:K47)/SQRT(COUNT(K40:K47))</f>
        <v>3.9924906822952376E-2</v>
      </c>
      <c r="L50" s="26">
        <f t="shared" ref="L50:P50" si="38">STDEV(L40:L47)/SQRT(COUNT(L40:L47))</f>
        <v>1.069109876318633E-2</v>
      </c>
      <c r="M50" s="26">
        <f t="shared" si="38"/>
        <v>2.1791540047319494E-2</v>
      </c>
      <c r="N50" s="26">
        <f t="shared" si="38"/>
        <v>0.32378138198585549</v>
      </c>
      <c r="O50" s="26">
        <f t="shared" si="38"/>
        <v>2.0985535021388734E-2</v>
      </c>
      <c r="P50" s="26">
        <f t="shared" si="38"/>
        <v>0.31349845666529363</v>
      </c>
      <c r="Q50" s="8">
        <f>STDEV(Q40:Q47)/SQRT(COUNT(Q40:Q47))</f>
        <v>0.48724237776740792</v>
      </c>
    </row>
    <row r="51" spans="1:17" ht="15" customHeight="1" x14ac:dyDescent="0.45">
      <c r="A51" s="10">
        <v>12</v>
      </c>
      <c r="B51" s="26">
        <v>7.3834099999999996</v>
      </c>
      <c r="C51" s="26">
        <f xml:space="preserve"> 10^(B51-6.13) * 0.00835</f>
        <v>0.14965680713078092</v>
      </c>
      <c r="D51" s="26">
        <v>6.81074</v>
      </c>
      <c r="E51" s="26">
        <f xml:space="preserve"> 10^(D51-6.13) * 1.33</f>
        <v>6.3766362095754854</v>
      </c>
      <c r="F51" s="26">
        <f>B51-D51</f>
        <v>0.57266999999999957</v>
      </c>
      <c r="G51" s="26">
        <f>E51-C51</f>
        <v>6.2269794024447043</v>
      </c>
      <c r="H51" s="8">
        <f>G51/F51</f>
        <v>10.87359107766202</v>
      </c>
    </row>
    <row r="52" spans="1:17" ht="15" customHeight="1" x14ac:dyDescent="0.45">
      <c r="A52" s="10">
        <v>13</v>
      </c>
      <c r="B52" s="26">
        <v>7.4580299999999999</v>
      </c>
      <c r="C52" s="26">
        <f xml:space="preserve"> 10^(B52-6.13) * 0.00835</f>
        <v>0.17771188581774561</v>
      </c>
      <c r="D52" s="26">
        <v>6.8314599999999999</v>
      </c>
      <c r="E52" s="26">
        <f xml:space="preserve"> 10^(D52-6.13) * 1.33</f>
        <v>6.6882367980677895</v>
      </c>
      <c r="F52" s="26">
        <f>B52-D52</f>
        <v>0.62657000000000007</v>
      </c>
      <c r="G52" s="26">
        <f>E52-C52</f>
        <v>6.5105249122500437</v>
      </c>
      <c r="H52" s="8">
        <f>G52/F52</f>
        <v>10.390738324927851</v>
      </c>
    </row>
    <row r="53" spans="1:17" ht="15" customHeight="1" x14ac:dyDescent="0.45">
      <c r="A53" s="10">
        <v>14</v>
      </c>
      <c r="B53" s="26">
        <v>7.41981</v>
      </c>
      <c r="C53" s="26">
        <f t="shared" ref="C53:C54" si="39" xml:space="preserve"> 10^(B53-6.13) * 0.00835</f>
        <v>0.1627408108359901</v>
      </c>
      <c r="D53" s="26">
        <v>6.78775</v>
      </c>
      <c r="E53" s="26">
        <f t="shared" ref="E53:E54" si="40" xml:space="preserve"> 10^(D53-6.13) * 1.33</f>
        <v>6.0478587704056874</v>
      </c>
      <c r="F53" s="26">
        <f t="shared" ref="F53:F54" si="41">B53-D53</f>
        <v>0.63206000000000007</v>
      </c>
      <c r="G53" s="26">
        <f t="shared" ref="G53:G54" si="42">E53-C53</f>
        <v>5.8851179595696976</v>
      </c>
      <c r="H53" s="8">
        <f t="shared" ref="H53:H54" si="43">G53/F53</f>
        <v>9.3110115488556424</v>
      </c>
    </row>
    <row r="54" spans="1:17" ht="15" customHeight="1" x14ac:dyDescent="0.45">
      <c r="A54" s="10">
        <v>15</v>
      </c>
      <c r="B54" s="26">
        <v>7.14818</v>
      </c>
      <c r="C54" s="26">
        <f t="shared" si="39"/>
        <v>8.7069585200110391E-2</v>
      </c>
      <c r="D54" s="26">
        <v>6.6899699999999998</v>
      </c>
      <c r="E54" s="26">
        <f t="shared" si="40"/>
        <v>4.8286045687347379</v>
      </c>
      <c r="F54" s="26">
        <f t="shared" si="41"/>
        <v>0.45821000000000023</v>
      </c>
      <c r="G54" s="26">
        <f t="shared" si="42"/>
        <v>4.7415349835346277</v>
      </c>
      <c r="H54" s="8">
        <f t="shared" si="43"/>
        <v>10.3479517765536</v>
      </c>
    </row>
    <row r="55" spans="1:17" ht="15" customHeight="1" x14ac:dyDescent="0.45">
      <c r="B55" s="26"/>
      <c r="C55" s="26"/>
      <c r="D55" s="26"/>
      <c r="E55" s="26"/>
      <c r="F55" s="26"/>
      <c r="G55" s="26"/>
      <c r="H55" s="8"/>
    </row>
    <row r="56" spans="1:17" ht="15" customHeight="1" x14ac:dyDescent="0.45">
      <c r="A56" s="11" t="s">
        <v>0</v>
      </c>
      <c r="B56" s="27">
        <f t="shared" ref="B56:G56" si="44">AVERAGE(B40:B54)</f>
        <v>7.3910946666666657</v>
      </c>
      <c r="C56" s="27">
        <f t="shared" si="44"/>
        <v>0.15483073337696113</v>
      </c>
      <c r="D56" s="27">
        <f t="shared" si="44"/>
        <v>6.8099813333333339</v>
      </c>
      <c r="E56" s="27">
        <f t="shared" si="44"/>
        <v>6.5608240442963615</v>
      </c>
      <c r="F56" s="27">
        <f t="shared" si="44"/>
        <v>0.58111333333333326</v>
      </c>
      <c r="G56" s="27">
        <f t="shared" si="44"/>
        <v>6.4059933109193992</v>
      </c>
      <c r="H56" s="9">
        <f>AVERAGE(H40:H54)</f>
        <v>11.100512479286335</v>
      </c>
    </row>
    <row r="57" spans="1:17" ht="15" customHeight="1" x14ac:dyDescent="0.45">
      <c r="A57" s="10" t="s">
        <v>5</v>
      </c>
      <c r="B57" s="27">
        <f t="shared" ref="B57:H57" si="45">STDEV(B40:B54)/SQRT(COUNT(B40:B54))</f>
        <v>2.2012693478053284E-2</v>
      </c>
      <c r="C57" s="27">
        <f t="shared" si="45"/>
        <v>6.8332751136421198E-3</v>
      </c>
      <c r="D57" s="27">
        <f t="shared" si="45"/>
        <v>1.408580980874915E-2</v>
      </c>
      <c r="E57" s="27">
        <f t="shared" si="45"/>
        <v>0.18172521186912585</v>
      </c>
      <c r="F57" s="27">
        <f t="shared" si="45"/>
        <v>1.4312383271860575E-2</v>
      </c>
      <c r="G57" s="27">
        <f t="shared" si="45"/>
        <v>0.17767353864646643</v>
      </c>
      <c r="H57" s="9">
        <f t="shared" si="45"/>
        <v>0.38148913319092731</v>
      </c>
    </row>
    <row r="58" spans="1:17" ht="15" customHeight="1" x14ac:dyDescent="0.45">
      <c r="B58" s="9"/>
      <c r="C58" s="9"/>
      <c r="D58" s="9"/>
      <c r="E58" s="9"/>
      <c r="F58" s="9"/>
      <c r="G58" s="9"/>
      <c r="H58" s="9"/>
    </row>
    <row r="59" spans="1:17" ht="15" customHeight="1" x14ac:dyDescent="0.45"/>
    <row r="60" spans="1:17" ht="15" customHeight="1" x14ac:dyDescent="0.45">
      <c r="A60" s="48" t="s">
        <v>29</v>
      </c>
      <c r="B60" s="48"/>
      <c r="C60" s="48"/>
      <c r="D60" s="48"/>
      <c r="E60" s="48"/>
      <c r="F60" s="48"/>
      <c r="G60" s="48"/>
      <c r="H60" s="48"/>
      <c r="J60" s="48" t="s">
        <v>47</v>
      </c>
      <c r="K60" s="48"/>
      <c r="L60" s="48"/>
      <c r="M60" s="48"/>
      <c r="N60" s="48"/>
      <c r="O60" s="48"/>
      <c r="P60" s="48"/>
      <c r="Q60" s="48"/>
    </row>
    <row r="61" spans="1:17" ht="15" customHeight="1" x14ac:dyDescent="0.45">
      <c r="A61" s="4" t="s">
        <v>44</v>
      </c>
      <c r="B61" s="23" t="s">
        <v>24</v>
      </c>
      <c r="C61" s="24" t="s">
        <v>25</v>
      </c>
      <c r="D61" s="24" t="s">
        <v>26</v>
      </c>
      <c r="E61" s="24" t="s">
        <v>25</v>
      </c>
      <c r="F61" s="23" t="s">
        <v>39</v>
      </c>
      <c r="G61" s="24" t="s">
        <v>27</v>
      </c>
      <c r="H61" s="13" t="s">
        <v>33</v>
      </c>
      <c r="J61" s="4" t="s">
        <v>44</v>
      </c>
      <c r="K61" s="23" t="s">
        <v>24</v>
      </c>
      <c r="L61" s="24" t="s">
        <v>25</v>
      </c>
      <c r="M61" s="24" t="s">
        <v>26</v>
      </c>
      <c r="N61" s="24" t="s">
        <v>25</v>
      </c>
      <c r="O61" s="23" t="s">
        <v>39</v>
      </c>
      <c r="P61" s="24" t="s">
        <v>27</v>
      </c>
      <c r="Q61" s="13" t="s">
        <v>33</v>
      </c>
    </row>
    <row r="62" spans="1:17" ht="15" customHeight="1" x14ac:dyDescent="0.45">
      <c r="A62" s="16">
        <v>1</v>
      </c>
      <c r="B62" s="26">
        <v>7.1571699999999998</v>
      </c>
      <c r="C62" s="26">
        <f t="shared" ref="C62:C69" si="46" xml:space="preserve"> 10^(B62-6.13) * 0.00835</f>
        <v>8.8890730552567104E-2</v>
      </c>
      <c r="D62" s="26">
        <v>6.7476099999999999</v>
      </c>
      <c r="E62" s="26">
        <f t="shared" ref="E62:E69" si="47" xml:space="preserve"> 10^(D62-6.13) * 1.33</f>
        <v>5.5139349843467347</v>
      </c>
      <c r="F62" s="26">
        <f t="shared" ref="F62:F69" si="48">B62-D62</f>
        <v>0.40955999999999992</v>
      </c>
      <c r="G62" s="26">
        <f t="shared" ref="G62:G69" si="49">E62-C62</f>
        <v>5.4250442537941677</v>
      </c>
      <c r="H62" s="8">
        <f t="shared" ref="H62:H69" si="50">G62/F62</f>
        <v>13.246030505406214</v>
      </c>
      <c r="J62" s="38">
        <v>1</v>
      </c>
      <c r="K62" s="26">
        <v>7.4108299999999998</v>
      </c>
      <c r="L62" s="26">
        <f t="shared" ref="L62:L69" si="51" xml:space="preserve"> 10^(K62-6.13) * 0.00835</f>
        <v>0.15941033537934907</v>
      </c>
      <c r="M62" s="26">
        <v>6.9604400000000002</v>
      </c>
      <c r="N62" s="26">
        <f t="shared" ref="N62:N69" si="52" xml:space="preserve"> 10^(M62-6.13) * 1.33</f>
        <v>9.0010182233052447</v>
      </c>
      <c r="O62" s="26">
        <f t="shared" ref="O62:O69" si="53">K62-M62</f>
        <v>0.45038999999999962</v>
      </c>
      <c r="P62" s="26">
        <f t="shared" ref="P62:P69" si="54">N62-L62</f>
        <v>8.8416078879258961</v>
      </c>
      <c r="Q62" s="40">
        <f t="shared" ref="Q62:Q69" si="55">P62/O62</f>
        <v>19.631003991931223</v>
      </c>
    </row>
    <row r="63" spans="1:17" ht="15" customHeight="1" x14ac:dyDescent="0.45">
      <c r="A63" s="16">
        <v>2</v>
      </c>
      <c r="B63" s="26">
        <v>7.2820600000000004</v>
      </c>
      <c r="C63" s="26">
        <f t="shared" si="46"/>
        <v>0.11850767437038799</v>
      </c>
      <c r="D63" s="26">
        <v>6.8155099999999997</v>
      </c>
      <c r="E63" s="26">
        <f t="shared" si="47"/>
        <v>6.4470589452132092</v>
      </c>
      <c r="F63" s="26">
        <f t="shared" si="48"/>
        <v>0.46655000000000069</v>
      </c>
      <c r="G63" s="26">
        <f t="shared" si="49"/>
        <v>6.3285512708428211</v>
      </c>
      <c r="H63" s="8">
        <f t="shared" si="50"/>
        <v>13.564572437772611</v>
      </c>
      <c r="J63" s="38">
        <v>2</v>
      </c>
      <c r="K63" s="26">
        <v>7.3880800000000004</v>
      </c>
      <c r="L63" s="26">
        <f t="shared" si="51"/>
        <v>0.15127476100812737</v>
      </c>
      <c r="M63" s="26">
        <v>6.8378399999999999</v>
      </c>
      <c r="N63" s="26">
        <f t="shared" si="52"/>
        <v>6.7872155363960047</v>
      </c>
      <c r="O63" s="26">
        <f t="shared" si="53"/>
        <v>0.55024000000000051</v>
      </c>
      <c r="P63" s="26">
        <f t="shared" si="54"/>
        <v>6.6359407753878772</v>
      </c>
      <c r="Q63" s="40">
        <f t="shared" si="55"/>
        <v>12.06008428210939</v>
      </c>
    </row>
    <row r="64" spans="1:17" ht="15" customHeight="1" x14ac:dyDescent="0.45">
      <c r="A64" s="16">
        <v>3</v>
      </c>
      <c r="B64" s="26">
        <v>7.3372900000000003</v>
      </c>
      <c r="C64" s="26">
        <f t="shared" si="46"/>
        <v>0.13457874545423321</v>
      </c>
      <c r="D64" s="26">
        <v>6.8183800000000003</v>
      </c>
      <c r="E64" s="26">
        <f t="shared" si="47"/>
        <v>6.4898048994681474</v>
      </c>
      <c r="F64" s="26">
        <f t="shared" si="48"/>
        <v>0.51890999999999998</v>
      </c>
      <c r="G64" s="26">
        <f t="shared" si="49"/>
        <v>6.3552261540139146</v>
      </c>
      <c r="H64" s="8">
        <f t="shared" si="50"/>
        <v>12.247260900761047</v>
      </c>
      <c r="J64" s="38">
        <v>3</v>
      </c>
      <c r="K64" s="26">
        <v>7.4841300000000004</v>
      </c>
      <c r="L64" s="26">
        <f t="shared" si="51"/>
        <v>0.18871936887218982</v>
      </c>
      <c r="M64" s="26">
        <v>6.8940299999999999</v>
      </c>
      <c r="N64" s="26">
        <f t="shared" si="52"/>
        <v>7.724700337999252</v>
      </c>
      <c r="O64" s="26">
        <f t="shared" si="53"/>
        <v>0.59010000000000051</v>
      </c>
      <c r="P64" s="26">
        <f t="shared" si="54"/>
        <v>7.5359809691270625</v>
      </c>
      <c r="Q64" s="40">
        <f t="shared" si="55"/>
        <v>12.770684577405619</v>
      </c>
    </row>
    <row r="65" spans="1:17" ht="15" customHeight="1" x14ac:dyDescent="0.45">
      <c r="A65" s="16">
        <v>4</v>
      </c>
      <c r="B65" s="26">
        <v>7.3132599999999996</v>
      </c>
      <c r="C65" s="26">
        <f t="shared" si="46"/>
        <v>0.12733461381146674</v>
      </c>
      <c r="D65" s="26">
        <v>6.8035600000000001</v>
      </c>
      <c r="E65" s="26">
        <f t="shared" si="47"/>
        <v>6.2720807488985049</v>
      </c>
      <c r="F65" s="26">
        <f t="shared" si="48"/>
        <v>0.5096999999999996</v>
      </c>
      <c r="G65" s="26">
        <f t="shared" si="49"/>
        <v>6.144746135087038</v>
      </c>
      <c r="H65" s="8">
        <f t="shared" si="50"/>
        <v>12.055613370780936</v>
      </c>
      <c r="J65" s="38">
        <v>4</v>
      </c>
      <c r="K65" s="26">
        <v>7.4068199999999997</v>
      </c>
      <c r="L65" s="26">
        <f t="shared" si="51"/>
        <v>0.15794521577506446</v>
      </c>
      <c r="M65" s="26">
        <v>6.9059299999999997</v>
      </c>
      <c r="N65" s="26">
        <f t="shared" si="52"/>
        <v>7.9392895461478377</v>
      </c>
      <c r="O65" s="26">
        <f t="shared" si="53"/>
        <v>0.50089000000000006</v>
      </c>
      <c r="P65" s="26">
        <f t="shared" si="54"/>
        <v>7.7813443303727734</v>
      </c>
      <c r="Q65" s="40">
        <f t="shared" si="55"/>
        <v>15.535036296138419</v>
      </c>
    </row>
    <row r="66" spans="1:17" ht="15" customHeight="1" x14ac:dyDescent="0.45">
      <c r="A66" s="16">
        <v>5</v>
      </c>
      <c r="B66" s="26">
        <v>7.4491699999999996</v>
      </c>
      <c r="C66" s="26">
        <f t="shared" si="46"/>
        <v>0.17412313406695212</v>
      </c>
      <c r="D66" s="26">
        <v>6.8357400000000004</v>
      </c>
      <c r="E66" s="26">
        <f t="shared" si="47"/>
        <v>6.7544756590932264</v>
      </c>
      <c r="F66" s="26">
        <f t="shared" si="48"/>
        <v>0.61342999999999925</v>
      </c>
      <c r="G66" s="26">
        <f t="shared" si="49"/>
        <v>6.5803525250262744</v>
      </c>
      <c r="H66" s="8">
        <f t="shared" si="50"/>
        <v>10.727144947306591</v>
      </c>
      <c r="J66" s="38">
        <v>5</v>
      </c>
      <c r="K66" s="26">
        <v>7.3361400000000003</v>
      </c>
      <c r="L66" s="26">
        <f t="shared" si="51"/>
        <v>0.13422285598992068</v>
      </c>
      <c r="M66" s="26">
        <v>6.78775</v>
      </c>
      <c r="N66" s="26">
        <f t="shared" si="52"/>
        <v>6.0478587704056874</v>
      </c>
      <c r="O66" s="26">
        <f t="shared" si="53"/>
        <v>0.54839000000000038</v>
      </c>
      <c r="P66" s="26">
        <f t="shared" si="54"/>
        <v>5.9136359144157664</v>
      </c>
      <c r="Q66" s="40">
        <f t="shared" si="55"/>
        <v>10.783631930589111</v>
      </c>
    </row>
    <row r="67" spans="1:17" ht="15" customHeight="1" x14ac:dyDescent="0.45">
      <c r="A67" s="16">
        <v>6</v>
      </c>
      <c r="B67" s="26">
        <v>7.2120800000000003</v>
      </c>
      <c r="C67" s="26">
        <f t="shared" si="46"/>
        <v>0.10087103465139215</v>
      </c>
      <c r="D67" s="26">
        <v>6.7841899999999997</v>
      </c>
      <c r="E67" s="26">
        <f t="shared" si="47"/>
        <v>5.9984858810267943</v>
      </c>
      <c r="F67" s="26">
        <f t="shared" si="48"/>
        <v>0.42789000000000055</v>
      </c>
      <c r="G67" s="26">
        <f t="shared" si="49"/>
        <v>5.8976148463754017</v>
      </c>
      <c r="H67" s="8">
        <f t="shared" si="50"/>
        <v>13.783016304132824</v>
      </c>
      <c r="J67" s="38">
        <v>6</v>
      </c>
      <c r="K67" s="26">
        <v>7.1636800000000003</v>
      </c>
      <c r="L67" s="26">
        <f t="shared" si="51"/>
        <v>9.0233224136331391E-2</v>
      </c>
      <c r="M67" s="26">
        <v>6.7584200000000001</v>
      </c>
      <c r="N67" s="26">
        <f t="shared" si="52"/>
        <v>5.6529044011154195</v>
      </c>
      <c r="O67" s="26">
        <f t="shared" si="53"/>
        <v>0.40526000000000018</v>
      </c>
      <c r="P67" s="26">
        <f t="shared" si="54"/>
        <v>5.5626711769790882</v>
      </c>
      <c r="Q67" s="40">
        <f t="shared" si="55"/>
        <v>13.726178692639506</v>
      </c>
    </row>
    <row r="68" spans="1:17" ht="15" customHeight="1" x14ac:dyDescent="0.45">
      <c r="A68" s="16">
        <v>7</v>
      </c>
      <c r="B68" s="26">
        <v>7.25345</v>
      </c>
      <c r="C68" s="26">
        <f t="shared" si="46"/>
        <v>0.11095234242424017</v>
      </c>
      <c r="D68" s="26">
        <v>6.7756499999999997</v>
      </c>
      <c r="E68" s="26">
        <f t="shared" si="47"/>
        <v>5.8816833651310754</v>
      </c>
      <c r="F68" s="26">
        <f t="shared" si="48"/>
        <v>0.47780000000000022</v>
      </c>
      <c r="G68" s="26">
        <f t="shared" si="49"/>
        <v>5.7707310227068351</v>
      </c>
      <c r="H68" s="8">
        <f t="shared" si="50"/>
        <v>12.077712479503626</v>
      </c>
      <c r="J68" s="38">
        <v>7</v>
      </c>
      <c r="K68" s="26">
        <v>7.3382899999999998</v>
      </c>
      <c r="L68" s="26">
        <f t="shared" si="51"/>
        <v>0.13488898150273013</v>
      </c>
      <c r="M68" s="26">
        <v>6.8846499999999997</v>
      </c>
      <c r="N68" s="26">
        <f t="shared" si="52"/>
        <v>7.5596491672152437</v>
      </c>
      <c r="O68" s="26">
        <f t="shared" si="53"/>
        <v>0.45364000000000004</v>
      </c>
      <c r="P68" s="26">
        <f t="shared" si="54"/>
        <v>7.4247601857125138</v>
      </c>
      <c r="Q68" s="40">
        <f t="shared" si="55"/>
        <v>16.367075623208962</v>
      </c>
    </row>
    <row r="69" spans="1:17" ht="15" customHeight="1" x14ac:dyDescent="0.45">
      <c r="A69" s="16">
        <v>8</v>
      </c>
      <c r="B69" s="26">
        <v>7.52698</v>
      </c>
      <c r="C69" s="26">
        <f t="shared" si="46"/>
        <v>0.20828906741283476</v>
      </c>
      <c r="D69" s="27">
        <v>6.9507000000000003</v>
      </c>
      <c r="E69" s="26">
        <f t="shared" si="47"/>
        <v>8.8013976087852921</v>
      </c>
      <c r="F69" s="26">
        <f t="shared" si="48"/>
        <v>0.57627999999999968</v>
      </c>
      <c r="G69" s="26">
        <f t="shared" si="49"/>
        <v>8.5931085413724571</v>
      </c>
      <c r="H69" s="8">
        <f t="shared" si="50"/>
        <v>14.911342648317591</v>
      </c>
      <c r="J69" s="38">
        <v>8</v>
      </c>
      <c r="K69" s="26">
        <v>7.2459600000000002</v>
      </c>
      <c r="L69" s="26">
        <f t="shared" si="51"/>
        <v>0.10905522433907983</v>
      </c>
      <c r="M69" s="26">
        <v>6.7552500000000002</v>
      </c>
      <c r="N69" s="26">
        <f t="shared" si="52"/>
        <v>5.6117929737040075</v>
      </c>
      <c r="O69" s="26">
        <f t="shared" si="53"/>
        <v>0.49070999999999998</v>
      </c>
      <c r="P69" s="26">
        <f t="shared" si="54"/>
        <v>5.5027377493649281</v>
      </c>
      <c r="Q69" s="40">
        <f t="shared" si="55"/>
        <v>11.213828430977417</v>
      </c>
    </row>
    <row r="70" spans="1:17" ht="15" customHeight="1" x14ac:dyDescent="0.45">
      <c r="A70" s="16"/>
      <c r="B70" s="26"/>
      <c r="C70" s="26"/>
      <c r="D70" s="27"/>
      <c r="E70" s="26"/>
      <c r="F70" s="26"/>
      <c r="G70" s="26"/>
      <c r="H70" s="8"/>
    </row>
    <row r="71" spans="1:17" ht="15" customHeight="1" x14ac:dyDescent="0.45">
      <c r="A71" s="46" t="s">
        <v>0</v>
      </c>
      <c r="B71" s="27">
        <f t="shared" ref="B71:G71" si="56">AVERAGE(B62:B69)</f>
        <v>7.3164325000000003</v>
      </c>
      <c r="C71" s="27">
        <f t="shared" si="56"/>
        <v>0.13294341784300928</v>
      </c>
      <c r="D71" s="27">
        <f t="shared" si="56"/>
        <v>6.8164175</v>
      </c>
      <c r="E71" s="27">
        <f t="shared" si="56"/>
        <v>6.5198652614953732</v>
      </c>
      <c r="F71" s="27">
        <f t="shared" si="56"/>
        <v>0.50001499999999999</v>
      </c>
      <c r="G71" s="27">
        <f t="shared" si="56"/>
        <v>6.386921843652364</v>
      </c>
      <c r="H71" s="9">
        <f>AVERAGE(H62:H69)</f>
        <v>12.826586699247679</v>
      </c>
      <c r="J71" s="46" t="s">
        <v>0</v>
      </c>
      <c r="K71" s="26">
        <f>AVERAGE(K62:K69)</f>
        <v>7.3467412499999991</v>
      </c>
      <c r="L71" s="26">
        <f t="shared" ref="L71:Q71" si="57">AVERAGE(L62:L69)</f>
        <v>0.1407187458753491</v>
      </c>
      <c r="M71" s="26">
        <f t="shared" si="57"/>
        <v>6.8480387500000006</v>
      </c>
      <c r="N71" s="26">
        <f t="shared" si="57"/>
        <v>7.0405536195360865</v>
      </c>
      <c r="O71" s="26">
        <f t="shared" si="57"/>
        <v>0.49870250000000016</v>
      </c>
      <c r="P71" s="26">
        <f t="shared" si="57"/>
        <v>6.8998348736607378</v>
      </c>
      <c r="Q71" s="9">
        <f t="shared" si="57"/>
        <v>14.010940478124956</v>
      </c>
    </row>
    <row r="72" spans="1:17" ht="15" customHeight="1" x14ac:dyDescent="0.45">
      <c r="A72" s="47" t="s">
        <v>5</v>
      </c>
      <c r="B72" s="26">
        <f t="shared" ref="B72:H72" si="58">STDEV(B62:B69)/SQRT(COUNT(B62:B69))</f>
        <v>4.3052469223611292E-2</v>
      </c>
      <c r="C72" s="26">
        <f t="shared" si="58"/>
        <v>1.4058642502811728E-2</v>
      </c>
      <c r="D72" s="26">
        <f t="shared" si="58"/>
        <v>2.1551521304439672E-2</v>
      </c>
      <c r="E72" s="26">
        <f t="shared" si="58"/>
        <v>0.35403394091323492</v>
      </c>
      <c r="F72" s="26">
        <f t="shared" si="58"/>
        <v>2.4686486977407419E-2</v>
      </c>
      <c r="G72" s="26">
        <f t="shared" si="58"/>
        <v>0.34100840352281003</v>
      </c>
      <c r="H72" s="8">
        <f t="shared" si="58"/>
        <v>0.46058983019183597</v>
      </c>
      <c r="J72" s="47" t="s">
        <v>5</v>
      </c>
      <c r="K72" s="26">
        <f>STDEV(K62:K69)/SQRT(COUNT(K62:K69))</f>
        <v>3.5895054545831424E-2</v>
      </c>
      <c r="L72" s="26">
        <f t="shared" ref="L72:P72" si="59">STDEV(L62:L69)/SQRT(COUNT(L62:L69))</f>
        <v>1.0929290009568804E-2</v>
      </c>
      <c r="M72" s="26">
        <f t="shared" si="59"/>
        <v>2.6666269788248247E-2</v>
      </c>
      <c r="N72" s="26">
        <f t="shared" si="59"/>
        <v>0.43105384219416676</v>
      </c>
      <c r="O72" s="26">
        <f t="shared" si="59"/>
        <v>2.1812249650630455E-2</v>
      </c>
      <c r="P72" s="26">
        <f t="shared" si="59"/>
        <v>0.42278594313639439</v>
      </c>
      <c r="Q72" s="8">
        <f>STDEV(Q62:Q69)/SQRT(COUNT(Q62:Q69))</f>
        <v>1.0617024310728227</v>
      </c>
    </row>
    <row r="73" spans="1:17" ht="15" customHeight="1" x14ac:dyDescent="0.45">
      <c r="B73" s="8"/>
      <c r="C73" s="8"/>
      <c r="D73" s="8"/>
      <c r="E73" s="8"/>
      <c r="F73" s="8"/>
      <c r="G73" s="8"/>
      <c r="H73" s="8"/>
    </row>
    <row r="74" spans="1:17" ht="15" customHeight="1" x14ac:dyDescent="0.45"/>
    <row r="75" spans="1:17" ht="15" customHeight="1" x14ac:dyDescent="0.45">
      <c r="A75" s="48" t="s">
        <v>8</v>
      </c>
      <c r="B75" s="48"/>
      <c r="C75" s="48"/>
      <c r="D75" s="48"/>
      <c r="E75" s="48"/>
      <c r="F75" s="48"/>
      <c r="G75" s="48"/>
      <c r="H75" s="48"/>
      <c r="J75" s="48" t="s">
        <v>13</v>
      </c>
      <c r="K75" s="48"/>
      <c r="L75" s="48"/>
      <c r="M75" s="48"/>
      <c r="N75" s="48"/>
      <c r="O75" s="48"/>
      <c r="P75" s="48"/>
      <c r="Q75" s="48"/>
    </row>
    <row r="76" spans="1:17" ht="15" customHeight="1" x14ac:dyDescent="0.45">
      <c r="A76" s="4" t="s">
        <v>44</v>
      </c>
      <c r="B76" s="23" t="s">
        <v>24</v>
      </c>
      <c r="C76" s="24" t="s">
        <v>25</v>
      </c>
      <c r="D76" s="24" t="s">
        <v>26</v>
      </c>
      <c r="E76" s="24" t="s">
        <v>25</v>
      </c>
      <c r="F76" s="23" t="s">
        <v>39</v>
      </c>
      <c r="G76" s="24" t="s">
        <v>27</v>
      </c>
      <c r="H76" s="13" t="s">
        <v>33</v>
      </c>
      <c r="J76" s="4" t="s">
        <v>44</v>
      </c>
      <c r="K76" s="23" t="s">
        <v>24</v>
      </c>
      <c r="L76" s="24" t="s">
        <v>25</v>
      </c>
      <c r="M76" s="24" t="s">
        <v>26</v>
      </c>
      <c r="N76" s="24" t="s">
        <v>25</v>
      </c>
      <c r="O76" s="23" t="s">
        <v>39</v>
      </c>
      <c r="P76" s="24" t="s">
        <v>27</v>
      </c>
      <c r="Q76" s="13" t="s">
        <v>33</v>
      </c>
    </row>
    <row r="77" spans="1:17" ht="15" customHeight="1" x14ac:dyDescent="0.45">
      <c r="A77" s="10">
        <v>1</v>
      </c>
      <c r="B77" s="26">
        <v>7.4993999999999996</v>
      </c>
      <c r="C77" s="26">
        <f t="shared" ref="C77:C86" si="60" xml:space="preserve"> 10^(B77-6.13) * 0.00835</f>
        <v>0.19547286370414807</v>
      </c>
      <c r="D77" s="26">
        <v>6.8662900000000002</v>
      </c>
      <c r="E77" s="26">
        <f xml:space="preserve"> 10^(D77-6.13) * 1.33</f>
        <v>7.2467226642626521</v>
      </c>
      <c r="F77" s="26">
        <f t="shared" ref="F77:F86" si="61">B77-D77</f>
        <v>0.6331099999999994</v>
      </c>
      <c r="G77" s="26">
        <f t="shared" ref="G77:G86" si="62">E77-C77</f>
        <v>7.0512498005585043</v>
      </c>
      <c r="H77" s="8">
        <f t="shared" ref="H77:H86" si="63">G77/F77</f>
        <v>11.137479743738862</v>
      </c>
      <c r="J77" s="38">
        <v>1</v>
      </c>
      <c r="K77" s="26">
        <v>7.2480900000000004</v>
      </c>
      <c r="L77" s="26">
        <f t="shared" ref="L77:L84" si="64" xml:space="preserve"> 10^(K77-6.13) * 0.00835</f>
        <v>0.10959140013222811</v>
      </c>
      <c r="M77" s="26">
        <v>6.6818099999999996</v>
      </c>
      <c r="N77" s="26">
        <f t="shared" ref="N77:N84" si="65" xml:space="preserve"> 10^(M77-6.13) * 1.33</f>
        <v>4.7387264700336456</v>
      </c>
      <c r="O77" s="26">
        <f t="shared" ref="O77:O84" si="66">K77-M77</f>
        <v>0.56628000000000078</v>
      </c>
      <c r="P77" s="26">
        <f t="shared" ref="P77:P84" si="67">N77-L77</f>
        <v>4.6291350699014178</v>
      </c>
      <c r="Q77" s="40">
        <f t="shared" ref="Q77:Q84" si="68">P77/O77</f>
        <v>8.1746398776248697</v>
      </c>
    </row>
    <row r="78" spans="1:17" ht="15" customHeight="1" x14ac:dyDescent="0.45">
      <c r="A78" s="10">
        <v>2</v>
      </c>
      <c r="B78" s="26">
        <v>7.3516300000000001</v>
      </c>
      <c r="C78" s="26">
        <f t="shared" si="60"/>
        <v>0.13909658751375606</v>
      </c>
      <c r="D78" s="26">
        <v>6.7217799999999999</v>
      </c>
      <c r="E78" s="26">
        <v>6.7217799999999999</v>
      </c>
      <c r="F78" s="26">
        <f t="shared" si="61"/>
        <v>0.62985000000000024</v>
      </c>
      <c r="G78" s="26">
        <f t="shared" si="62"/>
        <v>6.5826834124862437</v>
      </c>
      <c r="H78" s="8">
        <f t="shared" si="63"/>
        <v>10.451192208440487</v>
      </c>
      <c r="J78" s="38">
        <v>2</v>
      </c>
      <c r="K78" s="26">
        <v>7.1011300000000004</v>
      </c>
      <c r="L78" s="26">
        <f t="shared" si="64"/>
        <v>7.812975734527132E-2</v>
      </c>
      <c r="M78" s="26">
        <v>6.6284999999999998</v>
      </c>
      <c r="N78" s="26">
        <f t="shared" si="65"/>
        <v>4.1913279256719935</v>
      </c>
      <c r="O78" s="26">
        <f t="shared" si="66"/>
        <v>0.47263000000000055</v>
      </c>
      <c r="P78" s="26">
        <f t="shared" si="67"/>
        <v>4.113198168326722</v>
      </c>
      <c r="Q78" s="40">
        <f t="shared" si="68"/>
        <v>8.702786891070641</v>
      </c>
    </row>
    <row r="79" spans="1:17" ht="15" customHeight="1" x14ac:dyDescent="0.45">
      <c r="A79" s="10">
        <v>3</v>
      </c>
      <c r="B79" s="26">
        <v>7.4332099999999999</v>
      </c>
      <c r="C79" s="26">
        <f t="shared" si="60"/>
        <v>0.16784038825726014</v>
      </c>
      <c r="D79" s="26">
        <v>6.9051999999999998</v>
      </c>
      <c r="E79" s="27">
        <v>6.9051999999999998</v>
      </c>
      <c r="F79" s="26">
        <f t="shared" si="61"/>
        <v>0.52801000000000009</v>
      </c>
      <c r="G79" s="26">
        <f t="shared" si="62"/>
        <v>6.7373596117427397</v>
      </c>
      <c r="H79" s="8">
        <f t="shared" si="63"/>
        <v>12.759909114870435</v>
      </c>
      <c r="J79" s="38">
        <v>3</v>
      </c>
      <c r="K79" s="26">
        <v>7.4830300000000003</v>
      </c>
      <c r="L79" s="26">
        <f t="shared" si="64"/>
        <v>0.18824197706072821</v>
      </c>
      <c r="M79" s="26">
        <v>6.8647</v>
      </c>
      <c r="N79" s="26">
        <f t="shared" si="65"/>
        <v>7.2202401206277802</v>
      </c>
      <c r="O79" s="26">
        <f t="shared" si="66"/>
        <v>0.61833000000000027</v>
      </c>
      <c r="P79" s="26">
        <f t="shared" si="67"/>
        <v>7.0319981435670522</v>
      </c>
      <c r="Q79" s="40">
        <f t="shared" si="68"/>
        <v>11.372565043855303</v>
      </c>
    </row>
    <row r="80" spans="1:17" ht="15" customHeight="1" x14ac:dyDescent="0.45">
      <c r="A80" s="10">
        <v>4</v>
      </c>
      <c r="B80" s="26">
        <v>7.4925499999999996</v>
      </c>
      <c r="C80" s="26">
        <f t="shared" si="60"/>
        <v>0.19241391469609642</v>
      </c>
      <c r="D80" s="26">
        <v>6.8643999999999998</v>
      </c>
      <c r="E80" s="26">
        <v>6.8643999999999998</v>
      </c>
      <c r="F80" s="26">
        <f t="shared" si="61"/>
        <v>0.62814999999999976</v>
      </c>
      <c r="G80" s="26">
        <f t="shared" si="62"/>
        <v>6.671986085303903</v>
      </c>
      <c r="H80" s="8">
        <f t="shared" si="63"/>
        <v>10.621644647463036</v>
      </c>
      <c r="J80" s="38">
        <v>4</v>
      </c>
      <c r="K80" s="26">
        <v>7.4975199999999997</v>
      </c>
      <c r="L80" s="26">
        <f t="shared" si="64"/>
        <v>0.19462851789420274</v>
      </c>
      <c r="M80" s="26">
        <v>6.9155100000000003</v>
      </c>
      <c r="N80" s="26">
        <f t="shared" si="65"/>
        <v>8.1163663374638197</v>
      </c>
      <c r="O80" s="26">
        <f t="shared" si="66"/>
        <v>0.58200999999999947</v>
      </c>
      <c r="P80" s="26">
        <f t="shared" si="67"/>
        <v>7.9217378195696169</v>
      </c>
      <c r="Q80" s="40">
        <f t="shared" si="68"/>
        <v>13.61099950098731</v>
      </c>
    </row>
    <row r="81" spans="1:17" ht="15" customHeight="1" x14ac:dyDescent="0.45">
      <c r="A81" s="10">
        <v>5</v>
      </c>
      <c r="B81" s="26">
        <v>7.0858999999999996</v>
      </c>
      <c r="C81" s="26">
        <f t="shared" si="60"/>
        <v>7.5437358962032602E-2</v>
      </c>
      <c r="D81" s="26">
        <v>6.4835099999999999</v>
      </c>
      <c r="E81" s="26">
        <v>6.8643999999999998</v>
      </c>
      <c r="F81" s="26">
        <f t="shared" si="61"/>
        <v>0.60238999999999976</v>
      </c>
      <c r="G81" s="26">
        <f t="shared" si="62"/>
        <v>6.7889626410379673</v>
      </c>
      <c r="H81" s="8">
        <f t="shared" si="63"/>
        <v>11.270045387602666</v>
      </c>
      <c r="J81" s="38">
        <v>5</v>
      </c>
      <c r="K81" s="26">
        <v>7.5549400000000002</v>
      </c>
      <c r="L81" s="26">
        <f t="shared" si="64"/>
        <v>0.22213985061861438</v>
      </c>
      <c r="M81" s="26">
        <v>6.9348099999999997</v>
      </c>
      <c r="N81" s="26">
        <f t="shared" si="65"/>
        <v>8.4851913579142551</v>
      </c>
      <c r="O81" s="26">
        <f t="shared" si="66"/>
        <v>0.62013000000000051</v>
      </c>
      <c r="P81" s="26">
        <f t="shared" si="67"/>
        <v>8.263051507295641</v>
      </c>
      <c r="Q81" s="40">
        <f t="shared" si="68"/>
        <v>13.324708540621538</v>
      </c>
    </row>
    <row r="82" spans="1:17" ht="15" customHeight="1" x14ac:dyDescent="0.45">
      <c r="A82" s="10">
        <v>6</v>
      </c>
      <c r="B82" s="26">
        <v>7.3700799999999997</v>
      </c>
      <c r="C82" s="26">
        <f t="shared" si="60"/>
        <v>0.14513310124361894</v>
      </c>
      <c r="D82" s="26">
        <v>6.7745499999999996</v>
      </c>
      <c r="E82" s="26">
        <v>6.8643999999999998</v>
      </c>
      <c r="F82" s="26">
        <f t="shared" si="61"/>
        <v>0.59553000000000011</v>
      </c>
      <c r="G82" s="26">
        <f t="shared" si="62"/>
        <v>6.7192668987563806</v>
      </c>
      <c r="H82" s="8">
        <f t="shared" si="63"/>
        <v>11.282835287485733</v>
      </c>
      <c r="J82" s="38">
        <v>6</v>
      </c>
      <c r="K82" s="26">
        <v>7.2028499999999998</v>
      </c>
      <c r="L82" s="26">
        <f t="shared" si="64"/>
        <v>9.8749857019997708E-2</v>
      </c>
      <c r="M82" s="26">
        <v>6.7679900000000002</v>
      </c>
      <c r="N82" s="26">
        <f t="shared" si="65"/>
        <v>5.7788529169441381</v>
      </c>
      <c r="O82" s="26">
        <f t="shared" si="66"/>
        <v>0.43485999999999958</v>
      </c>
      <c r="P82" s="26">
        <f t="shared" si="67"/>
        <v>5.6801030599241402</v>
      </c>
      <c r="Q82" s="40">
        <f t="shared" si="68"/>
        <v>13.061912017486422</v>
      </c>
    </row>
    <row r="83" spans="1:17" ht="15" customHeight="1" x14ac:dyDescent="0.45">
      <c r="A83" s="10">
        <v>7</v>
      </c>
      <c r="B83" s="26">
        <v>7.5014500000000002</v>
      </c>
      <c r="C83" s="26">
        <f t="shared" si="60"/>
        <v>0.1963977352714496</v>
      </c>
      <c r="D83" s="26">
        <v>6.8550899999999997</v>
      </c>
      <c r="E83" s="26">
        <v>6.8643999999999998</v>
      </c>
      <c r="F83" s="26">
        <f t="shared" si="61"/>
        <v>0.64636000000000049</v>
      </c>
      <c r="G83" s="26">
        <f t="shared" si="62"/>
        <v>6.6680022647285506</v>
      </c>
      <c r="H83" s="8">
        <f t="shared" si="63"/>
        <v>10.316235943945395</v>
      </c>
      <c r="J83" s="38">
        <v>7</v>
      </c>
      <c r="K83" s="26">
        <v>7.3029500000000001</v>
      </c>
      <c r="L83" s="26">
        <f t="shared" si="64"/>
        <v>0.12434733314895065</v>
      </c>
      <c r="M83" s="26">
        <v>6.8146800000000001</v>
      </c>
      <c r="N83" s="26">
        <f t="shared" si="65"/>
        <v>6.4347494430741401</v>
      </c>
      <c r="O83" s="26">
        <f t="shared" si="66"/>
        <v>0.48826999999999998</v>
      </c>
      <c r="P83" s="26">
        <f t="shared" si="67"/>
        <v>6.3104021099251897</v>
      </c>
      <c r="Q83" s="40">
        <f t="shared" si="68"/>
        <v>12.924001290116513</v>
      </c>
    </row>
    <row r="84" spans="1:17" ht="15" customHeight="1" x14ac:dyDescent="0.45">
      <c r="A84" s="10">
        <v>8</v>
      </c>
      <c r="B84" s="26">
        <v>7.3428699999999996</v>
      </c>
      <c r="C84" s="26">
        <f t="shared" si="60"/>
        <v>0.13631902634080068</v>
      </c>
      <c r="D84" s="26">
        <v>6.6925800000000004</v>
      </c>
      <c r="E84" s="26">
        <v>6.8643999999999998</v>
      </c>
      <c r="F84" s="26">
        <f t="shared" si="61"/>
        <v>0.65028999999999915</v>
      </c>
      <c r="G84" s="26">
        <f t="shared" si="62"/>
        <v>6.7280809736591989</v>
      </c>
      <c r="H84" s="8">
        <f t="shared" si="63"/>
        <v>10.346277774007302</v>
      </c>
      <c r="J84" s="38">
        <v>8</v>
      </c>
      <c r="K84" s="26">
        <v>7.4585299999999997</v>
      </c>
      <c r="L84" s="26">
        <f t="shared" si="64"/>
        <v>0.17791660200881163</v>
      </c>
      <c r="M84" s="26">
        <v>6.8726900000000004</v>
      </c>
      <c r="N84" s="26">
        <f t="shared" si="65"/>
        <v>7.3543050654725457</v>
      </c>
      <c r="O84" s="26">
        <f t="shared" si="66"/>
        <v>0.58583999999999925</v>
      </c>
      <c r="P84" s="26">
        <f t="shared" si="67"/>
        <v>7.1763884634637343</v>
      </c>
      <c r="Q84" s="40">
        <f t="shared" si="68"/>
        <v>12.249741334602867</v>
      </c>
    </row>
    <row r="85" spans="1:17" ht="15" customHeight="1" x14ac:dyDescent="0.45">
      <c r="A85" s="10">
        <v>9</v>
      </c>
      <c r="B85" s="26">
        <v>7.2646499999999996</v>
      </c>
      <c r="C85" s="26">
        <f t="shared" si="60"/>
        <v>0.11385090193678764</v>
      </c>
      <c r="D85" s="27">
        <v>6.7065099999999997</v>
      </c>
      <c r="E85" s="26">
        <v>6.8643999999999998</v>
      </c>
      <c r="F85" s="26">
        <f t="shared" si="61"/>
        <v>0.55813999999999986</v>
      </c>
      <c r="G85" s="26">
        <f t="shared" si="62"/>
        <v>6.7505490980632121</v>
      </c>
      <c r="H85" s="8">
        <f t="shared" si="63"/>
        <v>12.094723721760158</v>
      </c>
    </row>
    <row r="86" spans="1:17" ht="15" customHeight="1" x14ac:dyDescent="0.45">
      <c r="A86" s="10">
        <v>10</v>
      </c>
      <c r="B86" s="26">
        <v>7.4162800000000004</v>
      </c>
      <c r="C86" s="26">
        <f t="shared" si="60"/>
        <v>0.16142339443726067</v>
      </c>
      <c r="D86" s="26">
        <v>6.8926400000000001</v>
      </c>
      <c r="E86" s="26">
        <v>6.8643999999999998</v>
      </c>
      <c r="F86" s="26">
        <f t="shared" si="61"/>
        <v>0.52364000000000033</v>
      </c>
      <c r="G86" s="26">
        <f t="shared" si="62"/>
        <v>6.7029766055627391</v>
      </c>
      <c r="H86" s="8">
        <f t="shared" si="63"/>
        <v>12.800734484689357</v>
      </c>
      <c r="J86" s="46" t="s">
        <v>0</v>
      </c>
      <c r="K86" s="26">
        <f>AVERAGE(K77:K84)</f>
        <v>7.3561300000000003</v>
      </c>
      <c r="L86" s="26">
        <f t="shared" ref="L86:Q86" si="69">AVERAGE(L77:L84)</f>
        <v>0.1492181619036006</v>
      </c>
      <c r="M86" s="26">
        <f t="shared" si="69"/>
        <v>6.8100862500000003</v>
      </c>
      <c r="N86" s="26">
        <f t="shared" si="69"/>
        <v>6.5399699546502896</v>
      </c>
      <c r="O86" s="26">
        <f t="shared" si="69"/>
        <v>0.54604375000000005</v>
      </c>
      <c r="P86" s="26">
        <f t="shared" si="69"/>
        <v>6.3907517927466895</v>
      </c>
      <c r="Q86" s="9">
        <f t="shared" si="69"/>
        <v>11.677669312045683</v>
      </c>
    </row>
    <row r="87" spans="1:17" ht="15" customHeight="1" x14ac:dyDescent="0.45">
      <c r="B87" s="26"/>
      <c r="C87" s="26"/>
      <c r="D87" s="26"/>
      <c r="E87" s="26"/>
      <c r="F87" s="26"/>
      <c r="G87" s="26"/>
      <c r="H87" s="8"/>
      <c r="J87" s="47" t="s">
        <v>5</v>
      </c>
      <c r="K87" s="26">
        <f>STDEV(K77:K84)/SQRT(COUNT(K77:K84))</f>
        <v>5.8114178040179751E-2</v>
      </c>
      <c r="L87" s="26">
        <f t="shared" ref="L87:P87" si="70">STDEV(L77:L84)/SQRT(COUNT(L77:L84))</f>
        <v>1.8667954380451119E-2</v>
      </c>
      <c r="M87" s="26">
        <f t="shared" si="70"/>
        <v>3.8912362933423907E-2</v>
      </c>
      <c r="N87" s="26">
        <f t="shared" si="70"/>
        <v>0.54683813560975914</v>
      </c>
      <c r="O87" s="26">
        <f t="shared" si="70"/>
        <v>2.5032159311109813E-2</v>
      </c>
      <c r="P87" s="26">
        <f t="shared" si="70"/>
        <v>0.52914803457254556</v>
      </c>
      <c r="Q87" s="8">
        <f>STDEV(Q77:Q84)/SQRT(COUNT(Q77:Q84))</f>
        <v>0.74954117819758637</v>
      </c>
    </row>
    <row r="88" spans="1:17" ht="15" customHeight="1" x14ac:dyDescent="0.45">
      <c r="A88" s="46" t="s">
        <v>0</v>
      </c>
      <c r="B88" s="27">
        <f t="shared" ref="B88:H88" si="71">AVERAGE(B77:B86)</f>
        <v>7.3758020000000002</v>
      </c>
      <c r="C88" s="27">
        <f t="shared" si="71"/>
        <v>0.1523385272363211</v>
      </c>
      <c r="D88" s="27">
        <f t="shared" si="71"/>
        <v>6.7762550000000008</v>
      </c>
      <c r="E88" s="27">
        <f t="shared" si="71"/>
        <v>6.8924502664262661</v>
      </c>
      <c r="F88" s="27">
        <f t="shared" si="71"/>
        <v>0.59954699999999994</v>
      </c>
      <c r="G88" s="27">
        <f t="shared" si="71"/>
        <v>6.7401117391899437</v>
      </c>
      <c r="H88" s="9">
        <f t="shared" si="71"/>
        <v>11.308107831400344</v>
      </c>
    </row>
    <row r="89" spans="1:17" ht="15" customHeight="1" x14ac:dyDescent="0.45">
      <c r="A89" s="47" t="s">
        <v>5</v>
      </c>
      <c r="B89" s="26">
        <f t="shared" ref="B89:H89" si="72">STDEV(B77:B86)/SQRT(COUNT(B77:B86))</f>
        <v>4.0514415563407138E-2</v>
      </c>
      <c r="C89" s="26">
        <f t="shared" si="72"/>
        <v>1.2297082990090863E-2</v>
      </c>
      <c r="D89" s="26">
        <f t="shared" si="72"/>
        <v>4.1203966779101896E-2</v>
      </c>
      <c r="E89" s="26">
        <f t="shared" si="72"/>
        <v>4.2204205891389027E-2</v>
      </c>
      <c r="F89" s="26">
        <f t="shared" si="72"/>
        <v>1.4999022564450237E-2</v>
      </c>
      <c r="G89" s="26">
        <f t="shared" si="72"/>
        <v>3.8857666256906127E-2</v>
      </c>
      <c r="H89" s="8">
        <f t="shared" si="72"/>
        <v>0.30000167102063652</v>
      </c>
    </row>
    <row r="90" spans="1:17" ht="15" customHeight="1" x14ac:dyDescent="0.45">
      <c r="B90" s="8"/>
      <c r="C90" s="8"/>
      <c r="D90" s="8"/>
      <c r="E90" s="8"/>
      <c r="F90" s="8"/>
      <c r="G90" s="8"/>
      <c r="H90" s="8"/>
    </row>
    <row r="91" spans="1:17" ht="15" customHeight="1" x14ac:dyDescent="0.45"/>
    <row r="92" spans="1:17" ht="15" customHeight="1" x14ac:dyDescent="0.45">
      <c r="A92" s="48" t="s">
        <v>30</v>
      </c>
      <c r="B92" s="48"/>
      <c r="C92" s="48"/>
      <c r="D92" s="48"/>
      <c r="E92" s="48"/>
      <c r="F92" s="48"/>
      <c r="G92" s="48"/>
      <c r="H92" s="48"/>
      <c r="J92" s="48" t="s">
        <v>48</v>
      </c>
      <c r="K92" s="48"/>
      <c r="L92" s="48"/>
      <c r="M92" s="48"/>
      <c r="N92" s="48"/>
      <c r="O92" s="48"/>
      <c r="P92" s="48"/>
      <c r="Q92" s="48"/>
    </row>
    <row r="93" spans="1:17" ht="15" customHeight="1" x14ac:dyDescent="0.45">
      <c r="A93" s="4" t="s">
        <v>44</v>
      </c>
      <c r="B93" s="23" t="s">
        <v>24</v>
      </c>
      <c r="C93" s="24" t="s">
        <v>25</v>
      </c>
      <c r="D93" s="24" t="s">
        <v>26</v>
      </c>
      <c r="E93" s="24" t="s">
        <v>25</v>
      </c>
      <c r="F93" s="23" t="s">
        <v>39</v>
      </c>
      <c r="G93" s="24" t="s">
        <v>27</v>
      </c>
      <c r="H93" s="13" t="s">
        <v>33</v>
      </c>
      <c r="J93" s="4" t="s">
        <v>44</v>
      </c>
      <c r="K93" s="23" t="s">
        <v>24</v>
      </c>
      <c r="L93" s="24" t="s">
        <v>25</v>
      </c>
      <c r="M93" s="24" t="s">
        <v>26</v>
      </c>
      <c r="N93" s="24" t="s">
        <v>25</v>
      </c>
      <c r="O93" s="23" t="s">
        <v>39</v>
      </c>
      <c r="P93" s="24" t="s">
        <v>27</v>
      </c>
      <c r="Q93" s="13" t="s">
        <v>33</v>
      </c>
    </row>
    <row r="94" spans="1:17" ht="15" customHeight="1" x14ac:dyDescent="0.45">
      <c r="A94" s="10">
        <v>1</v>
      </c>
      <c r="B94" s="26">
        <v>7.45831</v>
      </c>
      <c r="C94" s="26">
        <f t="shared" ref="C94:C101" si="73" xml:space="preserve"> 10^(B94-6.13) * 0.00835</f>
        <v>0.17782649784728555</v>
      </c>
      <c r="D94" s="26">
        <v>6.8915600000000001</v>
      </c>
      <c r="E94" s="26">
        <f xml:space="preserve"> 10^(D94-6.13) * 1.33</f>
        <v>7.6808916881995684</v>
      </c>
      <c r="F94" s="26">
        <f>B94-D94</f>
        <v>0.56674999999999986</v>
      </c>
      <c r="G94" s="26">
        <f>E94-C94</f>
        <v>7.5030651903522827</v>
      </c>
      <c r="H94" s="8">
        <f>G94/F94</f>
        <v>13.238756401150921</v>
      </c>
      <c r="J94" s="38">
        <v>1</v>
      </c>
      <c r="K94" s="26">
        <v>7.1701100000000002</v>
      </c>
      <c r="L94" s="26">
        <f t="shared" ref="L94:L101" si="74" xml:space="preserve"> 10^(K94-6.13) * 0.00835</f>
        <v>9.1579121999993948E-2</v>
      </c>
      <c r="M94" s="26">
        <v>6.6978299999999997</v>
      </c>
      <c r="N94" s="26">
        <f t="shared" ref="N94:N101" si="75" xml:space="preserve"> 10^(M94-6.13) * 1.33</f>
        <v>4.9167897887727703</v>
      </c>
      <c r="O94" s="26">
        <f t="shared" ref="O94:O101" si="76">K94-M94</f>
        <v>0.47228000000000048</v>
      </c>
      <c r="P94" s="26">
        <f t="shared" ref="P94:P101" si="77">N94-L94</f>
        <v>4.8252106667727768</v>
      </c>
      <c r="Q94" s="8">
        <f t="shared" ref="Q94:Q101" si="78">P94/O94</f>
        <v>10.216843115890514</v>
      </c>
    </row>
    <row r="95" spans="1:17" ht="15" customHeight="1" x14ac:dyDescent="0.45">
      <c r="A95" s="10">
        <v>2</v>
      </c>
      <c r="B95" s="26">
        <v>7.5819700000000001</v>
      </c>
      <c r="C95" s="26">
        <f t="shared" si="73"/>
        <v>0.23640490081319204</v>
      </c>
      <c r="D95" s="26">
        <v>6.9692699999999999</v>
      </c>
      <c r="E95" s="26">
        <f xml:space="preserve"> 10^(D95-6.13) * 1.33</f>
        <v>9.1858984707085032</v>
      </c>
      <c r="F95" s="26">
        <f>B95-D95</f>
        <v>0.61270000000000024</v>
      </c>
      <c r="G95" s="26">
        <f>E95-C95</f>
        <v>8.9494935698953118</v>
      </c>
      <c r="H95" s="8">
        <f>G95/F95</f>
        <v>14.60664855540282</v>
      </c>
      <c r="J95" s="38">
        <v>2</v>
      </c>
      <c r="K95" s="26">
        <v>7.15585</v>
      </c>
      <c r="L95" s="26">
        <f t="shared" si="74"/>
        <v>8.862096514257789E-2</v>
      </c>
      <c r="M95" s="26">
        <v>6.7134499999999999</v>
      </c>
      <c r="N95" s="26">
        <f t="shared" si="75"/>
        <v>5.0968475172847283</v>
      </c>
      <c r="O95" s="26">
        <f t="shared" si="76"/>
        <v>0.44240000000000013</v>
      </c>
      <c r="P95" s="26">
        <f t="shared" si="77"/>
        <v>5.0082265521421503</v>
      </c>
      <c r="Q95" s="8">
        <f t="shared" si="78"/>
        <v>11.320584430701059</v>
      </c>
    </row>
    <row r="96" spans="1:17" ht="15" customHeight="1" x14ac:dyDescent="0.45">
      <c r="A96" s="10">
        <v>3</v>
      </c>
      <c r="B96" s="26">
        <v>7.5594299999999999</v>
      </c>
      <c r="C96" s="26">
        <f t="shared" si="73"/>
        <v>0.22444838017562566</v>
      </c>
      <c r="D96" s="26">
        <v>6.9969599999999996</v>
      </c>
      <c r="E96" s="26">
        <f t="shared" ref="E96:E101" si="79" xml:space="preserve"> 10^(D96-6.13) * 1.33</f>
        <v>9.7906526027221297</v>
      </c>
      <c r="F96" s="26">
        <f t="shared" ref="F96:F101" si="80">B96-D96</f>
        <v>0.56247000000000025</v>
      </c>
      <c r="G96" s="26">
        <f t="shared" ref="G96:G101" si="81">E96-C96</f>
        <v>9.5662042225465047</v>
      </c>
      <c r="H96" s="8">
        <f t="shared" ref="H96:H101" si="82">G96/F96</f>
        <v>17.007492350785821</v>
      </c>
      <c r="J96" s="38">
        <v>3</v>
      </c>
      <c r="K96" s="26">
        <v>7.2686999999999999</v>
      </c>
      <c r="L96" s="26">
        <f t="shared" si="74"/>
        <v>0.11491758097600809</v>
      </c>
      <c r="M96" s="26">
        <v>6.7823099999999998</v>
      </c>
      <c r="N96" s="26">
        <f t="shared" si="75"/>
        <v>5.9725753974758575</v>
      </c>
      <c r="O96" s="26">
        <f t="shared" si="76"/>
        <v>0.4863900000000001</v>
      </c>
      <c r="P96" s="26">
        <f t="shared" si="77"/>
        <v>5.8576578164998496</v>
      </c>
      <c r="Q96" s="8">
        <f t="shared" si="78"/>
        <v>12.043129621291245</v>
      </c>
    </row>
    <row r="97" spans="1:17" ht="15" customHeight="1" x14ac:dyDescent="0.45">
      <c r="A97" s="10">
        <v>4</v>
      </c>
      <c r="B97" s="26">
        <v>7.3785999999999996</v>
      </c>
      <c r="C97" s="26">
        <f t="shared" si="73"/>
        <v>0.14800843804776365</v>
      </c>
      <c r="D97" s="26">
        <v>6.8209200000000001</v>
      </c>
      <c r="E97" s="26">
        <f t="shared" si="79"/>
        <v>6.5278721635798362</v>
      </c>
      <c r="F97" s="26">
        <f t="shared" si="80"/>
        <v>0.55767999999999951</v>
      </c>
      <c r="G97" s="26">
        <f t="shared" si="81"/>
        <v>6.3798637255320729</v>
      </c>
      <c r="H97" s="8">
        <f t="shared" si="82"/>
        <v>11.440008114926263</v>
      </c>
      <c r="J97" s="38">
        <v>4</v>
      </c>
      <c r="K97" s="26">
        <v>7.4670899999999998</v>
      </c>
      <c r="L97" s="26">
        <f t="shared" si="74"/>
        <v>0.18145814859351359</v>
      </c>
      <c r="M97" s="26">
        <v>6.9291099999999997</v>
      </c>
      <c r="N97" s="26">
        <f t="shared" si="75"/>
        <v>8.3745531067230328</v>
      </c>
      <c r="O97" s="26">
        <f t="shared" si="76"/>
        <v>0.53798000000000012</v>
      </c>
      <c r="P97" s="26">
        <f t="shared" si="77"/>
        <v>8.1930949581295192</v>
      </c>
      <c r="Q97" s="8">
        <f t="shared" si="78"/>
        <v>15.229367184894452</v>
      </c>
    </row>
    <row r="98" spans="1:17" ht="15" customHeight="1" x14ac:dyDescent="0.45">
      <c r="A98" s="10">
        <v>5</v>
      </c>
      <c r="B98" s="26">
        <v>7.23536</v>
      </c>
      <c r="C98" s="26">
        <f t="shared" si="73"/>
        <v>0.10642569022588029</v>
      </c>
      <c r="D98" s="26">
        <v>6.8265900000000004</v>
      </c>
      <c r="E98" s="26">
        <f t="shared" si="79"/>
        <v>6.6136565941801244</v>
      </c>
      <c r="F98" s="26">
        <f t="shared" si="80"/>
        <v>0.40876999999999963</v>
      </c>
      <c r="G98" s="26">
        <f t="shared" si="81"/>
        <v>6.5072309039542438</v>
      </c>
      <c r="H98" s="8">
        <f t="shared" si="82"/>
        <v>15.919052043824767</v>
      </c>
      <c r="J98" s="38">
        <v>5</v>
      </c>
      <c r="K98" s="26">
        <v>7.3409199999999997</v>
      </c>
      <c r="L98" s="26">
        <f t="shared" si="74"/>
        <v>0.13570832040614159</v>
      </c>
      <c r="M98" s="26">
        <v>6.8481800000000002</v>
      </c>
      <c r="N98" s="26">
        <f t="shared" si="75"/>
        <v>6.950749561384213</v>
      </c>
      <c r="O98" s="26">
        <f t="shared" si="76"/>
        <v>0.49273999999999951</v>
      </c>
      <c r="P98" s="26">
        <f t="shared" si="77"/>
        <v>6.8150412409780712</v>
      </c>
      <c r="Q98" s="8">
        <f t="shared" si="78"/>
        <v>13.830907255303158</v>
      </c>
    </row>
    <row r="99" spans="1:17" ht="15" customHeight="1" x14ac:dyDescent="0.45">
      <c r="A99" s="10">
        <v>6</v>
      </c>
      <c r="B99" s="26">
        <v>7.3927800000000001</v>
      </c>
      <c r="C99" s="26">
        <f t="shared" si="73"/>
        <v>0.15292076976536897</v>
      </c>
      <c r="D99" s="26">
        <v>6.8572199999999999</v>
      </c>
      <c r="E99" s="26">
        <f t="shared" si="79"/>
        <v>7.0969482915737405</v>
      </c>
      <c r="F99" s="26">
        <f t="shared" si="80"/>
        <v>0.53556000000000026</v>
      </c>
      <c r="G99" s="26">
        <f t="shared" si="81"/>
        <v>6.9440275218083718</v>
      </c>
      <c r="H99" s="8">
        <f t="shared" si="82"/>
        <v>12.965918892016521</v>
      </c>
      <c r="J99" s="38">
        <v>6</v>
      </c>
      <c r="K99" s="26">
        <v>7.2103000000000002</v>
      </c>
      <c r="L99" s="26">
        <f t="shared" si="74"/>
        <v>0.10045845056737333</v>
      </c>
      <c r="M99" s="26">
        <v>6.7900099999999997</v>
      </c>
      <c r="N99" s="26">
        <f t="shared" si="75"/>
        <v>6.0794129039214946</v>
      </c>
      <c r="O99" s="26">
        <f t="shared" si="76"/>
        <v>0.4202900000000005</v>
      </c>
      <c r="P99" s="26">
        <f t="shared" si="77"/>
        <v>5.9789544533541212</v>
      </c>
      <c r="Q99" s="8">
        <f t="shared" si="78"/>
        <v>14.2257832766759</v>
      </c>
    </row>
    <row r="100" spans="1:17" ht="15" customHeight="1" x14ac:dyDescent="0.45">
      <c r="A100" s="10">
        <v>7</v>
      </c>
      <c r="B100" s="26">
        <v>7.3214699999999997</v>
      </c>
      <c r="C100" s="26">
        <f t="shared" si="73"/>
        <v>0.12976467264379579</v>
      </c>
      <c r="D100" s="26">
        <v>6.7449899999999996</v>
      </c>
      <c r="E100" s="26">
        <f t="shared" si="79"/>
        <v>5.480770803130059</v>
      </c>
      <c r="F100" s="26">
        <f t="shared" si="80"/>
        <v>0.5764800000000001</v>
      </c>
      <c r="G100" s="26">
        <f t="shared" si="81"/>
        <v>5.3510061304862635</v>
      </c>
      <c r="H100" s="8">
        <f t="shared" si="82"/>
        <v>9.2822060270716467</v>
      </c>
      <c r="J100" s="38">
        <v>7</v>
      </c>
      <c r="K100" s="26">
        <v>7.3849299999999998</v>
      </c>
      <c r="L100" s="26">
        <f t="shared" si="74"/>
        <v>0.15018151306241817</v>
      </c>
      <c r="M100" s="26">
        <v>6.9136600000000001</v>
      </c>
      <c r="N100" s="26">
        <f t="shared" si="75"/>
        <v>8.0818659171203642</v>
      </c>
      <c r="O100" s="26">
        <f t="shared" si="76"/>
        <v>0.47126999999999963</v>
      </c>
      <c r="P100" s="26">
        <f t="shared" si="77"/>
        <v>7.9316844040579459</v>
      </c>
      <c r="Q100" s="8">
        <f t="shared" si="78"/>
        <v>16.830446249619012</v>
      </c>
    </row>
    <row r="101" spans="1:17" ht="15" customHeight="1" x14ac:dyDescent="0.45">
      <c r="A101" s="10">
        <v>8</v>
      </c>
      <c r="B101" s="26">
        <v>7.5607199999999999</v>
      </c>
      <c r="C101" s="26">
        <f t="shared" si="73"/>
        <v>0.22511605812593458</v>
      </c>
      <c r="D101" s="26">
        <v>6.9037199999999999</v>
      </c>
      <c r="E101" s="26">
        <f t="shared" si="79"/>
        <v>7.8989913995950749</v>
      </c>
      <c r="F101" s="26">
        <f t="shared" si="80"/>
        <v>0.65700000000000003</v>
      </c>
      <c r="G101" s="26">
        <f t="shared" si="81"/>
        <v>7.6738753414691407</v>
      </c>
      <c r="H101" s="8">
        <f t="shared" si="82"/>
        <v>11.68017555779169</v>
      </c>
      <c r="J101" s="38">
        <v>8</v>
      </c>
      <c r="K101" s="26">
        <v>7.4068199999999997</v>
      </c>
      <c r="L101" s="26">
        <f t="shared" si="74"/>
        <v>0.15794521577506446</v>
      </c>
      <c r="M101" s="26">
        <v>6.9059299999999997</v>
      </c>
      <c r="N101" s="26">
        <f t="shared" si="75"/>
        <v>7.9392895461478377</v>
      </c>
      <c r="O101" s="26">
        <f t="shared" si="76"/>
        <v>0.50089000000000006</v>
      </c>
      <c r="P101" s="26">
        <f t="shared" si="77"/>
        <v>7.7813443303727734</v>
      </c>
      <c r="Q101" s="8">
        <f t="shared" si="78"/>
        <v>15.535036296138419</v>
      </c>
    </row>
    <row r="102" spans="1:17" ht="15" customHeight="1" x14ac:dyDescent="0.45">
      <c r="B102" s="26"/>
      <c r="C102" s="26"/>
      <c r="D102" s="26"/>
      <c r="E102" s="26"/>
      <c r="F102" s="26"/>
      <c r="G102" s="26"/>
      <c r="H102" s="8"/>
    </row>
    <row r="103" spans="1:17" ht="15" customHeight="1" x14ac:dyDescent="0.45">
      <c r="A103" s="46" t="s">
        <v>0</v>
      </c>
      <c r="B103" s="27">
        <f t="shared" ref="B103:H103" si="83">AVERAGE(B94:B101)</f>
        <v>7.4360799999999987</v>
      </c>
      <c r="C103" s="27">
        <f t="shared" si="83"/>
        <v>0.17511442595560583</v>
      </c>
      <c r="D103" s="27">
        <f t="shared" si="83"/>
        <v>6.8764037500000006</v>
      </c>
      <c r="E103" s="27">
        <f t="shared" si="83"/>
        <v>7.5344602517111294</v>
      </c>
      <c r="F103" s="27">
        <f t="shared" si="83"/>
        <v>0.55967624999999999</v>
      </c>
      <c r="G103" s="27">
        <f t="shared" si="83"/>
        <v>7.3593458257555247</v>
      </c>
      <c r="H103" s="9">
        <f t="shared" si="83"/>
        <v>13.267532242871306</v>
      </c>
      <c r="J103" s="46" t="s">
        <v>0</v>
      </c>
      <c r="K103" s="8">
        <f>AVERAGE(K94:K101)</f>
        <v>7.3005899999999997</v>
      </c>
      <c r="L103" s="8">
        <f t="shared" ref="L103:Q103" si="84">AVERAGE(L94:L101)</f>
        <v>0.12760866456538639</v>
      </c>
      <c r="M103" s="8">
        <f t="shared" si="84"/>
        <v>6.8225600000000002</v>
      </c>
      <c r="N103" s="8">
        <f t="shared" si="84"/>
        <v>6.6765104673537872</v>
      </c>
      <c r="O103" s="8">
        <f t="shared" si="84"/>
        <v>0.47803000000000007</v>
      </c>
      <c r="P103" s="8">
        <f t="shared" si="84"/>
        <v>6.5489018027884018</v>
      </c>
      <c r="Q103" s="9">
        <f t="shared" si="84"/>
        <v>13.65401217881422</v>
      </c>
    </row>
    <row r="104" spans="1:17" ht="15" customHeight="1" x14ac:dyDescent="0.45">
      <c r="A104" s="47" t="s">
        <v>5</v>
      </c>
      <c r="B104" s="26">
        <f t="shared" ref="B104:H104" si="85">STDEV(B94:B103)/SQRT(COUNT(B94:B103))</f>
        <v>3.9287266102107164E-2</v>
      </c>
      <c r="C104" s="26">
        <f t="shared" si="85"/>
        <v>1.522968382525209E-2</v>
      </c>
      <c r="D104" s="26">
        <f t="shared" si="85"/>
        <v>2.5639402561590179E-2</v>
      </c>
      <c r="E104" s="26">
        <f t="shared" si="85"/>
        <v>0.44475544560813024</v>
      </c>
      <c r="F104" s="26">
        <f t="shared" si="85"/>
        <v>2.2355062249068507E-2</v>
      </c>
      <c r="G104" s="26">
        <f t="shared" si="85"/>
        <v>0.43156338136119143</v>
      </c>
      <c r="H104" s="8">
        <f t="shared" si="85"/>
        <v>0.78744718301572381</v>
      </c>
      <c r="J104" s="47" t="s">
        <v>5</v>
      </c>
      <c r="K104" s="8">
        <f>STDEV(K94:K101)/SQRT(COUNT(K94:K101))</f>
        <v>4.1164036314655553E-2</v>
      </c>
      <c r="L104" s="8">
        <f t="shared" ref="L104:P104" si="86">STDEV(L94:L101)/SQRT(COUNT(L94:L101))</f>
        <v>1.2035347901350796E-2</v>
      </c>
      <c r="M104" s="8">
        <f t="shared" si="86"/>
        <v>3.2015951325639454E-2</v>
      </c>
      <c r="N104" s="8">
        <f t="shared" si="86"/>
        <v>0.48129647851896917</v>
      </c>
      <c r="O104" s="8">
        <f t="shared" si="86"/>
        <v>1.2737052529641857E-2</v>
      </c>
      <c r="P104" s="8">
        <f t="shared" si="86"/>
        <v>0.46966274428806071</v>
      </c>
      <c r="Q104" s="8">
        <f>STDEV(Q94:Q101)/SQRT(COUNT(Q94:Q101))</f>
        <v>0.80536040539822207</v>
      </c>
    </row>
    <row r="105" spans="1:17" ht="15" customHeight="1" x14ac:dyDescent="0.45">
      <c r="B105" s="8"/>
      <c r="C105" s="8"/>
      <c r="D105" s="8"/>
      <c r="E105" s="8"/>
      <c r="F105" s="8"/>
      <c r="G105" s="8"/>
      <c r="H105" s="8"/>
    </row>
    <row r="106" spans="1:17" ht="15" customHeight="1" x14ac:dyDescent="0.45"/>
    <row r="107" spans="1:17" ht="15" customHeight="1" x14ac:dyDescent="0.45">
      <c r="A107" s="48" t="s">
        <v>9</v>
      </c>
      <c r="B107" s="48"/>
      <c r="C107" s="48"/>
      <c r="D107" s="48"/>
      <c r="E107" s="48"/>
      <c r="F107" s="48"/>
      <c r="G107" s="48"/>
      <c r="H107" s="48"/>
      <c r="J107" s="48" t="s">
        <v>12</v>
      </c>
      <c r="K107" s="48"/>
      <c r="L107" s="48"/>
      <c r="M107" s="48"/>
      <c r="N107" s="48"/>
      <c r="O107" s="48"/>
      <c r="P107" s="48"/>
      <c r="Q107" s="48"/>
    </row>
    <row r="108" spans="1:17" ht="15" customHeight="1" x14ac:dyDescent="0.45">
      <c r="A108" s="4" t="s">
        <v>44</v>
      </c>
      <c r="B108" s="23" t="s">
        <v>24</v>
      </c>
      <c r="C108" s="24" t="s">
        <v>25</v>
      </c>
      <c r="D108" s="24" t="s">
        <v>26</v>
      </c>
      <c r="E108" s="24" t="s">
        <v>25</v>
      </c>
      <c r="F108" s="23" t="s">
        <v>39</v>
      </c>
      <c r="G108" s="24" t="s">
        <v>27</v>
      </c>
      <c r="H108" s="13" t="s">
        <v>33</v>
      </c>
      <c r="J108" s="4" t="s">
        <v>44</v>
      </c>
      <c r="K108" s="23" t="s">
        <v>24</v>
      </c>
      <c r="L108" s="24" t="s">
        <v>25</v>
      </c>
      <c r="M108" s="24" t="s">
        <v>26</v>
      </c>
      <c r="N108" s="24" t="s">
        <v>25</v>
      </c>
      <c r="O108" s="23" t="s">
        <v>39</v>
      </c>
      <c r="P108" s="24" t="s">
        <v>27</v>
      </c>
      <c r="Q108" s="13" t="s">
        <v>33</v>
      </c>
    </row>
    <row r="109" spans="1:17" ht="15" customHeight="1" x14ac:dyDescent="0.45">
      <c r="A109" s="10">
        <v>1</v>
      </c>
      <c r="B109" s="26">
        <v>7.4381000000000004</v>
      </c>
      <c r="C109" s="26">
        <f t="shared" ref="C109:C116" si="87" xml:space="preserve"> 10^(B109-6.13) * 0.00835</f>
        <v>0.16974089019811972</v>
      </c>
      <c r="D109" s="26">
        <v>6.8871599999999997</v>
      </c>
      <c r="E109" s="26">
        <f t="shared" ref="E109:E115" si="88" xml:space="preserve"> 10^(D109-6.13) * 1.33</f>
        <v>7.6034665724008379</v>
      </c>
      <c r="F109" s="26">
        <f t="shared" ref="F109:F116" si="89">B109-D109</f>
        <v>0.55094000000000065</v>
      </c>
      <c r="G109" s="26">
        <f t="shared" ref="G109:G116" si="90">E109-C109</f>
        <v>7.4337256822027182</v>
      </c>
      <c r="H109" s="8">
        <f t="shared" ref="H109:H116" si="91">G109/F109</f>
        <v>13.492804447313155</v>
      </c>
      <c r="J109" s="38">
        <v>1</v>
      </c>
      <c r="K109" s="26">
        <v>7.2472899999999996</v>
      </c>
      <c r="L109" s="26">
        <f t="shared" ref="L109:L116" si="92" xml:space="preserve"> 10^(K109-6.13) * 0.00835</f>
        <v>0.1093897111322811</v>
      </c>
      <c r="M109" s="26">
        <v>6.7988999999999997</v>
      </c>
      <c r="N109" s="26">
        <f t="shared" ref="N109:N116" si="93" xml:space="preserve"> 10^(M109-6.13) * 1.33</f>
        <v>6.2051408072000305</v>
      </c>
      <c r="O109" s="26">
        <f t="shared" ref="O109:O116" si="94">K109-M109</f>
        <v>0.44838999999999984</v>
      </c>
      <c r="P109" s="26">
        <f t="shared" ref="P109:P116" si="95">N109-L109</f>
        <v>6.0957510960677492</v>
      </c>
      <c r="Q109" s="8">
        <f t="shared" ref="Q109:Q116" si="96">P109/O109</f>
        <v>13.594752550386385</v>
      </c>
    </row>
    <row r="110" spans="1:17" ht="15" customHeight="1" x14ac:dyDescent="0.45">
      <c r="A110" s="10">
        <v>2</v>
      </c>
      <c r="B110" s="26">
        <v>7.2227600000000001</v>
      </c>
      <c r="C110" s="26">
        <f t="shared" si="87"/>
        <v>0.10338236797858891</v>
      </c>
      <c r="D110" s="26">
        <v>6.7293700000000003</v>
      </c>
      <c r="E110" s="26">
        <f t="shared" si="88"/>
        <v>5.2871501115242143</v>
      </c>
      <c r="F110" s="26">
        <f t="shared" si="89"/>
        <v>0.49338999999999977</v>
      </c>
      <c r="G110" s="26">
        <f t="shared" si="90"/>
        <v>5.1837677435456255</v>
      </c>
      <c r="H110" s="8">
        <f t="shared" si="91"/>
        <v>10.506430498278498</v>
      </c>
      <c r="J110" s="38">
        <v>2</v>
      </c>
      <c r="K110" s="26">
        <v>7.1688099999999997</v>
      </c>
      <c r="L110" s="26">
        <f t="shared" si="92"/>
        <v>9.1305402537415328E-2</v>
      </c>
      <c r="M110" s="26">
        <v>6.7147699999999997</v>
      </c>
      <c r="N110" s="26">
        <f t="shared" si="93"/>
        <v>5.1123625047139507</v>
      </c>
      <c r="O110" s="26">
        <f t="shared" si="94"/>
        <v>0.45404</v>
      </c>
      <c r="P110" s="26">
        <f t="shared" si="95"/>
        <v>5.0210571021765356</v>
      </c>
      <c r="Q110" s="8">
        <f t="shared" si="96"/>
        <v>11.058622813356831</v>
      </c>
    </row>
    <row r="111" spans="1:17" ht="15" customHeight="1" x14ac:dyDescent="0.45">
      <c r="A111" s="10">
        <v>3</v>
      </c>
      <c r="B111" s="26">
        <v>7.3555999999999999</v>
      </c>
      <c r="C111" s="26">
        <f t="shared" si="87"/>
        <v>0.14037393536882617</v>
      </c>
      <c r="D111" s="26">
        <v>6.7575000000000003</v>
      </c>
      <c r="E111" s="26">
        <f t="shared" si="88"/>
        <v>5.640942086009499</v>
      </c>
      <c r="F111" s="26">
        <f t="shared" si="89"/>
        <v>0.59809999999999963</v>
      </c>
      <c r="G111" s="26">
        <f t="shared" si="90"/>
        <v>5.5005681506406727</v>
      </c>
      <c r="H111" s="8">
        <f t="shared" si="91"/>
        <v>9.1967365835824708</v>
      </c>
      <c r="J111" s="38">
        <v>3</v>
      </c>
      <c r="K111" s="26">
        <v>7.4836099999999997</v>
      </c>
      <c r="L111" s="26">
        <f t="shared" si="92"/>
        <v>0.18849354204452284</v>
      </c>
      <c r="M111" s="26">
        <v>6.8320600000000002</v>
      </c>
      <c r="N111" s="26">
        <f t="shared" si="93"/>
        <v>6.6974833244810226</v>
      </c>
      <c r="O111" s="26">
        <f t="shared" si="94"/>
        <v>0.65154999999999941</v>
      </c>
      <c r="P111" s="26">
        <f t="shared" si="95"/>
        <v>6.5089897824364993</v>
      </c>
      <c r="Q111" s="8">
        <f t="shared" si="96"/>
        <v>9.9900081074921427</v>
      </c>
    </row>
    <row r="112" spans="1:17" ht="15" customHeight="1" x14ac:dyDescent="0.45">
      <c r="A112" s="10">
        <v>4</v>
      </c>
      <c r="B112" s="26">
        <v>7.2288399999999999</v>
      </c>
      <c r="C112" s="26">
        <f t="shared" si="87"/>
        <v>0.10483987041712045</v>
      </c>
      <c r="D112" s="26">
        <v>6.6551799999999997</v>
      </c>
      <c r="E112" s="26">
        <f t="shared" si="88"/>
        <v>4.4568871832046639</v>
      </c>
      <c r="F112" s="26">
        <f t="shared" si="89"/>
        <v>0.57366000000000028</v>
      </c>
      <c r="G112" s="26">
        <f t="shared" si="90"/>
        <v>4.3520473127875432</v>
      </c>
      <c r="H112" s="8">
        <f t="shared" si="91"/>
        <v>7.5864576801372605</v>
      </c>
      <c r="J112" s="38">
        <v>4</v>
      </c>
      <c r="K112" s="26">
        <v>7.3276300000000001</v>
      </c>
      <c r="L112" s="26">
        <f t="shared" si="92"/>
        <v>0.13161836012468514</v>
      </c>
      <c r="M112" s="26">
        <v>6.8801800000000002</v>
      </c>
      <c r="N112" s="26">
        <f t="shared" si="93"/>
        <v>7.4822401114829384</v>
      </c>
      <c r="O112" s="26">
        <f t="shared" si="94"/>
        <v>0.4474499999999999</v>
      </c>
      <c r="P112" s="26">
        <f t="shared" si="95"/>
        <v>7.3506217513582532</v>
      </c>
      <c r="Q112" s="8">
        <f t="shared" si="96"/>
        <v>16.427805903136115</v>
      </c>
    </row>
    <row r="113" spans="1:17" ht="15" customHeight="1" x14ac:dyDescent="0.45">
      <c r="A113" s="10">
        <v>5</v>
      </c>
      <c r="B113" s="26">
        <v>7.4025800000000004</v>
      </c>
      <c r="C113" s="26">
        <f t="shared" si="87"/>
        <v>0.1564107056951983</v>
      </c>
      <c r="D113" s="26">
        <v>6.8262700000000001</v>
      </c>
      <c r="E113" s="26">
        <f t="shared" si="88"/>
        <v>6.6087852667969811</v>
      </c>
      <c r="F113" s="26">
        <f t="shared" si="89"/>
        <v>0.57631000000000032</v>
      </c>
      <c r="G113" s="26">
        <f t="shared" si="90"/>
        <v>6.4523745611017826</v>
      </c>
      <c r="H113" s="8">
        <f t="shared" si="91"/>
        <v>11.19601353629432</v>
      </c>
      <c r="J113" s="38">
        <v>5</v>
      </c>
      <c r="K113" s="26">
        <v>7.3435300000000003</v>
      </c>
      <c r="L113" s="26">
        <f t="shared" si="92"/>
        <v>0.13652634869967589</v>
      </c>
      <c r="M113" s="26">
        <v>6.8781100000000004</v>
      </c>
      <c r="N113" s="26">
        <f t="shared" si="93"/>
        <v>7.4466619840588866</v>
      </c>
      <c r="O113" s="26">
        <f t="shared" si="94"/>
        <v>0.46541999999999994</v>
      </c>
      <c r="P113" s="26">
        <f t="shared" si="95"/>
        <v>7.3101356353592104</v>
      </c>
      <c r="Q113" s="8">
        <f t="shared" si="96"/>
        <v>15.70653524850503</v>
      </c>
    </row>
    <row r="114" spans="1:17" ht="15" customHeight="1" x14ac:dyDescent="0.45">
      <c r="A114" s="10">
        <v>6</v>
      </c>
      <c r="B114" s="26">
        <v>7.3491200000000001</v>
      </c>
      <c r="C114" s="26">
        <f t="shared" si="87"/>
        <v>0.13829499899133829</v>
      </c>
      <c r="D114" s="26">
        <v>6.8586</v>
      </c>
      <c r="E114" s="26">
        <f t="shared" si="88"/>
        <v>7.1195351899971042</v>
      </c>
      <c r="F114" s="26">
        <f t="shared" si="89"/>
        <v>0.49052000000000007</v>
      </c>
      <c r="G114" s="26">
        <f t="shared" si="90"/>
        <v>6.9812401910057655</v>
      </c>
      <c r="H114" s="8">
        <f t="shared" si="91"/>
        <v>14.232325269113929</v>
      </c>
      <c r="J114" s="38">
        <v>6</v>
      </c>
      <c r="K114" s="26">
        <v>7.3088300000000004</v>
      </c>
      <c r="L114" s="26">
        <f t="shared" si="92"/>
        <v>0.12604234526673586</v>
      </c>
      <c r="M114" s="26">
        <v>6.7710999999999997</v>
      </c>
      <c r="N114" s="26">
        <f t="shared" si="93"/>
        <v>5.8203840372731488</v>
      </c>
      <c r="O114" s="26">
        <f t="shared" si="94"/>
        <v>0.53773000000000071</v>
      </c>
      <c r="P114" s="26">
        <f t="shared" si="95"/>
        <v>5.6943416920064127</v>
      </c>
      <c r="Q114" s="8">
        <f t="shared" si="96"/>
        <v>10.589592717546735</v>
      </c>
    </row>
    <row r="115" spans="1:17" ht="15" customHeight="1" x14ac:dyDescent="0.45">
      <c r="A115" s="10">
        <v>7</v>
      </c>
      <c r="B115" s="26">
        <v>7.3811799999999996</v>
      </c>
      <c r="C115" s="26">
        <f t="shared" si="87"/>
        <v>0.14889032417074727</v>
      </c>
      <c r="D115" s="26">
        <v>6.8039199999999997</v>
      </c>
      <c r="E115" s="26">
        <f t="shared" si="88"/>
        <v>6.2772820242173051</v>
      </c>
      <c r="F115" s="26">
        <f t="shared" si="89"/>
        <v>0.57725999999999988</v>
      </c>
      <c r="G115" s="26">
        <f t="shared" si="90"/>
        <v>6.1283917000465582</v>
      </c>
      <c r="H115" s="8">
        <f t="shared" si="91"/>
        <v>10.616345667544191</v>
      </c>
      <c r="J115" s="38">
        <v>7</v>
      </c>
      <c r="K115" s="26">
        <v>7.3295399999999997</v>
      </c>
      <c r="L115" s="26">
        <f t="shared" si="92"/>
        <v>0.132198484189643</v>
      </c>
      <c r="M115" s="26">
        <v>6.8322099999999999</v>
      </c>
      <c r="N115" s="26">
        <f t="shared" si="93"/>
        <v>6.6997969527970005</v>
      </c>
      <c r="O115" s="26">
        <f t="shared" si="94"/>
        <v>0.49732999999999983</v>
      </c>
      <c r="P115" s="26">
        <f t="shared" si="95"/>
        <v>6.5675984686073576</v>
      </c>
      <c r="Q115" s="8">
        <f t="shared" si="96"/>
        <v>13.205715457759153</v>
      </c>
    </row>
    <row r="116" spans="1:17" ht="15" customHeight="1" x14ac:dyDescent="0.45">
      <c r="A116" s="10">
        <v>8</v>
      </c>
      <c r="B116" s="26">
        <v>7.3855500000000003</v>
      </c>
      <c r="C116" s="26">
        <f t="shared" si="87"/>
        <v>0.15039606571615627</v>
      </c>
      <c r="D116" s="26">
        <v>6.8496699999999997</v>
      </c>
      <c r="E116" s="26">
        <v>6.8330799999999998</v>
      </c>
      <c r="F116" s="26">
        <f t="shared" si="89"/>
        <v>0.53588000000000058</v>
      </c>
      <c r="G116" s="26">
        <f t="shared" si="90"/>
        <v>6.682683934283844</v>
      </c>
      <c r="H116" s="8">
        <f t="shared" si="91"/>
        <v>12.470485807053514</v>
      </c>
      <c r="J116" s="38">
        <v>8</v>
      </c>
      <c r="K116" s="26">
        <v>7.3823100000000004</v>
      </c>
      <c r="L116" s="26">
        <f t="shared" si="92"/>
        <v>0.1492782294856741</v>
      </c>
      <c r="M116" s="26">
        <v>6.8668100000000001</v>
      </c>
      <c r="N116" s="26">
        <f t="shared" si="93"/>
        <v>7.2554046826092717</v>
      </c>
      <c r="O116" s="26">
        <f t="shared" si="94"/>
        <v>0.51550000000000029</v>
      </c>
      <c r="P116" s="26">
        <f t="shared" si="95"/>
        <v>7.1061264531235979</v>
      </c>
      <c r="Q116" s="8">
        <f t="shared" si="96"/>
        <v>13.784920374633549</v>
      </c>
    </row>
    <row r="117" spans="1:17" ht="15" customHeight="1" x14ac:dyDescent="0.45">
      <c r="B117" s="26"/>
      <c r="C117" s="26"/>
      <c r="D117" s="26"/>
      <c r="E117" s="26"/>
      <c r="F117" s="26"/>
      <c r="G117" s="26"/>
      <c r="H117" s="8"/>
    </row>
    <row r="118" spans="1:17" ht="15" customHeight="1" x14ac:dyDescent="0.45">
      <c r="A118" s="46" t="s">
        <v>0</v>
      </c>
      <c r="B118" s="27">
        <f t="shared" ref="B118:H118" si="97">AVERAGE(B109:B116)</f>
        <v>7.3454662500000003</v>
      </c>
      <c r="C118" s="27">
        <f t="shared" si="97"/>
        <v>0.13904114481701194</v>
      </c>
      <c r="D118" s="27">
        <f t="shared" si="97"/>
        <v>6.7959587500000005</v>
      </c>
      <c r="E118" s="27">
        <f t="shared" si="97"/>
        <v>6.2283910542688261</v>
      </c>
      <c r="F118" s="27">
        <f t="shared" si="97"/>
        <v>0.54950750000000015</v>
      </c>
      <c r="G118" s="27">
        <f t="shared" si="97"/>
        <v>6.0893499094518138</v>
      </c>
      <c r="H118" s="9">
        <f t="shared" si="97"/>
        <v>11.162199936164669</v>
      </c>
      <c r="J118" s="46" t="s">
        <v>0</v>
      </c>
      <c r="K118" s="26">
        <f>AVERAGE(K109:K116)</f>
        <v>7.3239437499999998</v>
      </c>
      <c r="L118" s="26">
        <f t="shared" ref="L118:Q118" si="98">AVERAGE(L109:L116)</f>
        <v>0.13310655293507917</v>
      </c>
      <c r="M118" s="26">
        <f t="shared" si="98"/>
        <v>6.8217675</v>
      </c>
      <c r="N118" s="26">
        <f t="shared" si="98"/>
        <v>6.5899343005770321</v>
      </c>
      <c r="O118" s="26">
        <f t="shared" si="98"/>
        <v>0.50217624999999999</v>
      </c>
      <c r="P118" s="26">
        <f t="shared" si="98"/>
        <v>6.4568277476419524</v>
      </c>
      <c r="Q118" s="9">
        <f t="shared" si="98"/>
        <v>13.044744146601992</v>
      </c>
    </row>
    <row r="119" spans="1:17" ht="15" customHeight="1" x14ac:dyDescent="0.45">
      <c r="A119" s="47" t="s">
        <v>5</v>
      </c>
      <c r="B119" s="26">
        <f t="shared" ref="B119:H119" si="99">STDEV(B109:B116)/SQRT(COUNT(B109:B116))</f>
        <v>2.7870785968305115E-2</v>
      </c>
      <c r="C119" s="26">
        <f t="shared" si="99"/>
        <v>8.3599012880482479E-3</v>
      </c>
      <c r="D119" s="26">
        <f t="shared" si="99"/>
        <v>2.7334057604642744E-2</v>
      </c>
      <c r="E119" s="26">
        <f t="shared" si="99"/>
        <v>0.36759270268990907</v>
      </c>
      <c r="F119" s="26">
        <f t="shared" si="99"/>
        <v>1.4173421649340706E-2</v>
      </c>
      <c r="G119" s="26">
        <f t="shared" si="99"/>
        <v>0.36038506806520376</v>
      </c>
      <c r="H119" s="8">
        <f t="shared" si="99"/>
        <v>0.7785874519309619</v>
      </c>
      <c r="J119" s="47" t="s">
        <v>5</v>
      </c>
      <c r="K119" s="26">
        <f>STDEV(K109:K116)/SQRT(COUNT(K109:K116))</f>
        <v>3.2595782315765751E-2</v>
      </c>
      <c r="L119" s="26">
        <f t="shared" ref="L119:P119" si="100">STDEV(L109:L116)/SQRT(COUNT(L109:L116))</f>
        <v>1.0092167918449477E-2</v>
      </c>
      <c r="M119" s="26">
        <f t="shared" si="100"/>
        <v>2.0427960858133438E-2</v>
      </c>
      <c r="N119" s="26">
        <f t="shared" si="100"/>
        <v>0.29641222081468899</v>
      </c>
      <c r="O119" s="26">
        <f t="shared" si="100"/>
        <v>2.4397613461851732E-2</v>
      </c>
      <c r="P119" s="26">
        <f t="shared" si="100"/>
        <v>0.29083563692425662</v>
      </c>
      <c r="Q119" s="8">
        <f>STDEV(Q109:Q116)/SQRT(COUNT(Q109:Q116))</f>
        <v>0.83141853106910601</v>
      </c>
    </row>
    <row r="120" spans="1:17" ht="15" customHeight="1" x14ac:dyDescent="0.45"/>
    <row r="121" spans="1:17" ht="15" customHeight="1" x14ac:dyDescent="0.45"/>
    <row r="122" spans="1:17" ht="15" customHeight="1" x14ac:dyDescent="0.45">
      <c r="A122" s="48" t="s">
        <v>31</v>
      </c>
      <c r="B122" s="48"/>
      <c r="C122" s="48"/>
      <c r="D122" s="48"/>
      <c r="E122" s="48"/>
      <c r="F122" s="48"/>
      <c r="G122" s="48"/>
      <c r="H122" s="48"/>
      <c r="J122" s="48" t="s">
        <v>49</v>
      </c>
      <c r="K122" s="48"/>
      <c r="L122" s="48"/>
      <c r="M122" s="48"/>
      <c r="N122" s="48"/>
      <c r="O122" s="48"/>
      <c r="P122" s="48"/>
      <c r="Q122" s="48"/>
    </row>
    <row r="123" spans="1:17" ht="15" customHeight="1" x14ac:dyDescent="0.45">
      <c r="A123" s="4" t="s">
        <v>44</v>
      </c>
      <c r="B123" s="23" t="s">
        <v>24</v>
      </c>
      <c r="C123" s="24" t="s">
        <v>25</v>
      </c>
      <c r="D123" s="24" t="s">
        <v>26</v>
      </c>
      <c r="E123" s="24" t="s">
        <v>25</v>
      </c>
      <c r="F123" s="23" t="s">
        <v>39</v>
      </c>
      <c r="G123" s="24" t="s">
        <v>27</v>
      </c>
      <c r="H123" s="13" t="s">
        <v>33</v>
      </c>
      <c r="J123" s="4" t="s">
        <v>44</v>
      </c>
      <c r="K123" s="23" t="s">
        <v>24</v>
      </c>
      <c r="L123" s="24" t="s">
        <v>25</v>
      </c>
      <c r="M123" s="24" t="s">
        <v>26</v>
      </c>
      <c r="N123" s="24" t="s">
        <v>25</v>
      </c>
      <c r="O123" s="23" t="s">
        <v>39</v>
      </c>
      <c r="P123" s="24" t="s">
        <v>27</v>
      </c>
      <c r="Q123" s="13" t="s">
        <v>33</v>
      </c>
    </row>
    <row r="124" spans="1:17" ht="15" customHeight="1" x14ac:dyDescent="0.45">
      <c r="A124" s="10">
        <v>1</v>
      </c>
      <c r="B124" s="26">
        <v>7.4431500000000002</v>
      </c>
      <c r="C124" s="26">
        <f xml:space="preserve"> 10^(B124-6.13) * 0.00835</f>
        <v>0.17172616663972268</v>
      </c>
      <c r="D124" s="26">
        <v>6.9671900000000004</v>
      </c>
      <c r="E124" s="26">
        <f xml:space="preserve"> 10^(D124-6.13) * 1.33</f>
        <v>9.1420089255930712</v>
      </c>
      <c r="F124" s="26">
        <f>B124-D124</f>
        <v>0.47595999999999972</v>
      </c>
      <c r="G124" s="26">
        <f>E124-C124</f>
        <v>8.9702827589533491</v>
      </c>
      <c r="H124" s="8">
        <f>G124/F124</f>
        <v>18.846715604154454</v>
      </c>
      <c r="J124" s="38">
        <v>1</v>
      </c>
      <c r="K124" s="8">
        <v>7.2069900000000002</v>
      </c>
      <c r="L124" s="8">
        <f t="shared" ref="L124:L131" si="101" xml:space="preserve"> 10^(K124-6.13) * 0.00835</f>
        <v>9.9695711117755312E-2</v>
      </c>
      <c r="M124" s="8">
        <v>6.7202999999999999</v>
      </c>
      <c r="N124" s="8">
        <f t="shared" ref="N124:N131" si="102" xml:space="preserve"> 10^(M124-6.13) * 1.33</f>
        <v>5.1778759433308021</v>
      </c>
      <c r="O124" s="8">
        <f t="shared" ref="O124:O131" si="103">K124-M124</f>
        <v>0.48669000000000029</v>
      </c>
      <c r="P124" s="8">
        <f t="shared" ref="P124:P131" si="104">N124-L124</f>
        <v>5.0781802322130467</v>
      </c>
      <c r="Q124" s="8">
        <f t="shared" ref="Q124:Q131" si="105">P124/O124</f>
        <v>10.43411664963949</v>
      </c>
    </row>
    <row r="125" spans="1:17" ht="15" customHeight="1" x14ac:dyDescent="0.45">
      <c r="A125" s="10">
        <v>2</v>
      </c>
      <c r="B125" s="26">
        <v>7.3142199999999997</v>
      </c>
      <c r="C125" s="26">
        <f t="shared" ref="C125:C131" si="106" xml:space="preserve"> 10^(B125-6.13) * 0.00835</f>
        <v>0.12761639596611671</v>
      </c>
      <c r="D125" s="26">
        <v>6.7839900000000002</v>
      </c>
      <c r="E125" s="26">
        <f t="shared" ref="E125:E131" si="107" xml:space="preserve"> 10^(D125-6.13) * 1.33</f>
        <v>5.9957241121623532</v>
      </c>
      <c r="F125" s="26">
        <f t="shared" ref="F125:F131" si="108">B125-D125</f>
        <v>0.53022999999999954</v>
      </c>
      <c r="G125" s="26">
        <f t="shared" ref="G125:G131" si="109">E125-C125</f>
        <v>5.8681077161962367</v>
      </c>
      <c r="H125" s="8">
        <f t="shared" ref="H125:H131" si="110">G125/F125</f>
        <v>11.067098648126741</v>
      </c>
      <c r="J125" s="38">
        <v>2</v>
      </c>
      <c r="K125" s="8">
        <v>7.2072099999999999</v>
      </c>
      <c r="L125" s="8">
        <f t="shared" si="101"/>
        <v>9.9746226640282959E-2</v>
      </c>
      <c r="M125" s="8">
        <v>6.7902699999999996</v>
      </c>
      <c r="N125" s="8">
        <f t="shared" si="102"/>
        <v>6.083053568631942</v>
      </c>
      <c r="O125" s="8">
        <f t="shared" si="103"/>
        <v>0.41694000000000031</v>
      </c>
      <c r="P125" s="8">
        <f t="shared" si="104"/>
        <v>5.9833073419916589</v>
      </c>
      <c r="Q125" s="8">
        <f t="shared" si="105"/>
        <v>14.350523677247697</v>
      </c>
    </row>
    <row r="126" spans="1:17" ht="15" customHeight="1" x14ac:dyDescent="0.45">
      <c r="A126" s="10">
        <v>3</v>
      </c>
      <c r="B126" s="26">
        <v>7.3883000000000001</v>
      </c>
      <c r="C126" s="26">
        <f t="shared" si="106"/>
        <v>0.15135141148297612</v>
      </c>
      <c r="D126" s="26">
        <v>6.8691399999999998</v>
      </c>
      <c r="E126" s="26">
        <f t="shared" si="107"/>
        <v>7.2944347024045113</v>
      </c>
      <c r="F126" s="26">
        <f t="shared" si="108"/>
        <v>0.51916000000000029</v>
      </c>
      <c r="G126" s="26">
        <f t="shared" si="109"/>
        <v>7.1430832909215356</v>
      </c>
      <c r="H126" s="8">
        <f t="shared" si="110"/>
        <v>13.758924591496902</v>
      </c>
      <c r="J126" s="38">
        <v>3</v>
      </c>
      <c r="K126" s="8">
        <v>7.2624199999999997</v>
      </c>
      <c r="L126" s="8">
        <f t="shared" si="101"/>
        <v>0.11326780265789721</v>
      </c>
      <c r="M126" s="8">
        <v>6.7918900000000004</v>
      </c>
      <c r="N126" s="8">
        <f t="shared" si="102"/>
        <v>6.1057868745394384</v>
      </c>
      <c r="O126" s="8">
        <f t="shared" si="103"/>
        <v>0.47052999999999923</v>
      </c>
      <c r="P126" s="8">
        <f t="shared" si="104"/>
        <v>5.9925190718815413</v>
      </c>
      <c r="Q126" s="8">
        <f t="shared" si="105"/>
        <v>12.735679068032965</v>
      </c>
    </row>
    <row r="127" spans="1:17" ht="15" customHeight="1" x14ac:dyDescent="0.45">
      <c r="A127" s="10">
        <v>4</v>
      </c>
      <c r="B127" s="26">
        <v>7.2982500000000003</v>
      </c>
      <c r="C127" s="26">
        <f t="shared" si="106"/>
        <v>0.12300888318157957</v>
      </c>
      <c r="D127" s="26">
        <v>6.7834099999999999</v>
      </c>
      <c r="E127" s="26">
        <f t="shared" si="107"/>
        <v>5.9877221709671504</v>
      </c>
      <c r="F127" s="26">
        <f t="shared" si="108"/>
        <v>0.51484000000000041</v>
      </c>
      <c r="G127" s="26">
        <f t="shared" si="109"/>
        <v>5.8647132877855706</v>
      </c>
      <c r="H127" s="8">
        <f t="shared" si="110"/>
        <v>11.391331846370845</v>
      </c>
      <c r="J127" s="38">
        <v>4</v>
      </c>
      <c r="K127" s="8">
        <v>7.3862399999999999</v>
      </c>
      <c r="L127" s="8">
        <f t="shared" si="101"/>
        <v>0.15063520245401477</v>
      </c>
      <c r="M127" s="8">
        <v>6.8399099999999997</v>
      </c>
      <c r="N127" s="8">
        <f t="shared" si="102"/>
        <v>6.8196430078893187</v>
      </c>
      <c r="O127" s="8">
        <f t="shared" si="103"/>
        <v>0.5463300000000002</v>
      </c>
      <c r="P127" s="8">
        <f t="shared" si="104"/>
        <v>6.6690078054353039</v>
      </c>
      <c r="Q127" s="8">
        <f t="shared" si="105"/>
        <v>12.206922199833986</v>
      </c>
    </row>
    <row r="128" spans="1:17" ht="15" customHeight="1" x14ac:dyDescent="0.45">
      <c r="A128" s="10">
        <v>5</v>
      </c>
      <c r="B128" s="26">
        <v>7.28369</v>
      </c>
      <c r="C128" s="26">
        <f t="shared" si="106"/>
        <v>0.11895329472868778</v>
      </c>
      <c r="D128" s="26">
        <v>6.7467800000000002</v>
      </c>
      <c r="E128" s="26">
        <f t="shared" si="107"/>
        <v>5.5034071149629904</v>
      </c>
      <c r="F128" s="26">
        <f t="shared" si="108"/>
        <v>0.53690999999999978</v>
      </c>
      <c r="G128" s="26">
        <f t="shared" si="109"/>
        <v>5.3844538202343024</v>
      </c>
      <c r="H128" s="8">
        <f t="shared" si="110"/>
        <v>10.028596636744156</v>
      </c>
      <c r="J128" s="38">
        <v>5</v>
      </c>
      <c r="K128" s="8">
        <v>7.2595599999999996</v>
      </c>
      <c r="L128" s="8">
        <f t="shared" si="101"/>
        <v>0.11252434030455562</v>
      </c>
      <c r="M128" s="8">
        <v>6.8446100000000003</v>
      </c>
      <c r="N128" s="8">
        <f t="shared" si="102"/>
        <v>6.8938470062129147</v>
      </c>
      <c r="O128" s="8">
        <f t="shared" si="103"/>
        <v>0.41494999999999926</v>
      </c>
      <c r="P128" s="8">
        <f t="shared" si="104"/>
        <v>6.781322665908359</v>
      </c>
      <c r="Q128" s="8">
        <f t="shared" si="105"/>
        <v>16.342505520926306</v>
      </c>
    </row>
    <row r="129" spans="1:17" ht="15" customHeight="1" x14ac:dyDescent="0.45">
      <c r="A129" s="10">
        <v>6</v>
      </c>
      <c r="B129" s="26">
        <v>7.4576000000000002</v>
      </c>
      <c r="C129" s="26">
        <f t="shared" si="106"/>
        <v>0.17753601829852081</v>
      </c>
      <c r="D129" s="26">
        <v>6.8686400000000001</v>
      </c>
      <c r="E129" s="26">
        <f t="shared" si="107"/>
        <v>7.286041506539731</v>
      </c>
      <c r="F129" s="26">
        <f t="shared" si="108"/>
        <v>0.58896000000000015</v>
      </c>
      <c r="G129" s="26">
        <f t="shared" si="109"/>
        <v>7.1085054882412102</v>
      </c>
      <c r="H129" s="8">
        <f t="shared" si="110"/>
        <v>12.069589595628241</v>
      </c>
      <c r="J129" s="38">
        <v>6</v>
      </c>
      <c r="K129" s="8">
        <v>7.4112299999999998</v>
      </c>
      <c r="L129" s="8">
        <f t="shared" si="101"/>
        <v>0.15955722535906613</v>
      </c>
      <c r="M129" s="8">
        <v>6.8939000000000004</v>
      </c>
      <c r="N129" s="8">
        <f t="shared" si="102"/>
        <v>7.7223884026593375</v>
      </c>
      <c r="O129" s="8">
        <f t="shared" si="103"/>
        <v>0.5173299999999994</v>
      </c>
      <c r="P129" s="8">
        <f t="shared" si="104"/>
        <v>7.5628311773002714</v>
      </c>
      <c r="Q129" s="8">
        <f t="shared" si="105"/>
        <v>14.618968892776913</v>
      </c>
    </row>
    <row r="130" spans="1:17" ht="15" customHeight="1" x14ac:dyDescent="0.45">
      <c r="A130" s="10">
        <v>7</v>
      </c>
      <c r="B130" s="26">
        <v>7.3410399999999996</v>
      </c>
      <c r="C130" s="26">
        <f t="shared" si="106"/>
        <v>0.13574582318177036</v>
      </c>
      <c r="D130" s="26">
        <v>6.7816000000000001</v>
      </c>
      <c r="E130" s="26">
        <f t="shared" si="107"/>
        <v>5.962819196755353</v>
      </c>
      <c r="F130" s="26">
        <f t="shared" si="108"/>
        <v>0.55943999999999949</v>
      </c>
      <c r="G130" s="26">
        <f t="shared" si="109"/>
        <v>5.8270733735735822</v>
      </c>
      <c r="H130" s="8">
        <f t="shared" si="110"/>
        <v>10.415904071166858</v>
      </c>
      <c r="J130" s="38">
        <v>7</v>
      </c>
      <c r="K130" s="8">
        <v>7.4182199999999998</v>
      </c>
      <c r="L130" s="8">
        <f t="shared" si="101"/>
        <v>0.16214608811458775</v>
      </c>
      <c r="M130" s="8">
        <v>6.9497499999999999</v>
      </c>
      <c r="N130" s="8">
        <f t="shared" si="102"/>
        <v>8.7821659820360143</v>
      </c>
      <c r="O130" s="8">
        <f t="shared" si="103"/>
        <v>0.46846999999999994</v>
      </c>
      <c r="P130" s="8">
        <f t="shared" si="104"/>
        <v>8.6200198939214268</v>
      </c>
      <c r="Q130" s="8">
        <f t="shared" si="105"/>
        <v>18.400366926209635</v>
      </c>
    </row>
    <row r="131" spans="1:17" ht="15" customHeight="1" x14ac:dyDescent="0.45">
      <c r="A131" s="10">
        <v>8</v>
      </c>
      <c r="B131" s="26">
        <v>7.2744900000000001</v>
      </c>
      <c r="C131" s="26">
        <f t="shared" si="106"/>
        <v>0.11645991679338298</v>
      </c>
      <c r="D131" s="26">
        <v>6.7886199999999999</v>
      </c>
      <c r="E131" s="26">
        <f t="shared" si="107"/>
        <v>6.0599862807826064</v>
      </c>
      <c r="F131" s="26">
        <f t="shared" si="108"/>
        <v>0.48587000000000025</v>
      </c>
      <c r="G131" s="26">
        <f t="shared" si="109"/>
        <v>5.9435263639892231</v>
      </c>
      <c r="H131" s="8">
        <f t="shared" si="110"/>
        <v>12.232750250044704</v>
      </c>
      <c r="J131" s="41">
        <v>8</v>
      </c>
      <c r="K131" s="8">
        <v>7.3258700000000001</v>
      </c>
      <c r="L131" s="8">
        <f t="shared" si="101"/>
        <v>0.13108604950662034</v>
      </c>
      <c r="M131" s="8">
        <v>6.8446100000000003</v>
      </c>
      <c r="N131" s="8">
        <f t="shared" si="102"/>
        <v>6.8938470062129147</v>
      </c>
      <c r="O131" s="8">
        <f t="shared" si="103"/>
        <v>0.4812599999999998</v>
      </c>
      <c r="P131" s="8">
        <f t="shared" si="104"/>
        <v>6.7627609567062947</v>
      </c>
      <c r="Q131" s="8">
        <f t="shared" si="105"/>
        <v>14.052198305918417</v>
      </c>
    </row>
    <row r="132" spans="1:17" ht="15" customHeight="1" x14ac:dyDescent="0.45">
      <c r="B132" s="26"/>
      <c r="C132" s="26"/>
      <c r="D132" s="26"/>
      <c r="E132" s="26"/>
      <c r="F132" s="26"/>
      <c r="G132" s="26"/>
      <c r="H132" s="8"/>
    </row>
    <row r="133" spans="1:17" ht="15" customHeight="1" x14ac:dyDescent="0.45">
      <c r="A133" s="46" t="s">
        <v>0</v>
      </c>
      <c r="B133" s="27">
        <f t="shared" ref="B133:H133" si="111">AVERAGE(B124:B131)</f>
        <v>7.3500924999999997</v>
      </c>
      <c r="C133" s="27">
        <f t="shared" si="111"/>
        <v>0.14029973878409463</v>
      </c>
      <c r="D133" s="27">
        <f t="shared" si="111"/>
        <v>6.8236712499999994</v>
      </c>
      <c r="E133" s="27">
        <f t="shared" si="111"/>
        <v>6.6540180012709715</v>
      </c>
      <c r="F133" s="27">
        <f t="shared" si="111"/>
        <v>0.52642124999999995</v>
      </c>
      <c r="G133" s="27">
        <f t="shared" si="111"/>
        <v>6.5137182624868757</v>
      </c>
      <c r="H133" s="9">
        <f t="shared" si="111"/>
        <v>12.476363905466615</v>
      </c>
      <c r="J133" s="46" t="s">
        <v>0</v>
      </c>
      <c r="K133" s="8">
        <f>AVERAGE(K124:K131)</f>
        <v>7.3097174999999996</v>
      </c>
      <c r="L133" s="8">
        <f t="shared" ref="L133:Q133" si="112">AVERAGE(L124:L131)</f>
        <v>0.1285823307693475</v>
      </c>
      <c r="M133" s="8">
        <f t="shared" si="112"/>
        <v>6.8344050000000012</v>
      </c>
      <c r="N133" s="8">
        <f t="shared" si="112"/>
        <v>6.8098259739390858</v>
      </c>
      <c r="O133" s="8">
        <f t="shared" si="112"/>
        <v>0.4753124999999998</v>
      </c>
      <c r="P133" s="8">
        <f t="shared" si="112"/>
        <v>6.6812436431697373</v>
      </c>
      <c r="Q133" s="9">
        <f t="shared" si="112"/>
        <v>14.142660155073177</v>
      </c>
    </row>
    <row r="134" spans="1:17" ht="15" customHeight="1" x14ac:dyDescent="0.45">
      <c r="A134" s="47" t="s">
        <v>5</v>
      </c>
      <c r="B134" s="26">
        <f t="shared" ref="B134:H134" si="113">STDEV(B124:B133)/SQRT(COUNT(B124:B133))</f>
        <v>2.2316795104808412E-2</v>
      </c>
      <c r="C134" s="26">
        <f t="shared" si="113"/>
        <v>7.4543864374744294E-3</v>
      </c>
      <c r="D134" s="26">
        <f t="shared" si="113"/>
        <v>2.2605813438478142E-2</v>
      </c>
      <c r="E134" s="26">
        <f t="shared" si="113"/>
        <v>0.37326491121012745</v>
      </c>
      <c r="F134" s="26">
        <f t="shared" si="113"/>
        <v>1.1488790604263388E-2</v>
      </c>
      <c r="G134" s="26">
        <f t="shared" si="113"/>
        <v>0.3669400482372307</v>
      </c>
      <c r="H134" s="8">
        <f t="shared" si="113"/>
        <v>0.88074730024486092</v>
      </c>
      <c r="J134" s="47" t="s">
        <v>5</v>
      </c>
      <c r="K134" s="8">
        <f>STDEV(K124:K131)/SQRT(COUNT(K124:K131))</f>
        <v>3.1055173122663E-2</v>
      </c>
      <c r="L134" s="8">
        <f t="shared" ref="L134:P134" si="114">STDEV(L124:L131)/SQRT(COUNT(L124:L131))</f>
        <v>9.1971649206153642E-3</v>
      </c>
      <c r="M134" s="8">
        <f t="shared" si="114"/>
        <v>2.4588792307530225E-2</v>
      </c>
      <c r="N134" s="8">
        <f t="shared" si="114"/>
        <v>0.3878567671175599</v>
      </c>
      <c r="O134" s="8">
        <f t="shared" si="114"/>
        <v>1.5864632807195495E-2</v>
      </c>
      <c r="P134" s="8">
        <f t="shared" si="114"/>
        <v>0.37994664674518913</v>
      </c>
      <c r="Q134" s="8">
        <f>STDEV(Q124:Q131)/SQRT(COUNT(Q124:Q131))</f>
        <v>0.87347437742083012</v>
      </c>
    </row>
    <row r="135" spans="1:17" ht="15" customHeight="1" x14ac:dyDescent="0.45"/>
    <row r="136" spans="1:17" ht="15" customHeight="1" x14ac:dyDescent="0.45"/>
    <row r="137" spans="1:17" ht="15" customHeight="1" x14ac:dyDescent="0.45">
      <c r="A137" s="48" t="s">
        <v>32</v>
      </c>
      <c r="B137" s="48"/>
      <c r="C137" s="48"/>
      <c r="D137" s="48"/>
      <c r="E137" s="48"/>
      <c r="F137" s="48"/>
      <c r="G137" s="48"/>
      <c r="H137" s="48"/>
      <c r="J137" s="48" t="s">
        <v>50</v>
      </c>
      <c r="K137" s="48"/>
      <c r="L137" s="48"/>
      <c r="M137" s="48"/>
      <c r="N137" s="48"/>
      <c r="O137" s="48"/>
      <c r="P137" s="48"/>
      <c r="Q137" s="48"/>
    </row>
    <row r="138" spans="1:17" ht="15" customHeight="1" x14ac:dyDescent="0.45">
      <c r="A138" s="4" t="s">
        <v>44</v>
      </c>
      <c r="B138" s="23" t="s">
        <v>24</v>
      </c>
      <c r="C138" s="24" t="s">
        <v>25</v>
      </c>
      <c r="D138" s="24" t="s">
        <v>26</v>
      </c>
      <c r="E138" s="24" t="s">
        <v>25</v>
      </c>
      <c r="F138" s="23" t="s">
        <v>39</v>
      </c>
      <c r="G138" s="24" t="s">
        <v>27</v>
      </c>
      <c r="H138" s="13" t="s">
        <v>33</v>
      </c>
      <c r="J138" s="4" t="s">
        <v>44</v>
      </c>
      <c r="K138" s="23" t="s">
        <v>24</v>
      </c>
      <c r="L138" s="24" t="s">
        <v>25</v>
      </c>
      <c r="M138" s="24" t="s">
        <v>26</v>
      </c>
      <c r="N138" s="24" t="s">
        <v>25</v>
      </c>
      <c r="O138" s="23" t="s">
        <v>39</v>
      </c>
      <c r="P138" s="24" t="s">
        <v>27</v>
      </c>
      <c r="Q138" s="13" t="s">
        <v>33</v>
      </c>
    </row>
    <row r="139" spans="1:17" ht="15" customHeight="1" x14ac:dyDescent="0.45">
      <c r="A139" s="10">
        <v>1</v>
      </c>
      <c r="B139" s="26">
        <v>7.3941400000000002</v>
      </c>
      <c r="C139" s="26">
        <f t="shared" ref="C139:C148" si="115" xml:space="preserve"> 10^(B139-6.13) * 0.00835</f>
        <v>0.15340039414448783</v>
      </c>
      <c r="D139" s="26">
        <v>6.81555</v>
      </c>
      <c r="E139" s="26">
        <f t="shared" ref="E139:E148" si="116" xml:space="preserve"> 10^(D139-6.13) * 1.33</f>
        <v>6.4476527686322074</v>
      </c>
      <c r="F139" s="26">
        <f t="shared" ref="F139:F148" si="117">B139-D139</f>
        <v>0.57859000000000016</v>
      </c>
      <c r="G139" s="26">
        <f t="shared" ref="G139:G148" si="118">E139-C139</f>
        <v>6.2942523744877192</v>
      </c>
      <c r="H139" s="8">
        <f t="shared" ref="H139:H148" si="119">G139/F139</f>
        <v>10.87860553152961</v>
      </c>
      <c r="J139" s="38">
        <v>1</v>
      </c>
      <c r="K139" s="39">
        <v>7.4056899999999999</v>
      </c>
      <c r="L139" s="39">
        <f t="shared" ref="L139:L146" si="120" xml:space="preserve"> 10^(K139-6.13) * 0.00835</f>
        <v>0.15753478895745376</v>
      </c>
      <c r="M139" s="39">
        <v>6.81555</v>
      </c>
      <c r="N139" s="39">
        <v>6.9032299999999998</v>
      </c>
      <c r="O139" s="39">
        <f t="shared" ref="O139:O146" si="121">K139-M139</f>
        <v>0.59013999999999989</v>
      </c>
      <c r="P139" s="39">
        <f t="shared" ref="P139:P146" si="122">N139-L139</f>
        <v>6.7456952110425457</v>
      </c>
      <c r="Q139" s="42">
        <f t="shared" ref="Q139:Q146" si="123">P139/O139</f>
        <v>11.430669351412456</v>
      </c>
    </row>
    <row r="140" spans="1:17" ht="15" customHeight="1" x14ac:dyDescent="0.45">
      <c r="A140" s="10">
        <v>2</v>
      </c>
      <c r="B140" s="26">
        <v>7.3717499999999996</v>
      </c>
      <c r="C140" s="26">
        <f t="shared" si="115"/>
        <v>0.14569225841970687</v>
      </c>
      <c r="D140" s="26">
        <v>6.83514</v>
      </c>
      <c r="E140" s="26">
        <f t="shared" si="116"/>
        <v>6.7451504492250578</v>
      </c>
      <c r="F140" s="26">
        <f t="shared" si="117"/>
        <v>0.53660999999999959</v>
      </c>
      <c r="G140" s="26">
        <f t="shared" si="118"/>
        <v>6.5994581908053513</v>
      </c>
      <c r="H140" s="8">
        <f t="shared" si="119"/>
        <v>12.298425655141269</v>
      </c>
      <c r="J140" s="38">
        <v>2</v>
      </c>
      <c r="K140" s="39">
        <v>7.5407200000000003</v>
      </c>
      <c r="L140" s="39">
        <f t="shared" si="120"/>
        <v>0.21498416650463836</v>
      </c>
      <c r="M140" s="39">
        <v>7.0091299999999999</v>
      </c>
      <c r="N140" s="39">
        <v>7.0091299999999999</v>
      </c>
      <c r="O140" s="39">
        <f t="shared" si="121"/>
        <v>0.53159000000000045</v>
      </c>
      <c r="P140" s="39">
        <f t="shared" si="122"/>
        <v>6.7941458334953619</v>
      </c>
      <c r="Q140" s="42">
        <f t="shared" si="123"/>
        <v>12.78080068002663</v>
      </c>
    </row>
    <row r="141" spans="1:17" ht="15" customHeight="1" x14ac:dyDescent="0.45">
      <c r="A141" s="10">
        <v>3</v>
      </c>
      <c r="B141" s="26">
        <v>7.4939299999999998</v>
      </c>
      <c r="C141" s="26">
        <f t="shared" si="115"/>
        <v>0.1930262953092739</v>
      </c>
      <c r="D141" s="26">
        <v>6.8819699999999999</v>
      </c>
      <c r="E141" s="26">
        <f t="shared" si="116"/>
        <v>7.5131427575624974</v>
      </c>
      <c r="F141" s="26">
        <f t="shared" si="117"/>
        <v>0.61195999999999984</v>
      </c>
      <c r="G141" s="26">
        <f t="shared" si="118"/>
        <v>7.3201164622532238</v>
      </c>
      <c r="H141" s="8">
        <f t="shared" si="119"/>
        <v>11.961756425670348</v>
      </c>
      <c r="J141" s="38">
        <v>3</v>
      </c>
      <c r="K141" s="39">
        <v>7.3195800000000002</v>
      </c>
      <c r="L141" s="39">
        <f t="shared" si="120"/>
        <v>0.1292011786243811</v>
      </c>
      <c r="M141" s="39">
        <v>6.7838099999999999</v>
      </c>
      <c r="N141" s="39">
        <f t="shared" ref="N141" si="124" xml:space="preserve"> 10^(M141-6.13) * 1.33</f>
        <v>5.9932396073752212</v>
      </c>
      <c r="O141" s="39">
        <f t="shared" si="121"/>
        <v>0.5357700000000003</v>
      </c>
      <c r="P141" s="39">
        <f t="shared" si="122"/>
        <v>5.86403842875084</v>
      </c>
      <c r="Q141" s="42">
        <f t="shared" si="123"/>
        <v>10.945066780056436</v>
      </c>
    </row>
    <row r="142" spans="1:17" ht="15" customHeight="1" x14ac:dyDescent="0.45">
      <c r="A142" s="10">
        <v>4</v>
      </c>
      <c r="B142" s="26">
        <v>7.4493499999999999</v>
      </c>
      <c r="C142" s="26">
        <f t="shared" si="115"/>
        <v>0.17419531702449775</v>
      </c>
      <c r="D142" s="26">
        <v>6.8772700000000002</v>
      </c>
      <c r="E142" s="26">
        <f t="shared" si="116"/>
        <v>7.4322727829192283</v>
      </c>
      <c r="F142" s="26">
        <f t="shared" si="117"/>
        <v>0.5720799999999997</v>
      </c>
      <c r="G142" s="26">
        <f t="shared" si="118"/>
        <v>7.2580774658947309</v>
      </c>
      <c r="H142" s="8">
        <f t="shared" si="119"/>
        <v>12.687172189020302</v>
      </c>
      <c r="J142" s="38">
        <v>4</v>
      </c>
      <c r="K142" s="39">
        <v>7.3482000000000003</v>
      </c>
      <c r="L142" s="39">
        <f t="shared" si="120"/>
        <v>0.13800234795071914</v>
      </c>
      <c r="M142" s="39">
        <v>6.7595299999999998</v>
      </c>
      <c r="N142" s="39">
        <v>7.0091299999999999</v>
      </c>
      <c r="O142" s="39">
        <f t="shared" si="121"/>
        <v>0.58867000000000047</v>
      </c>
      <c r="P142" s="39">
        <f t="shared" si="122"/>
        <v>6.8711276520492808</v>
      </c>
      <c r="Q142" s="42">
        <f t="shared" si="123"/>
        <v>11.672291185297833</v>
      </c>
    </row>
    <row r="143" spans="1:17" ht="15" customHeight="1" x14ac:dyDescent="0.45">
      <c r="A143" s="10">
        <v>5</v>
      </c>
      <c r="B143" s="26">
        <v>7.3498599999999996</v>
      </c>
      <c r="C143" s="26">
        <f t="shared" si="115"/>
        <v>0.1385308425049919</v>
      </c>
      <c r="D143" s="26">
        <v>6.8371700000000004</v>
      </c>
      <c r="E143" s="26">
        <f t="shared" si="116"/>
        <v>6.7767527544230761</v>
      </c>
      <c r="F143" s="26">
        <f t="shared" si="117"/>
        <v>0.5126899999999992</v>
      </c>
      <c r="G143" s="26">
        <f t="shared" si="118"/>
        <v>6.6382219119180839</v>
      </c>
      <c r="H143" s="8">
        <f t="shared" si="119"/>
        <v>12.947827950453673</v>
      </c>
      <c r="J143" s="38">
        <v>5</v>
      </c>
      <c r="K143" s="39">
        <v>7.2635199999999998</v>
      </c>
      <c r="L143" s="39">
        <f t="shared" si="120"/>
        <v>0.11355505591742757</v>
      </c>
      <c r="M143" s="39">
        <v>6.7981400000000001</v>
      </c>
      <c r="N143" s="39">
        <v>7.0091299999999999</v>
      </c>
      <c r="O143" s="39">
        <f t="shared" si="121"/>
        <v>0.46537999999999968</v>
      </c>
      <c r="P143" s="39">
        <f t="shared" si="122"/>
        <v>6.895574944082572</v>
      </c>
      <c r="Q143" s="42">
        <f t="shared" si="123"/>
        <v>14.817084842671745</v>
      </c>
    </row>
    <row r="144" spans="1:17" ht="15" customHeight="1" x14ac:dyDescent="0.45">
      <c r="A144" s="10">
        <v>6</v>
      </c>
      <c r="B144" s="26">
        <v>7.2781599999999997</v>
      </c>
      <c r="C144" s="26">
        <f t="shared" si="115"/>
        <v>0.11744822982219502</v>
      </c>
      <c r="D144" s="26">
        <v>6.7587900000000003</v>
      </c>
      <c r="E144" s="26">
        <f t="shared" si="116"/>
        <v>5.6577224817817973</v>
      </c>
      <c r="F144" s="26">
        <f t="shared" si="117"/>
        <v>0.51936999999999944</v>
      </c>
      <c r="G144" s="26">
        <f t="shared" si="118"/>
        <v>5.5402742519596027</v>
      </c>
      <c r="H144" s="8">
        <f t="shared" si="119"/>
        <v>10.667297402544637</v>
      </c>
      <c r="J144" s="38">
        <v>6</v>
      </c>
      <c r="K144" s="39">
        <v>7.19123</v>
      </c>
      <c r="L144" s="39">
        <f t="shared" si="120"/>
        <v>9.6142735667531939E-2</v>
      </c>
      <c r="M144" s="39">
        <v>6.7275</v>
      </c>
      <c r="N144" s="39">
        <v>7.0091299999999999</v>
      </c>
      <c r="O144" s="39">
        <f t="shared" si="121"/>
        <v>0.46372999999999998</v>
      </c>
      <c r="P144" s="39">
        <f t="shared" si="122"/>
        <v>6.9129872643324681</v>
      </c>
      <c r="Q144" s="42">
        <f t="shared" si="123"/>
        <v>14.907353986872682</v>
      </c>
    </row>
    <row r="145" spans="1:17" ht="15" customHeight="1" x14ac:dyDescent="0.45">
      <c r="A145" s="10">
        <v>7</v>
      </c>
      <c r="B145" s="26">
        <v>7.2236900000000004</v>
      </c>
      <c r="C145" s="26">
        <f t="shared" si="115"/>
        <v>0.10360398861400175</v>
      </c>
      <c r="D145" s="26">
        <v>6.75732</v>
      </c>
      <c r="E145" s="26">
        <f t="shared" si="116"/>
        <v>5.6386045955989239</v>
      </c>
      <c r="F145" s="26">
        <f t="shared" si="117"/>
        <v>0.4663700000000004</v>
      </c>
      <c r="G145" s="26">
        <f t="shared" si="118"/>
        <v>5.535000606984922</v>
      </c>
      <c r="H145" s="8">
        <f t="shared" si="119"/>
        <v>11.868260409084884</v>
      </c>
      <c r="J145" s="38">
        <v>7</v>
      </c>
      <c r="K145" s="39">
        <v>7.2957000000000001</v>
      </c>
      <c r="L145" s="39">
        <f t="shared" si="120"/>
        <v>0.12228874146684651</v>
      </c>
      <c r="M145" s="39">
        <v>6.77719</v>
      </c>
      <c r="N145" s="39">
        <v>7.0091299999999999</v>
      </c>
      <c r="O145" s="39">
        <f t="shared" si="121"/>
        <v>0.51851000000000003</v>
      </c>
      <c r="P145" s="39">
        <f t="shared" si="122"/>
        <v>6.8868412585331535</v>
      </c>
      <c r="Q145" s="42">
        <f t="shared" si="123"/>
        <v>13.28198348832839</v>
      </c>
    </row>
    <row r="146" spans="1:17" ht="15" customHeight="1" x14ac:dyDescent="0.45">
      <c r="A146" s="10">
        <v>8</v>
      </c>
      <c r="B146" s="26">
        <v>7.3621800000000004</v>
      </c>
      <c r="C146" s="26">
        <f t="shared" si="115"/>
        <v>0.14251693556940701</v>
      </c>
      <c r="D146" s="26">
        <v>6.8430200000000001</v>
      </c>
      <c r="E146" s="26">
        <f t="shared" si="116"/>
        <v>6.8686540172422603</v>
      </c>
      <c r="F146" s="26">
        <f t="shared" si="117"/>
        <v>0.51916000000000029</v>
      </c>
      <c r="G146" s="26">
        <f t="shared" si="118"/>
        <v>6.726137081672853</v>
      </c>
      <c r="H146" s="8">
        <f t="shared" si="119"/>
        <v>12.95580761551901</v>
      </c>
      <c r="J146" s="38">
        <v>8</v>
      </c>
      <c r="K146" s="39">
        <v>7.2729799999999996</v>
      </c>
      <c r="L146" s="39">
        <f t="shared" si="120"/>
        <v>0.11605570002075348</v>
      </c>
      <c r="M146" s="39">
        <v>6.7613399999999997</v>
      </c>
      <c r="N146" s="39">
        <v>7.0091299999999999</v>
      </c>
      <c r="O146" s="39">
        <f t="shared" si="121"/>
        <v>0.51163999999999987</v>
      </c>
      <c r="P146" s="39">
        <f t="shared" si="122"/>
        <v>6.8930742999792463</v>
      </c>
      <c r="Q146" s="42">
        <f t="shared" si="123"/>
        <v>13.472508599756173</v>
      </c>
    </row>
    <row r="147" spans="1:17" ht="15" customHeight="1" x14ac:dyDescent="0.45">
      <c r="A147" s="10">
        <v>9</v>
      </c>
      <c r="B147" s="26">
        <v>7.4171399999999998</v>
      </c>
      <c r="C147" s="26">
        <f t="shared" si="115"/>
        <v>0.16174336548720225</v>
      </c>
      <c r="D147" s="26">
        <v>6.8536099999999998</v>
      </c>
      <c r="E147" s="26">
        <f t="shared" si="116"/>
        <v>7.03820060328274</v>
      </c>
      <c r="F147" s="26">
        <f t="shared" si="117"/>
        <v>0.56353000000000009</v>
      </c>
      <c r="G147" s="26">
        <f t="shared" si="118"/>
        <v>6.8764572377955382</v>
      </c>
      <c r="H147" s="8">
        <f t="shared" si="119"/>
        <v>12.202468791005868</v>
      </c>
      <c r="K147" s="39"/>
      <c r="L147" s="39"/>
      <c r="M147" s="39"/>
      <c r="N147" s="39"/>
      <c r="O147" s="39"/>
      <c r="P147" s="39"/>
      <c r="Q147" s="42"/>
    </row>
    <row r="148" spans="1:17" ht="15" customHeight="1" x14ac:dyDescent="0.45">
      <c r="A148" s="10">
        <v>10</v>
      </c>
      <c r="B148" s="26">
        <v>7.2438200000000004</v>
      </c>
      <c r="C148" s="26">
        <f t="shared" si="115"/>
        <v>0.10851917301028501</v>
      </c>
      <c r="D148" s="26">
        <v>6.80579</v>
      </c>
      <c r="E148" s="26">
        <f t="shared" si="116"/>
        <v>6.3043692340284876</v>
      </c>
      <c r="F148" s="26">
        <f t="shared" si="117"/>
        <v>0.43803000000000036</v>
      </c>
      <c r="G148" s="26">
        <f t="shared" si="118"/>
        <v>6.195850061018203</v>
      </c>
      <c r="H148" s="8">
        <f t="shared" si="119"/>
        <v>14.144807572582238</v>
      </c>
      <c r="J148" s="46" t="s">
        <v>0</v>
      </c>
      <c r="K148" s="8">
        <f>AVERAGE(K139:K146)</f>
        <v>7.3297024999999989</v>
      </c>
      <c r="L148" s="8">
        <f t="shared" ref="L148:Q148" si="125">AVERAGE(L139:L146)</f>
        <v>0.13597058938871898</v>
      </c>
      <c r="M148" s="8">
        <f t="shared" si="125"/>
        <v>6.8040237499999998</v>
      </c>
      <c r="N148" s="8">
        <f t="shared" si="125"/>
        <v>6.8689062009219022</v>
      </c>
      <c r="O148" s="8">
        <f t="shared" si="125"/>
        <v>0.52567875000000008</v>
      </c>
      <c r="P148" s="8">
        <f t="shared" si="125"/>
        <v>6.7329356115331844</v>
      </c>
      <c r="Q148" s="9">
        <f t="shared" si="125"/>
        <v>12.913469864302792</v>
      </c>
    </row>
    <row r="149" spans="1:17" ht="15" customHeight="1" x14ac:dyDescent="0.45">
      <c r="A149" s="10">
        <v>11</v>
      </c>
      <c r="B149" s="26">
        <v>7.2539999999999996</v>
      </c>
      <c r="C149" s="26">
        <f xml:space="preserve"> 10^(B149-6.13) * 0.00835</f>
        <v>0.11109294390117057</v>
      </c>
      <c r="D149" s="26">
        <v>6.7779299999999996</v>
      </c>
      <c r="E149" s="26">
        <f xml:space="preserve"> 10^(D149-6.13) * 1.33</f>
        <v>5.9126427751138619</v>
      </c>
      <c r="F149" s="26">
        <f>B149-D149</f>
        <v>0.47606999999999999</v>
      </c>
      <c r="G149" s="26">
        <f>E149-C149</f>
        <v>5.8015498312126912</v>
      </c>
      <c r="H149" s="8">
        <f>G149/F149</f>
        <v>12.18633778900727</v>
      </c>
      <c r="J149" s="47" t="s">
        <v>5</v>
      </c>
      <c r="K149" s="8">
        <f>STDEV(K139:K146)/SQRT(COUNT(K139:K146))</f>
        <v>3.7482252121599446E-2</v>
      </c>
      <c r="L149" s="8">
        <f t="shared" ref="L149:P149" si="126">STDEV(L139:L146)/SQRT(COUNT(L139:L146))</f>
        <v>1.2977055913761883E-2</v>
      </c>
      <c r="M149" s="8">
        <f t="shared" si="126"/>
        <v>3.0770513827451058E-2</v>
      </c>
      <c r="N149" s="8">
        <f t="shared" si="126"/>
        <v>0.12577945474436097</v>
      </c>
      <c r="O149" s="8">
        <f t="shared" si="126"/>
        <v>1.6893569617450442E-2</v>
      </c>
      <c r="P149" s="8">
        <f t="shared" si="126"/>
        <v>0.12579677139601025</v>
      </c>
      <c r="Q149" s="8">
        <f>STDEV(Q139:Q146)/SQRT(COUNT(Q139:Q146))</f>
        <v>0.52913480876987873</v>
      </c>
    </row>
    <row r="150" spans="1:17" ht="15" customHeight="1" x14ac:dyDescent="0.45">
      <c r="A150" s="10">
        <v>12</v>
      </c>
      <c r="B150" s="26">
        <v>7.3416899999999998</v>
      </c>
      <c r="C150" s="26">
        <f xml:space="preserve"> 10^(B150-6.13) * 0.00835</f>
        <v>0.13594914339727959</v>
      </c>
      <c r="D150" s="26">
        <v>6.7058499999999999</v>
      </c>
      <c r="E150" s="26">
        <f xml:space="preserve"> 10^(D150-6.13) * 1.33</f>
        <v>5.008430377148124</v>
      </c>
      <c r="F150" s="26">
        <f>B150-D150</f>
        <v>0.63583999999999996</v>
      </c>
      <c r="G150" s="26">
        <f>E150-C150</f>
        <v>4.8724812337508441</v>
      </c>
      <c r="H150" s="8">
        <f>G150/F150</f>
        <v>7.663061829628278</v>
      </c>
    </row>
    <row r="151" spans="1:17" ht="15" customHeight="1" x14ac:dyDescent="0.45">
      <c r="B151" s="26"/>
      <c r="C151" s="26"/>
      <c r="D151" s="26"/>
      <c r="E151" s="26"/>
      <c r="F151" s="26"/>
      <c r="G151" s="26"/>
      <c r="H151" s="8"/>
    </row>
    <row r="152" spans="1:17" ht="15" customHeight="1" x14ac:dyDescent="0.45">
      <c r="A152" s="46" t="s">
        <v>0</v>
      </c>
      <c r="B152" s="27">
        <f t="shared" ref="B152:H152" si="127">AVERAGE(B139:B150)</f>
        <v>7.3483091666666667</v>
      </c>
      <c r="C152" s="27">
        <f t="shared" si="127"/>
        <v>0.14047657393370827</v>
      </c>
      <c r="D152" s="27">
        <f t="shared" si="127"/>
        <v>6.8124508333333331</v>
      </c>
      <c r="E152" s="27">
        <f t="shared" si="127"/>
        <v>6.4452996330798564</v>
      </c>
      <c r="F152" s="27">
        <f t="shared" si="127"/>
        <v>0.53585833333333321</v>
      </c>
      <c r="G152" s="27">
        <f t="shared" si="127"/>
        <v>6.3048230591461483</v>
      </c>
      <c r="H152" s="9">
        <f t="shared" si="127"/>
        <v>11.871819096765615</v>
      </c>
    </row>
    <row r="153" spans="1:17" ht="15" customHeight="1" x14ac:dyDescent="0.45">
      <c r="A153" s="47" t="s">
        <v>5</v>
      </c>
      <c r="B153" s="27">
        <f t="shared" ref="B153:H153" si="128">STDEV(B139:B150)/SQRT(COUNT(B139:B150))</f>
        <v>2.4510969141798553E-2</v>
      </c>
      <c r="C153" s="27">
        <f t="shared" si="128"/>
        <v>7.9524837509270842E-3</v>
      </c>
      <c r="D153" s="27">
        <f t="shared" si="128"/>
        <v>1.5402950399111045E-2</v>
      </c>
      <c r="E153" s="27">
        <f t="shared" si="128"/>
        <v>0.22163571104205529</v>
      </c>
      <c r="F153" s="27">
        <f t="shared" si="128"/>
        <v>1.7134321211645279E-2</v>
      </c>
      <c r="G153" s="27">
        <f t="shared" si="128"/>
        <v>0.21559968939445065</v>
      </c>
      <c r="H153" s="9">
        <f t="shared" si="128"/>
        <v>0.46639683195373954</v>
      </c>
    </row>
    <row r="154" spans="1:17" ht="15" customHeight="1" x14ac:dyDescent="0.45">
      <c r="B154" s="9"/>
      <c r="C154" s="9"/>
      <c r="D154" s="9"/>
      <c r="E154" s="9"/>
      <c r="F154" s="9"/>
      <c r="G154" s="9"/>
      <c r="H154" s="9"/>
    </row>
    <row r="155" spans="1:17" ht="15" customHeight="1" x14ac:dyDescent="0.45"/>
    <row r="156" spans="1:17" ht="15" customHeight="1" x14ac:dyDescent="0.45">
      <c r="A156" s="48" t="s">
        <v>32</v>
      </c>
      <c r="B156" s="48"/>
      <c r="C156" s="48"/>
      <c r="D156" s="48"/>
      <c r="E156" s="48"/>
      <c r="F156" s="48"/>
      <c r="G156" s="48"/>
      <c r="H156" s="48"/>
      <c r="J156" s="48" t="s">
        <v>51</v>
      </c>
      <c r="K156" s="48"/>
      <c r="L156" s="48"/>
      <c r="M156" s="48"/>
      <c r="N156" s="48"/>
      <c r="O156" s="48"/>
      <c r="P156" s="48"/>
      <c r="Q156" s="48"/>
    </row>
    <row r="157" spans="1:17" ht="15" customHeight="1" x14ac:dyDescent="0.45">
      <c r="A157" s="4" t="s">
        <v>44</v>
      </c>
      <c r="B157" s="23" t="s">
        <v>24</v>
      </c>
      <c r="C157" s="24" t="s">
        <v>25</v>
      </c>
      <c r="D157" s="24" t="s">
        <v>26</v>
      </c>
      <c r="E157" s="24" t="s">
        <v>25</v>
      </c>
      <c r="F157" s="23" t="s">
        <v>39</v>
      </c>
      <c r="G157" s="24" t="s">
        <v>27</v>
      </c>
      <c r="H157" s="13" t="s">
        <v>33</v>
      </c>
      <c r="J157" s="4" t="s">
        <v>44</v>
      </c>
      <c r="K157" s="23" t="s">
        <v>24</v>
      </c>
      <c r="L157" s="24" t="s">
        <v>25</v>
      </c>
      <c r="M157" s="24" t="s">
        <v>26</v>
      </c>
      <c r="N157" s="24" t="s">
        <v>25</v>
      </c>
      <c r="O157" s="23" t="s">
        <v>39</v>
      </c>
      <c r="P157" s="24" t="s">
        <v>27</v>
      </c>
      <c r="Q157" s="13" t="s">
        <v>33</v>
      </c>
    </row>
    <row r="158" spans="1:17" ht="15" customHeight="1" x14ac:dyDescent="0.45">
      <c r="A158" s="10">
        <v>1</v>
      </c>
      <c r="B158" s="26">
        <v>7.3494799999999998</v>
      </c>
      <c r="C158" s="26">
        <f t="shared" ref="C158:C165" si="129" xml:space="preserve"> 10^(B158-6.13) * 0.00835</f>
        <v>0.13840968347863439</v>
      </c>
      <c r="D158" s="26">
        <v>6.89229</v>
      </c>
      <c r="E158" s="26">
        <f xml:space="preserve"> 10^(D158-6.13) * 1.33</f>
        <v>7.6938132568989586</v>
      </c>
      <c r="F158" s="26">
        <f>B158-D158</f>
        <v>0.45718999999999976</v>
      </c>
      <c r="G158" s="26">
        <f>E158-C158</f>
        <v>7.5554035734203238</v>
      </c>
      <c r="H158" s="8">
        <f>G158/F158</f>
        <v>16.525741099806048</v>
      </c>
      <c r="J158" s="38">
        <v>1</v>
      </c>
      <c r="K158" s="26">
        <v>7.47872</v>
      </c>
      <c r="L158" s="26">
        <f t="shared" ref="L158:L165" si="130" xml:space="preserve"> 10^(K158-6.13) * 0.00835</f>
        <v>0.18638307625117789</v>
      </c>
      <c r="M158" s="26">
        <v>7.0019499999999999</v>
      </c>
      <c r="N158" s="26">
        <f xml:space="preserve"> 10^(M158-6.13) * 1.33</f>
        <v>9.9037949707778097</v>
      </c>
      <c r="O158" s="26">
        <f t="shared" ref="O158:O165" si="131">K158-M158</f>
        <v>0.47677000000000014</v>
      </c>
      <c r="P158" s="26">
        <f t="shared" ref="P158:P165" si="132">N158-L158</f>
        <v>9.7174118945266326</v>
      </c>
      <c r="Q158" s="8">
        <f t="shared" ref="Q158:Q165" si="133">P158/O158</f>
        <v>20.381760376128174</v>
      </c>
    </row>
    <row r="159" spans="1:17" ht="15" customHeight="1" x14ac:dyDescent="0.45">
      <c r="A159" s="10">
        <v>2</v>
      </c>
      <c r="B159" s="26">
        <v>7.1849699999999999</v>
      </c>
      <c r="C159" s="26">
        <f xml:space="preserve"> 10^(B159-6.13) * 0.00835</f>
        <v>9.4766856619992318E-2</v>
      </c>
      <c r="D159" s="26">
        <v>6.7540399999999998</v>
      </c>
      <c r="E159" s="26">
        <f xml:space="preserve"> 10^(D159-6.13) * 1.33</f>
        <v>5.5961795609629288</v>
      </c>
      <c r="F159" s="26">
        <f>B159-D159</f>
        <v>0.43093000000000004</v>
      </c>
      <c r="G159" s="26">
        <f>E159-C159</f>
        <v>5.5014127043429362</v>
      </c>
      <c r="H159" s="8">
        <f>G159/F159</f>
        <v>12.766372042658752</v>
      </c>
      <c r="J159" s="38">
        <v>2</v>
      </c>
      <c r="K159" s="26">
        <v>7.31332</v>
      </c>
      <c r="L159" s="26">
        <f t="shared" si="130"/>
        <v>0.12735220695374511</v>
      </c>
      <c r="M159" s="26">
        <v>6.8546699999999996</v>
      </c>
      <c r="N159" s="26">
        <f xml:space="preserve"> 10^(M159-6.13) * 1.33</f>
        <v>7.0554000035161923</v>
      </c>
      <c r="O159" s="26">
        <f t="shared" si="131"/>
        <v>0.45865000000000045</v>
      </c>
      <c r="P159" s="26">
        <f t="shared" si="132"/>
        <v>6.9280477965624474</v>
      </c>
      <c r="Q159" s="8">
        <f t="shared" si="133"/>
        <v>15.105304255014588</v>
      </c>
    </row>
    <row r="160" spans="1:17" ht="15" customHeight="1" x14ac:dyDescent="0.45">
      <c r="A160" s="10">
        <v>3</v>
      </c>
      <c r="B160" s="26">
        <v>7.29101</v>
      </c>
      <c r="C160" s="26">
        <f xml:space="preserve"> 10^(B160-6.13) * 0.00835</f>
        <v>0.12097523529665211</v>
      </c>
      <c r="D160" s="26">
        <v>6.7853300000000001</v>
      </c>
      <c r="E160" s="26">
        <f xml:space="preserve"> 10^(D160-6.13) * 1.33</f>
        <v>6.014252272498867</v>
      </c>
      <c r="F160" s="26">
        <f t="shared" ref="F160:F165" si="134">B160-D160</f>
        <v>0.50567999999999991</v>
      </c>
      <c r="G160" s="26">
        <f>E160-C160</f>
        <v>5.893277037202215</v>
      </c>
      <c r="H160" s="8">
        <f>G160/F160</f>
        <v>11.654162785164958</v>
      </c>
      <c r="J160" s="38">
        <v>3</v>
      </c>
      <c r="K160" s="26">
        <v>7.4383299999999997</v>
      </c>
      <c r="L160" s="26">
        <f t="shared" si="130"/>
        <v>0.16983080785996221</v>
      </c>
      <c r="M160" s="26">
        <v>6.8698899999999998</v>
      </c>
      <c r="N160" s="26">
        <f xml:space="preserve"> 10^(M160-6.13) * 1.33</f>
        <v>7.3070426282851102</v>
      </c>
      <c r="O160" s="26">
        <f t="shared" si="131"/>
        <v>0.56843999999999983</v>
      </c>
      <c r="P160" s="26">
        <f t="shared" si="132"/>
        <v>7.137211820425148</v>
      </c>
      <c r="Q160" s="8">
        <f t="shared" si="133"/>
        <v>12.555787454129108</v>
      </c>
    </row>
    <row r="161" spans="1:17" ht="15" customHeight="1" x14ac:dyDescent="0.45">
      <c r="A161" s="10">
        <v>4</v>
      </c>
      <c r="B161" s="26">
        <v>7.2265899999999998</v>
      </c>
      <c r="C161" s="26">
        <f xml:space="preserve"> 10^(B161-6.13) * 0.00835</f>
        <v>0.10429811886032619</v>
      </c>
      <c r="D161" s="26">
        <v>6.7483599999999999</v>
      </c>
      <c r="E161" s="26">
        <f t="shared" ref="E161:E165" si="135" xml:space="preserve"> 10^(D161-6.13) * 1.33</f>
        <v>5.5234654396087679</v>
      </c>
      <c r="F161" s="26">
        <f t="shared" si="134"/>
        <v>0.47822999999999993</v>
      </c>
      <c r="G161" s="26">
        <f t="shared" ref="G161:G165" si="136">E161-C161</f>
        <v>5.4191673207484419</v>
      </c>
      <c r="H161" s="8">
        <f>G161/F161</f>
        <v>11.331717626975394</v>
      </c>
      <c r="J161" s="38">
        <v>4</v>
      </c>
      <c r="K161" s="26">
        <v>7.4593800000000003</v>
      </c>
      <c r="L161" s="26">
        <f t="shared" si="130"/>
        <v>0.17826516089505054</v>
      </c>
      <c r="M161" s="26">
        <v>6.8551500000000001</v>
      </c>
      <c r="N161" s="26">
        <f xml:space="preserve"> 10^(M161-6.13) * 1.33</f>
        <v>7.0632022306511537</v>
      </c>
      <c r="O161" s="26">
        <f t="shared" si="131"/>
        <v>0.60423000000000027</v>
      </c>
      <c r="P161" s="26">
        <f t="shared" si="132"/>
        <v>6.884937069756103</v>
      </c>
      <c r="Q161" s="8">
        <f t="shared" si="133"/>
        <v>11.394563443980108</v>
      </c>
    </row>
    <row r="162" spans="1:17" ht="15" customHeight="1" x14ac:dyDescent="0.45">
      <c r="A162" s="10">
        <v>5</v>
      </c>
      <c r="B162" s="26">
        <v>7.2110300000000001</v>
      </c>
      <c r="C162" s="26">
        <f t="shared" si="129"/>
        <v>0.10062745187908753</v>
      </c>
      <c r="D162" s="26">
        <v>6.7525899999999996</v>
      </c>
      <c r="E162" s="26">
        <f t="shared" si="135"/>
        <v>5.577526481788988</v>
      </c>
      <c r="F162" s="26">
        <f t="shared" si="134"/>
        <v>0.4584400000000004</v>
      </c>
      <c r="G162" s="26">
        <f t="shared" si="136"/>
        <v>5.4768990299099007</v>
      </c>
      <c r="H162" s="8">
        <f t="shared" ref="H162:H165" si="137">G162/F162</f>
        <v>11.946817533177507</v>
      </c>
      <c r="J162" s="38">
        <v>5</v>
      </c>
      <c r="K162" s="26">
        <v>7.3038400000000001</v>
      </c>
      <c r="L162" s="26">
        <f t="shared" si="130"/>
        <v>0.12460241951495611</v>
      </c>
      <c r="M162" s="26">
        <v>6.8484400000000001</v>
      </c>
      <c r="N162" s="26">
        <f xml:space="preserve"> 10^(M162-6.13) * 1.33</f>
        <v>6.9549120272405744</v>
      </c>
      <c r="O162" s="26">
        <f t="shared" si="131"/>
        <v>0.45540000000000003</v>
      </c>
      <c r="P162" s="26">
        <f t="shared" si="132"/>
        <v>6.830309607725618</v>
      </c>
      <c r="Q162" s="8">
        <f t="shared" si="133"/>
        <v>14.998483987100609</v>
      </c>
    </row>
    <row r="163" spans="1:17" ht="15" customHeight="1" x14ac:dyDescent="0.45">
      <c r="A163" s="10">
        <v>6</v>
      </c>
      <c r="B163" s="26">
        <v>7.4022600000000001</v>
      </c>
      <c r="C163" s="26">
        <f t="shared" si="129"/>
        <v>0.15629550047659957</v>
      </c>
      <c r="D163" s="26">
        <v>6.8516500000000002</v>
      </c>
      <c r="E163" s="26">
        <f t="shared" si="135"/>
        <v>7.0065083024599568</v>
      </c>
      <c r="F163" s="26">
        <f t="shared" si="134"/>
        <v>0.55060999999999982</v>
      </c>
      <c r="G163" s="26">
        <f t="shared" si="136"/>
        <v>6.850212801983357</v>
      </c>
      <c r="H163" s="8">
        <f t="shared" si="137"/>
        <v>12.441134018603657</v>
      </c>
      <c r="J163" s="38">
        <v>6</v>
      </c>
      <c r="K163" s="26">
        <v>7.3072100000000004</v>
      </c>
      <c r="L163" s="26">
        <f t="shared" si="130"/>
        <v>0.12557305944803271</v>
      </c>
      <c r="M163" s="26">
        <v>6.8484400000000001</v>
      </c>
      <c r="N163" s="26">
        <v>6.8012699999999997</v>
      </c>
      <c r="O163" s="26">
        <f t="shared" si="131"/>
        <v>0.45877000000000034</v>
      </c>
      <c r="P163" s="26">
        <f t="shared" si="132"/>
        <v>6.6756969405519673</v>
      </c>
      <c r="Q163" s="8">
        <f t="shared" si="133"/>
        <v>14.551293546988605</v>
      </c>
    </row>
    <row r="164" spans="1:17" ht="15" customHeight="1" x14ac:dyDescent="0.45">
      <c r="A164" s="10">
        <v>7</v>
      </c>
      <c r="B164" s="26">
        <v>7.4445399999999999</v>
      </c>
      <c r="C164" s="26">
        <f t="shared" si="129"/>
        <v>0.17227667275769445</v>
      </c>
      <c r="D164" s="26">
        <v>6.8862100000000002</v>
      </c>
      <c r="E164" s="26">
        <f t="shared" si="135"/>
        <v>7.5868525029518068</v>
      </c>
      <c r="F164" s="26">
        <f t="shared" si="134"/>
        <v>0.55832999999999977</v>
      </c>
      <c r="G164" s="26">
        <f t="shared" si="136"/>
        <v>7.4145758301941127</v>
      </c>
      <c r="H164" s="8">
        <f t="shared" si="137"/>
        <v>13.279916590894482</v>
      </c>
      <c r="J164" s="38">
        <v>7</v>
      </c>
      <c r="K164" s="26">
        <v>7.4049800000000001</v>
      </c>
      <c r="L164" s="26">
        <f t="shared" si="130"/>
        <v>0.1572774559111132</v>
      </c>
      <c r="M164" s="26">
        <v>6.8449600000000004</v>
      </c>
      <c r="N164" s="26">
        <v>6.8012699999999997</v>
      </c>
      <c r="O164" s="26">
        <f t="shared" si="131"/>
        <v>0.56001999999999974</v>
      </c>
      <c r="P164" s="26">
        <f t="shared" si="132"/>
        <v>6.6439925440888867</v>
      </c>
      <c r="Q164" s="8">
        <f t="shared" si="133"/>
        <v>11.8638486912769</v>
      </c>
    </row>
    <row r="165" spans="1:17" ht="15" customHeight="1" x14ac:dyDescent="0.45">
      <c r="A165" s="10">
        <v>8</v>
      </c>
      <c r="B165" s="26">
        <v>7.3881300000000003</v>
      </c>
      <c r="C165" s="26">
        <f t="shared" si="129"/>
        <v>0.15129217816120213</v>
      </c>
      <c r="D165" s="26">
        <v>6.8560999999999996</v>
      </c>
      <c r="E165" s="26">
        <f t="shared" si="135"/>
        <v>7.0786695845171925</v>
      </c>
      <c r="F165" s="26">
        <f t="shared" si="134"/>
        <v>0.53203000000000067</v>
      </c>
      <c r="G165" s="26">
        <f t="shared" si="136"/>
        <v>6.9273774063559905</v>
      </c>
      <c r="H165" s="8">
        <f t="shared" si="137"/>
        <v>13.020651854887848</v>
      </c>
      <c r="J165" s="38">
        <v>8</v>
      </c>
      <c r="K165" s="26">
        <v>7.3136400000000004</v>
      </c>
      <c r="L165" s="26">
        <f t="shared" si="130"/>
        <v>0.12744607810676237</v>
      </c>
      <c r="M165" s="26">
        <v>6.8533200000000001</v>
      </c>
      <c r="N165" s="26">
        <v>6.8012699999999997</v>
      </c>
      <c r="O165" s="26">
        <f t="shared" si="131"/>
        <v>0.46032000000000028</v>
      </c>
      <c r="P165" s="26">
        <f t="shared" si="132"/>
        <v>6.6738239218932369</v>
      </c>
      <c r="Q165" s="8">
        <f t="shared" si="133"/>
        <v>14.498227150445848</v>
      </c>
    </row>
    <row r="166" spans="1:17" ht="15" customHeight="1" x14ac:dyDescent="0.45">
      <c r="B166" s="26"/>
      <c r="C166" s="26"/>
      <c r="D166" s="26"/>
      <c r="E166" s="26"/>
      <c r="F166" s="26"/>
      <c r="G166" s="26"/>
      <c r="H166" s="8"/>
      <c r="K166" s="38"/>
      <c r="L166" s="38"/>
      <c r="M166" s="38"/>
      <c r="N166" s="38"/>
      <c r="O166" s="38"/>
      <c r="P166" s="38"/>
    </row>
    <row r="167" spans="1:17" ht="15" customHeight="1" x14ac:dyDescent="0.45">
      <c r="A167" s="46" t="s">
        <v>0</v>
      </c>
      <c r="B167" s="27">
        <f t="shared" ref="B167:H167" si="138">AVERAGE(B158:B165)</f>
        <v>7.312251250000001</v>
      </c>
      <c r="C167" s="27">
        <f t="shared" si="138"/>
        <v>0.12986771219127358</v>
      </c>
      <c r="D167" s="27">
        <f t="shared" si="138"/>
        <v>6.8158212499999991</v>
      </c>
      <c r="E167" s="27">
        <f t="shared" si="138"/>
        <v>6.5096584252109331</v>
      </c>
      <c r="F167" s="27">
        <f t="shared" si="138"/>
        <v>0.49643000000000004</v>
      </c>
      <c r="G167" s="27">
        <f t="shared" si="138"/>
        <v>6.3797907130196592</v>
      </c>
      <c r="H167" s="9">
        <f t="shared" si="138"/>
        <v>12.870814194021081</v>
      </c>
      <c r="J167" s="46" t="s">
        <v>0</v>
      </c>
      <c r="K167" s="26">
        <f>AVERAGE(K158:K165)</f>
        <v>7.3774274999999996</v>
      </c>
      <c r="L167" s="26">
        <f t="shared" ref="L167:Q167" si="139">AVERAGE(L158:L165)</f>
        <v>0.1495912831176</v>
      </c>
      <c r="M167" s="26">
        <f t="shared" si="139"/>
        <v>6.8721024999999987</v>
      </c>
      <c r="N167" s="26">
        <f t="shared" si="139"/>
        <v>7.3360202325588553</v>
      </c>
      <c r="O167" s="26">
        <f t="shared" si="139"/>
        <v>0.50532500000000014</v>
      </c>
      <c r="P167" s="26">
        <f t="shared" si="139"/>
        <v>7.1864289494412548</v>
      </c>
      <c r="Q167" s="9">
        <f t="shared" si="139"/>
        <v>14.418658613132992</v>
      </c>
    </row>
    <row r="168" spans="1:17" ht="15" customHeight="1" x14ac:dyDescent="0.45">
      <c r="A168" s="47" t="s">
        <v>5</v>
      </c>
      <c r="B168" s="26">
        <f t="shared" ref="B168:H168" si="140">STDEV(B158:B165)/SQRT(COUNT(B158:B165))</f>
        <v>3.4584459631329688E-2</v>
      </c>
      <c r="C168" s="26">
        <f t="shared" si="140"/>
        <v>1.0219784802512075E-2</v>
      </c>
      <c r="D168" s="26">
        <f t="shared" si="140"/>
        <v>2.1959367220058017E-2</v>
      </c>
      <c r="E168" s="26">
        <f t="shared" si="140"/>
        <v>0.32881064630288803</v>
      </c>
      <c r="F168" s="26">
        <f t="shared" si="140"/>
        <v>1.6756934918329858E-2</v>
      </c>
      <c r="G168" s="26">
        <f t="shared" si="140"/>
        <v>0.31960489393884323</v>
      </c>
      <c r="H168" s="8">
        <f t="shared" si="140"/>
        <v>0.57393797451581685</v>
      </c>
      <c r="J168" s="47" t="s">
        <v>5</v>
      </c>
      <c r="K168" s="26">
        <f>STDEV(K158:K165)/SQRT(COUNT(K158:K165))</f>
        <v>2.6715722948828645E-2</v>
      </c>
      <c r="L168" s="26">
        <f t="shared" ref="L168:P168" si="141">STDEV(L158:L165)/SQRT(COUNT(L158:L165))</f>
        <v>9.2879029510503572E-3</v>
      </c>
      <c r="M168" s="26">
        <f t="shared" si="141"/>
        <v>1.8739698670202757E-2</v>
      </c>
      <c r="N168" s="26">
        <f t="shared" si="141"/>
        <v>0.3720263306907361</v>
      </c>
      <c r="O168" s="26">
        <f t="shared" si="141"/>
        <v>2.1727415450136987E-2</v>
      </c>
      <c r="P168" s="26">
        <f t="shared" si="141"/>
        <v>0.36622164703388732</v>
      </c>
      <c r="Q168" s="8">
        <f>STDEV(Q158:Q165)/SQRT(COUNT(Q158:Q165))</f>
        <v>0.99581875681174914</v>
      </c>
    </row>
  </sheetData>
  <mergeCells count="19">
    <mergeCell ref="J107:Q107"/>
    <mergeCell ref="J122:Q122"/>
    <mergeCell ref="J137:Q137"/>
    <mergeCell ref="J156:Q156"/>
    <mergeCell ref="J23:Q23"/>
    <mergeCell ref="J38:Q38"/>
    <mergeCell ref="J60:Q60"/>
    <mergeCell ref="J75:Q75"/>
    <mergeCell ref="J92:Q92"/>
    <mergeCell ref="A107:H107"/>
    <mergeCell ref="A122:H122"/>
    <mergeCell ref="A137:H137"/>
    <mergeCell ref="A156:H156"/>
    <mergeCell ref="A4:H4"/>
    <mergeCell ref="A23:H23"/>
    <mergeCell ref="A38:H38"/>
    <mergeCell ref="A60:H60"/>
    <mergeCell ref="A75:H75"/>
    <mergeCell ref="A92:H92"/>
  </mergeCells>
  <pageMargins left="0.7" right="0.7" top="0.78740157499999996" bottom="0.78740157499999996" header="0.3" footer="0.3"/>
  <pageSetup scale="2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zoomScaleNormal="100" zoomScalePageLayoutView="50" workbookViewId="0">
      <selection activeCell="A3" sqref="A3"/>
    </sheetView>
  </sheetViews>
  <sheetFormatPr baseColWidth="10" defaultRowHeight="14.25" x14ac:dyDescent="0.45"/>
  <sheetData>
    <row r="1" spans="1:17" x14ac:dyDescent="0.45">
      <c r="A1" s="44" t="s">
        <v>58</v>
      </c>
    </row>
    <row r="2" spans="1:17" ht="15" x14ac:dyDescent="0.25">
      <c r="A2" s="2" t="s">
        <v>45</v>
      </c>
    </row>
    <row r="4" spans="1:17" s="2" customFormat="1" ht="15" x14ac:dyDescent="0.25">
      <c r="A4" s="3" t="s">
        <v>18</v>
      </c>
      <c r="B4" s="3"/>
      <c r="C4" s="3"/>
      <c r="D4" s="3"/>
      <c r="E4" s="3"/>
      <c r="G4" s="3" t="s">
        <v>17</v>
      </c>
      <c r="H4" s="3"/>
      <c r="I4" s="3"/>
      <c r="J4" s="3"/>
      <c r="K4" s="3"/>
      <c r="M4" s="3" t="s">
        <v>16</v>
      </c>
      <c r="N4" s="3"/>
      <c r="O4" s="3"/>
      <c r="P4" s="3"/>
      <c r="Q4" s="3"/>
    </row>
    <row r="5" spans="1:17" s="2" customFormat="1" ht="15" x14ac:dyDescent="0.25">
      <c r="A5" s="4" t="s">
        <v>44</v>
      </c>
      <c r="B5" s="4" t="s">
        <v>1</v>
      </c>
      <c r="C5" s="4" t="s">
        <v>2</v>
      </c>
      <c r="D5" s="4" t="s">
        <v>4</v>
      </c>
      <c r="E5" s="4" t="s">
        <v>3</v>
      </c>
      <c r="G5" s="4" t="s">
        <v>44</v>
      </c>
      <c r="H5" s="4" t="s">
        <v>1</v>
      </c>
      <c r="I5" s="4" t="s">
        <v>2</v>
      </c>
      <c r="J5" s="4" t="s">
        <v>4</v>
      </c>
      <c r="K5" s="4" t="s">
        <v>3</v>
      </c>
      <c r="M5" s="4" t="s">
        <v>44</v>
      </c>
      <c r="N5" s="4" t="s">
        <v>1</v>
      </c>
      <c r="O5" s="4" t="s">
        <v>2</v>
      </c>
      <c r="P5" s="4" t="s">
        <v>4</v>
      </c>
      <c r="Q5" s="4" t="s">
        <v>3</v>
      </c>
    </row>
    <row r="6" spans="1:17" s="2" customFormat="1" x14ac:dyDescent="0.45">
      <c r="A6" s="1">
        <v>1</v>
      </c>
      <c r="B6" s="2">
        <v>27.8</v>
      </c>
      <c r="C6" s="2">
        <v>-26.9</v>
      </c>
      <c r="D6" s="2">
        <v>60.92</v>
      </c>
      <c r="E6" s="2">
        <v>-58.56</v>
      </c>
      <c r="G6" s="1">
        <v>1</v>
      </c>
      <c r="H6" s="2">
        <v>43.66</v>
      </c>
      <c r="I6" s="2">
        <v>-40.07</v>
      </c>
      <c r="J6" s="2">
        <v>73.53</v>
      </c>
      <c r="K6" s="2">
        <v>-74.11</v>
      </c>
      <c r="M6" s="1">
        <v>1</v>
      </c>
      <c r="N6" s="2">
        <v>90.59</v>
      </c>
      <c r="O6" s="2">
        <v>-92.92</v>
      </c>
      <c r="P6" s="2">
        <v>180.14</v>
      </c>
      <c r="Q6" s="2">
        <v>-189.54</v>
      </c>
    </row>
    <row r="7" spans="1:17" s="2" customFormat="1" x14ac:dyDescent="0.45">
      <c r="A7" s="1">
        <v>2</v>
      </c>
      <c r="B7" s="2">
        <v>43.16</v>
      </c>
      <c r="C7" s="2">
        <v>-36.9</v>
      </c>
      <c r="D7" s="2">
        <v>73.900000000000006</v>
      </c>
      <c r="E7" s="2">
        <v>-75.099999999999994</v>
      </c>
      <c r="G7" s="1">
        <v>2</v>
      </c>
      <c r="H7" s="2">
        <v>43.3</v>
      </c>
      <c r="I7" s="2">
        <v>-38.65</v>
      </c>
      <c r="J7" s="2">
        <v>119.54</v>
      </c>
      <c r="K7" s="2">
        <v>-79.89</v>
      </c>
      <c r="M7" s="1">
        <v>2</v>
      </c>
      <c r="N7" s="2">
        <v>69.430000000000007</v>
      </c>
      <c r="O7" s="2">
        <v>-79.36</v>
      </c>
      <c r="P7" s="2">
        <v>155.15</v>
      </c>
      <c r="Q7" s="2">
        <v>-150.09</v>
      </c>
    </row>
    <row r="8" spans="1:17" s="2" customFormat="1" x14ac:dyDescent="0.45">
      <c r="A8" s="1">
        <v>3</v>
      </c>
      <c r="B8" s="2">
        <v>39.24</v>
      </c>
      <c r="C8" s="2">
        <v>-34.700000000000003</v>
      </c>
      <c r="D8" s="2">
        <v>128.69</v>
      </c>
      <c r="E8" s="2">
        <v>-100</v>
      </c>
      <c r="G8" s="1">
        <v>3</v>
      </c>
      <c r="H8" s="2">
        <v>52.39</v>
      </c>
      <c r="I8" s="2">
        <v>-57.12</v>
      </c>
      <c r="J8" s="2">
        <v>175.28</v>
      </c>
      <c r="K8" s="2">
        <v>-165.18</v>
      </c>
      <c r="M8" s="1">
        <v>3</v>
      </c>
      <c r="N8" s="2">
        <v>55.48</v>
      </c>
      <c r="O8" s="2">
        <v>-55.38</v>
      </c>
      <c r="P8" s="2">
        <v>103.26</v>
      </c>
      <c r="Q8" s="2">
        <v>-109.03</v>
      </c>
    </row>
    <row r="9" spans="1:17" s="2" customFormat="1" x14ac:dyDescent="0.45">
      <c r="A9" s="1">
        <v>4</v>
      </c>
      <c r="B9" s="2">
        <v>37.869999999999997</v>
      </c>
      <c r="C9" s="2">
        <v>-36.47</v>
      </c>
      <c r="D9" s="2">
        <v>84.71</v>
      </c>
      <c r="E9" s="2">
        <v>-78.33</v>
      </c>
      <c r="G9" s="1">
        <v>4</v>
      </c>
      <c r="H9" s="2">
        <v>58.09</v>
      </c>
      <c r="I9" s="2">
        <v>-58.36</v>
      </c>
      <c r="J9" s="2">
        <v>124.73</v>
      </c>
      <c r="K9" s="2">
        <v>-117.71</v>
      </c>
      <c r="M9" s="1">
        <v>4</v>
      </c>
      <c r="N9" s="2">
        <v>46.32</v>
      </c>
      <c r="O9" s="2">
        <v>-44.05</v>
      </c>
      <c r="P9" s="2">
        <v>88.12</v>
      </c>
      <c r="Q9" s="2">
        <v>-86.52</v>
      </c>
    </row>
    <row r="10" spans="1:17" s="2" customFormat="1" x14ac:dyDescent="0.45">
      <c r="A10" s="1">
        <v>5</v>
      </c>
      <c r="B10" s="2">
        <v>19.829999999999998</v>
      </c>
      <c r="C10" s="2">
        <v>-19.89</v>
      </c>
      <c r="D10" s="2">
        <v>49.25</v>
      </c>
      <c r="E10" s="2">
        <v>-49.25</v>
      </c>
      <c r="G10" s="1">
        <v>5</v>
      </c>
      <c r="H10" s="2">
        <v>82.3</v>
      </c>
      <c r="I10" s="2">
        <v>-84.57</v>
      </c>
      <c r="J10" s="2">
        <v>152.97999999999999</v>
      </c>
      <c r="K10" s="2">
        <v>-146.78</v>
      </c>
      <c r="M10" s="1">
        <v>5</v>
      </c>
      <c r="N10" s="2">
        <v>55.94</v>
      </c>
      <c r="O10" s="2">
        <v>-50.74</v>
      </c>
      <c r="P10" s="2">
        <v>94.1</v>
      </c>
      <c r="Q10" s="2">
        <v>-108.76</v>
      </c>
    </row>
    <row r="11" spans="1:17" s="2" customFormat="1" x14ac:dyDescent="0.45">
      <c r="A11" s="1">
        <v>6</v>
      </c>
      <c r="B11" s="2">
        <v>30.65</v>
      </c>
      <c r="C11" s="2">
        <v>-32.4</v>
      </c>
      <c r="D11" s="2">
        <v>78.63</v>
      </c>
      <c r="E11" s="2">
        <v>-78.599999999999994</v>
      </c>
      <c r="G11" s="1">
        <v>6</v>
      </c>
      <c r="H11" s="2">
        <v>72.52</v>
      </c>
      <c r="I11" s="2">
        <v>-76.08</v>
      </c>
      <c r="J11" s="2">
        <v>151.72</v>
      </c>
      <c r="K11" s="2">
        <v>-145.99</v>
      </c>
      <c r="M11" s="1">
        <v>6</v>
      </c>
      <c r="N11" s="2">
        <v>62.38</v>
      </c>
      <c r="O11" s="2">
        <v>-60.41</v>
      </c>
      <c r="P11" s="2">
        <v>120.18</v>
      </c>
      <c r="Q11" s="2">
        <v>-119.43</v>
      </c>
    </row>
    <row r="12" spans="1:17" s="2" customFormat="1" x14ac:dyDescent="0.45">
      <c r="A12" s="1">
        <v>7</v>
      </c>
      <c r="B12" s="2">
        <v>48.08</v>
      </c>
      <c r="C12" s="2">
        <v>-45.38</v>
      </c>
      <c r="D12" s="2">
        <v>104.9</v>
      </c>
      <c r="E12" s="2">
        <v>-101.28</v>
      </c>
      <c r="G12" s="1">
        <v>7</v>
      </c>
      <c r="H12" s="2">
        <v>64.11</v>
      </c>
      <c r="I12" s="2">
        <v>-64.599999999999994</v>
      </c>
      <c r="J12" s="2">
        <v>141.93</v>
      </c>
      <c r="K12" s="2">
        <v>-129.28</v>
      </c>
      <c r="M12" s="1">
        <v>7</v>
      </c>
      <c r="N12" s="2">
        <v>42.59</v>
      </c>
      <c r="O12" s="2">
        <v>-41.96</v>
      </c>
      <c r="P12" s="2">
        <v>92.76</v>
      </c>
      <c r="Q12" s="2">
        <v>-82.23</v>
      </c>
    </row>
    <row r="13" spans="1:17" s="2" customFormat="1" x14ac:dyDescent="0.45">
      <c r="A13" s="1">
        <v>8</v>
      </c>
      <c r="B13" s="2">
        <v>47.82</v>
      </c>
      <c r="C13" s="2">
        <v>-47.82</v>
      </c>
      <c r="D13" s="2">
        <v>95.1</v>
      </c>
      <c r="E13" s="2">
        <v>-82.28</v>
      </c>
      <c r="G13" s="1">
        <v>8</v>
      </c>
      <c r="H13" s="2">
        <v>81.41</v>
      </c>
      <c r="I13" s="2">
        <v>-82.78</v>
      </c>
      <c r="J13" s="2">
        <v>160.55000000000001</v>
      </c>
      <c r="K13" s="2">
        <v>-158.88999999999999</v>
      </c>
      <c r="M13" s="1">
        <v>8</v>
      </c>
      <c r="N13" s="2">
        <v>58.09</v>
      </c>
      <c r="O13" s="2">
        <v>-58.36</v>
      </c>
      <c r="P13" s="2">
        <v>124.73</v>
      </c>
      <c r="Q13" s="2">
        <v>-117.71</v>
      </c>
    </row>
    <row r="14" spans="1:17" s="2" customFormat="1" ht="15" x14ac:dyDescent="0.25">
      <c r="G14" s="1"/>
      <c r="M14" s="4"/>
      <c r="N14" s="7"/>
      <c r="O14" s="7"/>
      <c r="P14" s="7"/>
      <c r="Q14" s="7"/>
    </row>
    <row r="15" spans="1:17" s="2" customFormat="1" ht="15" x14ac:dyDescent="0.25">
      <c r="A15" s="5" t="s">
        <v>0</v>
      </c>
      <c r="B15" s="6">
        <f>AVERAGE(B6:B13)</f>
        <v>36.806249999999999</v>
      </c>
      <c r="C15" s="6">
        <f>AVERAGE(C6:C13)</f>
        <v>-35.057500000000005</v>
      </c>
      <c r="D15" s="6">
        <f>AVERAGE(D6:D13)</f>
        <v>84.512500000000003</v>
      </c>
      <c r="E15" s="6">
        <f>AVERAGE(E6:E13)</f>
        <v>-77.924999999999997</v>
      </c>
      <c r="G15" s="5" t="s">
        <v>0</v>
      </c>
      <c r="H15" s="6">
        <f>AVERAGE(H6:H13)</f>
        <v>62.222499999999997</v>
      </c>
      <c r="I15" s="6">
        <f>AVERAGE(I6:I13)</f>
        <v>-62.778749999999988</v>
      </c>
      <c r="J15" s="6">
        <f>AVERAGE(J6:J13)</f>
        <v>137.5325</v>
      </c>
      <c r="K15" s="6">
        <f>AVERAGE(K6:K13)</f>
        <v>-127.22874999999999</v>
      </c>
      <c r="M15" s="5" t="s">
        <v>0</v>
      </c>
      <c r="N15" s="6">
        <f>AVERAGE(N6:N13)</f>
        <v>60.102500000000006</v>
      </c>
      <c r="O15" s="6">
        <f>AVERAGE(O6:O13)</f>
        <v>-60.397500000000001</v>
      </c>
      <c r="P15" s="6">
        <f>AVERAGE(P6:P13)</f>
        <v>119.80500000000001</v>
      </c>
      <c r="Q15" s="6">
        <f>AVERAGE(Q6:Q13)</f>
        <v>-120.41374999999999</v>
      </c>
    </row>
    <row r="16" spans="1:17" s="2" customFormat="1" ht="15" x14ac:dyDescent="0.25">
      <c r="A16" s="4" t="s">
        <v>5</v>
      </c>
      <c r="B16" s="7">
        <f>STDEV(B6:B13)/SQRT(COUNT(B6:B13))</f>
        <v>3.5431775173765789</v>
      </c>
      <c r="C16" s="7">
        <f>STDEV(C6:C13)/SQRT(COUNT(C6:C13))</f>
        <v>3.2144021605891129</v>
      </c>
      <c r="D16" s="7">
        <f>STDEV(D6:D13)/SQRT(COUNT(D6:D13))</f>
        <v>8.8909210815624302</v>
      </c>
      <c r="E16" s="7">
        <f>STDEV(E6:E13)/SQRT(COUNT(E6:E13))</f>
        <v>6.3493346108076514</v>
      </c>
      <c r="G16" s="4" t="s">
        <v>5</v>
      </c>
      <c r="H16" s="7">
        <f>STDEV(H6:H13)/SQRT(COUNT(H6:H13))</f>
        <v>5.5052740135515279</v>
      </c>
      <c r="I16" s="7">
        <f>STDEV(I6:I13)/SQRT(COUNT(I6:I13))</f>
        <v>6.2743518269391352</v>
      </c>
      <c r="J16" s="7">
        <f>STDEV(J6:J13)/SQRT(COUNT(J6:J13))</f>
        <v>11.17864797440704</v>
      </c>
      <c r="K16" s="7">
        <f>STDEV(K6:K13)/SQRT(COUNT(K6:K13))</f>
        <v>12.199488490082006</v>
      </c>
      <c r="M16" s="4" t="s">
        <v>5</v>
      </c>
      <c r="N16" s="7">
        <f>STDEV(N6:N13)/SQRT(COUNT(N6:N13))</f>
        <v>5.2797895487009043</v>
      </c>
      <c r="O16" s="7">
        <f>STDEV(O6:O13)/SQRT(COUNT(O6:O13))</f>
        <v>6.1919673627554426</v>
      </c>
      <c r="P16" s="7">
        <f>STDEV(P6:P13)/SQRT(COUNT(P6:P13))</f>
        <v>11.63724992059058</v>
      </c>
      <c r="Q16" s="7">
        <f>STDEV(Q6:Q13)/SQRT(COUNT(Q6:Q13))</f>
        <v>12.348786079365402</v>
      </c>
    </row>
    <row r="17" spans="1:11" s="2" customFormat="1" ht="15" x14ac:dyDescent="0.25"/>
    <row r="18" spans="1:11" s="2" customFormat="1" ht="15" x14ac:dyDescent="0.25">
      <c r="G18" s="5"/>
      <c r="H18" s="6"/>
      <c r="I18" s="6"/>
      <c r="J18" s="6"/>
      <c r="K18" s="6"/>
    </row>
    <row r="19" spans="1:11" s="2" customFormat="1" ht="15" x14ac:dyDescent="0.25">
      <c r="G19" s="4"/>
      <c r="H19" s="7"/>
      <c r="I19" s="7"/>
      <c r="J19" s="7"/>
      <c r="K19" s="7"/>
    </row>
    <row r="20" spans="1:11" s="2" customFormat="1" x14ac:dyDescent="0.45">
      <c r="A20" s="3" t="s">
        <v>19</v>
      </c>
      <c r="B20" s="3"/>
      <c r="C20" s="3"/>
      <c r="D20" s="3"/>
      <c r="E20" s="3"/>
      <c r="G20" s="3" t="s">
        <v>53</v>
      </c>
      <c r="H20" s="3"/>
      <c r="I20" s="3"/>
      <c r="J20" s="3"/>
      <c r="K20" s="3"/>
    </row>
    <row r="21" spans="1:11" s="2" customFormat="1" ht="15" x14ac:dyDescent="0.25">
      <c r="A21" s="4" t="s">
        <v>44</v>
      </c>
      <c r="B21" s="4" t="s">
        <v>1</v>
      </c>
      <c r="C21" s="4" t="s">
        <v>2</v>
      </c>
      <c r="D21" s="4" t="s">
        <v>4</v>
      </c>
      <c r="E21" s="4" t="s">
        <v>3</v>
      </c>
      <c r="G21" s="4" t="s">
        <v>44</v>
      </c>
      <c r="H21" s="4" t="s">
        <v>1</v>
      </c>
      <c r="I21" s="4" t="s">
        <v>2</v>
      </c>
      <c r="J21" s="4" t="s">
        <v>4</v>
      </c>
      <c r="K21" s="4" t="s">
        <v>3</v>
      </c>
    </row>
    <row r="22" spans="1:11" s="2" customFormat="1" x14ac:dyDescent="0.45">
      <c r="A22" s="1">
        <v>1</v>
      </c>
      <c r="B22" s="2">
        <v>73.03</v>
      </c>
      <c r="C22" s="2">
        <v>-74.95</v>
      </c>
      <c r="D22" s="2">
        <v>158.59</v>
      </c>
      <c r="E22" s="2">
        <v>-149.59</v>
      </c>
      <c r="G22" s="1">
        <v>1</v>
      </c>
      <c r="H22" s="2">
        <v>43.5</v>
      </c>
      <c r="I22" s="2">
        <v>-45.98</v>
      </c>
      <c r="J22" s="2">
        <v>81.12</v>
      </c>
      <c r="K22" s="2">
        <v>-79.400000000000006</v>
      </c>
    </row>
    <row r="23" spans="1:11" s="2" customFormat="1" x14ac:dyDescent="0.45">
      <c r="A23" s="1">
        <v>2</v>
      </c>
      <c r="B23" s="2">
        <v>63.28</v>
      </c>
      <c r="C23" s="2">
        <v>-61.32</v>
      </c>
      <c r="D23" s="2">
        <v>152.55000000000001</v>
      </c>
      <c r="E23" s="2">
        <v>-120.5</v>
      </c>
      <c r="G23" s="1">
        <v>2</v>
      </c>
      <c r="H23" s="2">
        <v>55.86</v>
      </c>
      <c r="I23" s="2">
        <v>-48.03</v>
      </c>
      <c r="J23" s="2">
        <v>116.81</v>
      </c>
      <c r="K23" s="2">
        <v>-117.79</v>
      </c>
    </row>
    <row r="24" spans="1:11" s="2" customFormat="1" x14ac:dyDescent="0.45">
      <c r="A24" s="1">
        <v>3</v>
      </c>
      <c r="B24" s="2">
        <v>61.88</v>
      </c>
      <c r="C24" s="2">
        <v>-57.31</v>
      </c>
      <c r="D24" s="2">
        <v>119.75</v>
      </c>
      <c r="E24" s="2">
        <v>-111.88</v>
      </c>
      <c r="G24" s="1">
        <v>3</v>
      </c>
      <c r="H24" s="2">
        <v>41.82</v>
      </c>
      <c r="I24" s="2">
        <v>-44.09</v>
      </c>
      <c r="J24" s="2">
        <v>126.8</v>
      </c>
      <c r="K24" s="2">
        <v>-115.65</v>
      </c>
    </row>
    <row r="25" spans="1:11" s="2" customFormat="1" x14ac:dyDescent="0.45">
      <c r="A25" s="1">
        <v>4</v>
      </c>
      <c r="B25" s="2">
        <v>45.6</v>
      </c>
      <c r="C25" s="2">
        <v>-43.83</v>
      </c>
      <c r="D25" s="2">
        <v>95.66</v>
      </c>
      <c r="E25" s="2">
        <v>-103.87</v>
      </c>
      <c r="G25" s="1">
        <v>4</v>
      </c>
      <c r="H25" s="2">
        <v>46.17</v>
      </c>
      <c r="I25" s="2">
        <v>-43.29</v>
      </c>
      <c r="J25" s="2">
        <v>81.680000000000007</v>
      </c>
      <c r="K25" s="2">
        <v>-78.05</v>
      </c>
    </row>
    <row r="26" spans="1:11" s="2" customFormat="1" x14ac:dyDescent="0.45">
      <c r="A26" s="1">
        <v>5</v>
      </c>
      <c r="B26" s="2">
        <v>56.31</v>
      </c>
      <c r="C26" s="2">
        <v>-51.42</v>
      </c>
      <c r="D26" s="2">
        <v>109.32</v>
      </c>
      <c r="E26" s="2">
        <v>-94.89</v>
      </c>
      <c r="G26" s="1">
        <v>5</v>
      </c>
      <c r="H26" s="2">
        <v>53.94</v>
      </c>
      <c r="I26" s="2">
        <v>-49.3</v>
      </c>
      <c r="J26" s="2">
        <v>118.24</v>
      </c>
      <c r="K26" s="2">
        <v>-117.46</v>
      </c>
    </row>
    <row r="27" spans="1:11" s="2" customFormat="1" x14ac:dyDescent="0.45">
      <c r="A27" s="1">
        <v>6</v>
      </c>
      <c r="B27" s="2">
        <v>33.54</v>
      </c>
      <c r="C27" s="2">
        <v>-36.67</v>
      </c>
      <c r="D27" s="2">
        <v>86.16</v>
      </c>
      <c r="E27" s="2">
        <v>-96.16</v>
      </c>
      <c r="G27" s="1">
        <v>6</v>
      </c>
      <c r="H27" s="2">
        <v>64.290000000000006</v>
      </c>
      <c r="I27" s="2">
        <v>-54.76</v>
      </c>
      <c r="J27" s="2">
        <v>141.91</v>
      </c>
      <c r="K27" s="2">
        <v>-124.37</v>
      </c>
    </row>
    <row r="28" spans="1:11" s="2" customFormat="1" x14ac:dyDescent="0.45">
      <c r="A28" s="1">
        <v>7</v>
      </c>
      <c r="B28" s="2">
        <v>58.09</v>
      </c>
      <c r="C28" s="2">
        <v>-58.36</v>
      </c>
      <c r="D28" s="2">
        <v>124.73</v>
      </c>
      <c r="E28" s="2">
        <v>-117.71</v>
      </c>
      <c r="G28" s="1">
        <v>7</v>
      </c>
      <c r="H28" s="2">
        <v>57.16</v>
      </c>
      <c r="I28" s="2">
        <v>-57.4</v>
      </c>
      <c r="J28" s="2">
        <v>151.68</v>
      </c>
      <c r="K28" s="2">
        <v>-138.63999999999999</v>
      </c>
    </row>
    <row r="29" spans="1:11" s="2" customFormat="1" x14ac:dyDescent="0.45">
      <c r="A29" s="1">
        <v>8</v>
      </c>
      <c r="G29" s="1">
        <v>8</v>
      </c>
      <c r="H29" s="2">
        <v>62.01</v>
      </c>
      <c r="I29" s="2">
        <v>-52.21</v>
      </c>
      <c r="J29" s="2">
        <v>120.89</v>
      </c>
      <c r="K29" s="2">
        <v>-119.36</v>
      </c>
    </row>
    <row r="30" spans="1:11" s="2" customFormat="1" x14ac:dyDescent="0.45">
      <c r="A30" s="1"/>
      <c r="G30" s="1"/>
    </row>
    <row r="31" spans="1:11" s="2" customFormat="1" x14ac:dyDescent="0.45">
      <c r="A31" s="5" t="s">
        <v>0</v>
      </c>
      <c r="B31" s="6">
        <f>AVERAGE(B22:B29)</f>
        <v>55.961428571428577</v>
      </c>
      <c r="C31" s="6">
        <f>AVERAGE(C22:C29)</f>
        <v>-54.837142857142865</v>
      </c>
      <c r="D31" s="6">
        <f>AVERAGE(D22:D29)</f>
        <v>120.96571428571427</v>
      </c>
      <c r="E31" s="6">
        <f>AVERAGE(E22:E29)</f>
        <v>-113.51428571428572</v>
      </c>
      <c r="G31" s="5" t="s">
        <v>0</v>
      </c>
      <c r="H31" s="6">
        <f>AVERAGE(H22:H29)</f>
        <v>53.09375</v>
      </c>
      <c r="I31" s="6">
        <f>AVERAGE(I22:I29)</f>
        <v>-49.382499999999993</v>
      </c>
      <c r="J31" s="6">
        <f>AVERAGE(J22:J29)</f>
        <v>117.39125</v>
      </c>
      <c r="K31" s="6">
        <f>AVERAGE(K22:K29)</f>
        <v>-111.34</v>
      </c>
    </row>
    <row r="32" spans="1:11" s="2" customFormat="1" x14ac:dyDescent="0.45">
      <c r="A32" s="4" t="s">
        <v>5</v>
      </c>
      <c r="B32" s="7">
        <f>STDEV(B22:B29)/SQRT(COUNT(B22:B29))</f>
        <v>4.8664524228305766</v>
      </c>
      <c r="C32" s="7">
        <f>STDEV(C22:C29)/SQRT(COUNT(C22:C29))</f>
        <v>4.7004537340688941</v>
      </c>
      <c r="D32" s="7">
        <f>STDEV(D22:D29)/SQRT(COUNT(D22:D29))</f>
        <v>10.254199338887126</v>
      </c>
      <c r="E32" s="7">
        <f>STDEV(E22:E29)/SQRT(COUNT(E22:E29))</f>
        <v>7.0905365695084805</v>
      </c>
      <c r="G32" s="4" t="s">
        <v>5</v>
      </c>
      <c r="H32" s="7">
        <f>STDEV(H22:H29)/SQRT(COUNT(H22:H29))</f>
        <v>2.9785962282711966</v>
      </c>
      <c r="I32" s="7">
        <f>STDEV(I22:I29)/SQRT(COUNT(I22:I29))</f>
        <v>1.7915214503719612</v>
      </c>
      <c r="J32" s="7">
        <f>STDEV(J22:J29)/SQRT(COUNT(J22:J29))</f>
        <v>8.9338926161436394</v>
      </c>
      <c r="K32" s="7">
        <f>STDEV(K22:K29)/SQRT(COUNT(K22:K29))</f>
        <v>7.5656790838628751</v>
      </c>
    </row>
    <row r="33" spans="2:5" s="2" customFormat="1" x14ac:dyDescent="0.45">
      <c r="B33" s="2">
        <f>40/180*B31</f>
        <v>12.435873015873016</v>
      </c>
      <c r="C33" s="2">
        <f t="shared" ref="C33:E33" si="0">40/180*C31</f>
        <v>-12.186031746031746</v>
      </c>
      <c r="D33" s="2">
        <f t="shared" si="0"/>
        <v>26.881269841269837</v>
      </c>
      <c r="E33" s="2">
        <f t="shared" si="0"/>
        <v>-25.225396825396825</v>
      </c>
    </row>
    <row r="34" spans="2:5" s="2" customFormat="1" x14ac:dyDescent="0.45"/>
  </sheetData>
  <pageMargins left="0.7" right="0.7" top="0.78740157499999996" bottom="0.78740157499999996" header="0.3" footer="0.3"/>
  <pageSetup scale="6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8"/>
  <sheetViews>
    <sheetView zoomScaleNormal="100" workbookViewId="0">
      <selection activeCell="A3" sqref="A3"/>
    </sheetView>
  </sheetViews>
  <sheetFormatPr baseColWidth="10" defaultColWidth="11.3984375" defaultRowHeight="14.25" x14ac:dyDescent="0.45"/>
  <cols>
    <col min="1" max="16384" width="11.3984375" style="10"/>
  </cols>
  <sheetData>
    <row r="1" spans="1:12" x14ac:dyDescent="0.45">
      <c r="A1" s="44" t="s">
        <v>58</v>
      </c>
      <c r="J1" s="18"/>
    </row>
    <row r="2" spans="1:12" ht="20.25" customHeight="1" x14ac:dyDescent="0.45">
      <c r="A2" s="8" t="s">
        <v>43</v>
      </c>
    </row>
    <row r="4" spans="1:12" x14ac:dyDescent="0.45">
      <c r="A4" s="48" t="s">
        <v>10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</row>
    <row r="5" spans="1:12" x14ac:dyDescent="0.45">
      <c r="A5" s="11"/>
      <c r="B5" s="17" t="s">
        <v>23</v>
      </c>
      <c r="C5" s="17"/>
      <c r="D5" s="17"/>
      <c r="E5" s="17"/>
      <c r="F5" s="17"/>
      <c r="G5" s="17"/>
      <c r="H5" s="28"/>
      <c r="I5" s="11" t="s">
        <v>35</v>
      </c>
      <c r="J5" s="11"/>
      <c r="K5" s="11" t="s">
        <v>36</v>
      </c>
      <c r="L5" s="11"/>
    </row>
    <row r="6" spans="1:12" ht="14.65" x14ac:dyDescent="0.45">
      <c r="A6" s="4" t="s">
        <v>44</v>
      </c>
      <c r="B6" s="19" t="s">
        <v>24</v>
      </c>
      <c r="C6" s="20" t="s">
        <v>25</v>
      </c>
      <c r="D6" s="20" t="s">
        <v>26</v>
      </c>
      <c r="E6" s="20" t="s">
        <v>25</v>
      </c>
      <c r="F6" s="19" t="s">
        <v>38</v>
      </c>
      <c r="G6" s="20" t="s">
        <v>27</v>
      </c>
      <c r="H6" s="29" t="s">
        <v>40</v>
      </c>
      <c r="I6" s="12" t="s">
        <v>34</v>
      </c>
      <c r="J6" s="12" t="s">
        <v>28</v>
      </c>
      <c r="K6" s="12" t="s">
        <v>34</v>
      </c>
      <c r="L6" s="12" t="s">
        <v>28</v>
      </c>
    </row>
    <row r="7" spans="1:12" x14ac:dyDescent="0.45">
      <c r="A7" s="10">
        <v>1</v>
      </c>
      <c r="B7" s="21">
        <v>7.1975800000000003</v>
      </c>
      <c r="C7" s="22">
        <f t="shared" ref="C7:C14" si="0" xml:space="preserve"> 10^(B7-6.13) * 0.00835</f>
        <v>9.7558805784483615E-2</v>
      </c>
      <c r="D7" s="22">
        <v>6.7268100000000004</v>
      </c>
      <c r="E7" s="22">
        <f t="shared" ref="E7:E9" si="1" xml:space="preserve"> 10^(D7-6.13) * 1.33</f>
        <v>5.25607605697863</v>
      </c>
      <c r="F7" s="22">
        <f t="shared" ref="F7:F14" si="2">B7-D7</f>
        <v>0.47076999999999991</v>
      </c>
      <c r="G7" s="22">
        <f t="shared" ref="G7:G14" si="3">E7-C7</f>
        <v>5.1585172511941462</v>
      </c>
      <c r="H7" s="30">
        <f t="shared" ref="H7:H14" si="4">G7/F7</f>
        <v>10.957616779306555</v>
      </c>
      <c r="I7" s="8">
        <v>0.22</v>
      </c>
      <c r="J7" s="8">
        <f t="shared" ref="J7:J14" si="5">I7*H7</f>
        <v>2.4106756914474423</v>
      </c>
      <c r="K7" s="8">
        <v>0.31</v>
      </c>
      <c r="L7" s="8">
        <f t="shared" ref="L7:L14" si="6">K7*$H7</f>
        <v>3.3968612015850321</v>
      </c>
    </row>
    <row r="8" spans="1:12" x14ac:dyDescent="0.45">
      <c r="A8" s="10">
        <v>2</v>
      </c>
      <c r="B8" s="22">
        <v>7.1692400000000003</v>
      </c>
      <c r="C8" s="22">
        <f t="shared" si="0"/>
        <v>9.1395849843770402E-2</v>
      </c>
      <c r="D8" s="22">
        <v>6.7720200000000004</v>
      </c>
      <c r="E8" s="22">
        <f t="shared" si="1"/>
        <v>5.8327268812218716</v>
      </c>
      <c r="F8" s="22">
        <f t="shared" si="2"/>
        <v>0.39721999999999991</v>
      </c>
      <c r="G8" s="22">
        <f t="shared" si="3"/>
        <v>5.7413310313781007</v>
      </c>
      <c r="H8" s="30">
        <f t="shared" si="4"/>
        <v>14.453781358889538</v>
      </c>
      <c r="I8" s="8">
        <v>0.25</v>
      </c>
      <c r="J8" s="8">
        <f t="shared" si="5"/>
        <v>3.6134453397223845</v>
      </c>
      <c r="K8" s="8">
        <v>0.39</v>
      </c>
      <c r="L8" s="8">
        <f t="shared" si="6"/>
        <v>5.6369747299669202</v>
      </c>
    </row>
    <row r="9" spans="1:12" x14ac:dyDescent="0.45">
      <c r="A9" s="10">
        <v>3</v>
      </c>
      <c r="B9" s="22">
        <v>7.3195800000000002</v>
      </c>
      <c r="C9" s="22">
        <f t="shared" si="0"/>
        <v>0.1292011786243811</v>
      </c>
      <c r="D9" s="22">
        <v>6.7838099999999999</v>
      </c>
      <c r="E9" s="22">
        <f t="shared" si="1"/>
        <v>5.9932396073752212</v>
      </c>
      <c r="F9" s="22">
        <f t="shared" si="2"/>
        <v>0.5357700000000003</v>
      </c>
      <c r="G9" s="22">
        <f t="shared" si="3"/>
        <v>5.86403842875084</v>
      </c>
      <c r="H9" s="30">
        <f t="shared" si="4"/>
        <v>10.945066780056436</v>
      </c>
      <c r="I9" s="8">
        <v>0.34</v>
      </c>
      <c r="J9" s="8">
        <f t="shared" si="5"/>
        <v>3.7213227052191886</v>
      </c>
      <c r="K9" s="8">
        <v>0.56000000000000005</v>
      </c>
      <c r="L9" s="8">
        <f t="shared" si="6"/>
        <v>6.1292373968316047</v>
      </c>
    </row>
    <row r="10" spans="1:12" x14ac:dyDescent="0.45">
      <c r="A10" s="10">
        <v>4</v>
      </c>
      <c r="B10" s="22">
        <v>7.1457300000000004</v>
      </c>
      <c r="C10" s="22">
        <f t="shared" si="0"/>
        <v>8.6579779511823593E-2</v>
      </c>
      <c r="D10" s="22">
        <v>6.7589899999999998</v>
      </c>
      <c r="E10" s="22">
        <v>6.7196800000000003</v>
      </c>
      <c r="F10" s="22">
        <f t="shared" si="2"/>
        <v>0.38674000000000053</v>
      </c>
      <c r="G10" s="22">
        <f t="shared" si="3"/>
        <v>6.6331002204881768</v>
      </c>
      <c r="H10" s="30">
        <f t="shared" si="4"/>
        <v>17.151316699819432</v>
      </c>
      <c r="I10" s="8">
        <v>0.19</v>
      </c>
      <c r="J10" s="8">
        <f t="shared" si="5"/>
        <v>3.258750172965692</v>
      </c>
      <c r="K10" s="8">
        <v>0.32</v>
      </c>
      <c r="L10" s="8">
        <f t="shared" si="6"/>
        <v>5.4884213439422185</v>
      </c>
    </row>
    <row r="11" spans="1:12" x14ac:dyDescent="0.45">
      <c r="A11" s="10">
        <v>5</v>
      </c>
      <c r="B11" s="22">
        <v>7.3605999999999998</v>
      </c>
      <c r="C11" s="22">
        <f t="shared" si="0"/>
        <v>0.14199938893271144</v>
      </c>
      <c r="D11" s="22">
        <v>6.8322799999999999</v>
      </c>
      <c r="E11" s="22">
        <v>6.7196800000000003</v>
      </c>
      <c r="F11" s="22">
        <f t="shared" si="2"/>
        <v>0.5283199999999999</v>
      </c>
      <c r="G11" s="22">
        <f t="shared" si="3"/>
        <v>6.5776806110672892</v>
      </c>
      <c r="H11" s="30">
        <f t="shared" si="4"/>
        <v>12.450182864679153</v>
      </c>
      <c r="I11" s="8">
        <v>0.25</v>
      </c>
      <c r="J11" s="8">
        <f>I11*H11</f>
        <v>3.1125457161697883</v>
      </c>
      <c r="K11" s="8">
        <v>0.54</v>
      </c>
      <c r="L11" s="8">
        <f t="shared" si="6"/>
        <v>6.7230987469267429</v>
      </c>
    </row>
    <row r="12" spans="1:12" x14ac:dyDescent="0.45">
      <c r="A12" s="10">
        <v>6</v>
      </c>
      <c r="B12" s="22">
        <v>7.3859399999999997</v>
      </c>
      <c r="C12" s="22">
        <f t="shared" si="0"/>
        <v>0.15053118327360782</v>
      </c>
      <c r="D12" s="22">
        <v>6.81881</v>
      </c>
      <c r="E12" s="22">
        <v>6.7196800000000003</v>
      </c>
      <c r="F12" s="22">
        <f t="shared" si="2"/>
        <v>0.56712999999999969</v>
      </c>
      <c r="G12" s="22">
        <f t="shared" si="3"/>
        <v>6.5691488167263925</v>
      </c>
      <c r="H12" s="30">
        <f t="shared" si="4"/>
        <v>11.583144634786374</v>
      </c>
      <c r="I12" s="8">
        <v>0.22</v>
      </c>
      <c r="J12" s="8">
        <f t="shared" si="5"/>
        <v>2.5482918196530022</v>
      </c>
      <c r="K12" s="8">
        <v>0.36</v>
      </c>
      <c r="L12" s="8">
        <f t="shared" si="6"/>
        <v>4.1699320685230941</v>
      </c>
    </row>
    <row r="13" spans="1:12" x14ac:dyDescent="0.45">
      <c r="A13" s="10">
        <v>7</v>
      </c>
      <c r="B13" s="22">
        <v>7.2293399999999997</v>
      </c>
      <c r="C13" s="22">
        <f t="shared" si="0"/>
        <v>0.1049606412864683</v>
      </c>
      <c r="D13" s="22">
        <v>6.6909099999999997</v>
      </c>
      <c r="E13" s="22">
        <v>6.7196800000000003</v>
      </c>
      <c r="F13" s="22">
        <f t="shared" si="2"/>
        <v>0.53842999999999996</v>
      </c>
      <c r="G13" s="22">
        <f t="shared" si="3"/>
        <v>6.6147193587135318</v>
      </c>
      <c r="H13" s="30">
        <f t="shared" si="4"/>
        <v>12.28519837065827</v>
      </c>
      <c r="I13" s="8">
        <v>0.33</v>
      </c>
      <c r="J13" s="8">
        <f t="shared" si="5"/>
        <v>4.0541154623172293</v>
      </c>
      <c r="K13" s="8">
        <v>0.66</v>
      </c>
      <c r="L13" s="8">
        <f t="shared" si="6"/>
        <v>8.1082309246344586</v>
      </c>
    </row>
    <row r="14" spans="1:12" x14ac:dyDescent="0.45">
      <c r="A14" s="10">
        <v>8</v>
      </c>
      <c r="B14" s="22">
        <v>7.3276300000000001</v>
      </c>
      <c r="C14" s="22">
        <f t="shared" si="0"/>
        <v>0.13161836012468514</v>
      </c>
      <c r="D14" s="22">
        <v>6.8037000000000001</v>
      </c>
      <c r="E14" s="22">
        <v>6.7196800000000003</v>
      </c>
      <c r="F14" s="22">
        <f t="shared" si="2"/>
        <v>0.52393000000000001</v>
      </c>
      <c r="G14" s="22">
        <f t="shared" si="3"/>
        <v>6.5880616398753151</v>
      </c>
      <c r="H14" s="30">
        <f t="shared" si="4"/>
        <v>12.574316492423254</v>
      </c>
      <c r="I14" s="8">
        <v>0.3</v>
      </c>
      <c r="J14" s="8">
        <f t="shared" si="5"/>
        <v>3.772294947726976</v>
      </c>
      <c r="K14" s="8">
        <v>0.61</v>
      </c>
      <c r="L14" s="8">
        <f t="shared" si="6"/>
        <v>7.6703330603781845</v>
      </c>
    </row>
    <row r="15" spans="1:12" x14ac:dyDescent="0.45">
      <c r="B15" s="22"/>
      <c r="C15" s="22"/>
      <c r="D15" s="22"/>
      <c r="E15" s="22"/>
      <c r="F15" s="22"/>
      <c r="G15" s="22"/>
      <c r="H15" s="30"/>
      <c r="I15" s="8"/>
      <c r="J15" s="8"/>
      <c r="K15" s="8"/>
      <c r="L15" s="8"/>
    </row>
    <row r="16" spans="1:12" x14ac:dyDescent="0.45">
      <c r="A16" s="46" t="s">
        <v>0</v>
      </c>
      <c r="B16" s="31">
        <f t="shared" ref="B16:L16" si="7">AVERAGE(B7:B14)</f>
        <v>7.2669549999999994</v>
      </c>
      <c r="C16" s="31">
        <f t="shared" si="7"/>
        <v>0.11673064842274145</v>
      </c>
      <c r="D16" s="31">
        <f t="shared" si="7"/>
        <v>6.7734162500000004</v>
      </c>
      <c r="E16" s="31">
        <f t="shared" si="7"/>
        <v>6.3350553181969644</v>
      </c>
      <c r="F16" s="31">
        <f t="shared" si="7"/>
        <v>0.49353875000000003</v>
      </c>
      <c r="G16" s="31">
        <f t="shared" si="7"/>
        <v>6.2183246697742236</v>
      </c>
      <c r="H16" s="32">
        <f t="shared" si="7"/>
        <v>12.800077997577375</v>
      </c>
      <c r="I16" s="8">
        <f t="shared" si="7"/>
        <v>0.26250000000000001</v>
      </c>
      <c r="J16" s="9">
        <f t="shared" si="7"/>
        <v>3.3114302319027127</v>
      </c>
      <c r="K16" s="8">
        <f t="shared" si="7"/>
        <v>0.46875</v>
      </c>
      <c r="L16" s="9">
        <f t="shared" si="7"/>
        <v>5.9153861840985318</v>
      </c>
    </row>
    <row r="17" spans="1:12" x14ac:dyDescent="0.45">
      <c r="A17" s="47" t="s">
        <v>5</v>
      </c>
      <c r="B17" s="22">
        <f t="shared" ref="B17:L17" si="8">STDEV(B7:B14)/SQRT(COUNT(B7:B14))</f>
        <v>3.2691513533986957E-2</v>
      </c>
      <c r="C17" s="22">
        <f t="shared" si="8"/>
        <v>8.6758727634760335E-3</v>
      </c>
      <c r="D17" s="22">
        <f t="shared" si="8"/>
        <v>1.6765269792203087E-2</v>
      </c>
      <c r="E17" s="22">
        <f t="shared" si="8"/>
        <v>0.20146999130312315</v>
      </c>
      <c r="F17" s="22">
        <f t="shared" si="8"/>
        <v>2.4108915395813599E-2</v>
      </c>
      <c r="G17" s="22">
        <f t="shared" si="8"/>
        <v>0.19795023926944227</v>
      </c>
      <c r="H17" s="30">
        <f t="shared" si="8"/>
        <v>0.73706907155966594</v>
      </c>
      <c r="I17" s="8">
        <f t="shared" si="8"/>
        <v>1.9433954086303985E-2</v>
      </c>
      <c r="J17" s="8">
        <f t="shared" si="8"/>
        <v>0.20956041663828265</v>
      </c>
      <c r="K17" s="8">
        <f t="shared" si="8"/>
        <v>4.9151278867245303E-2</v>
      </c>
      <c r="L17" s="8">
        <f t="shared" si="8"/>
        <v>0.57065013971601752</v>
      </c>
    </row>
    <row r="18" spans="1:12" x14ac:dyDescent="0.45"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20" spans="1:12" x14ac:dyDescent="0.45">
      <c r="A20" s="48" t="s">
        <v>18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x14ac:dyDescent="0.45">
      <c r="A21" s="11"/>
      <c r="B21" s="17" t="s">
        <v>23</v>
      </c>
      <c r="C21" s="17"/>
      <c r="D21" s="17"/>
      <c r="E21" s="17"/>
      <c r="F21" s="17"/>
      <c r="G21" s="17"/>
      <c r="H21" s="28"/>
      <c r="I21" s="11" t="s">
        <v>35</v>
      </c>
      <c r="J21" s="11"/>
      <c r="K21" s="11" t="s">
        <v>36</v>
      </c>
      <c r="L21" s="11"/>
    </row>
    <row r="22" spans="1:12" ht="14.65" x14ac:dyDescent="0.45">
      <c r="A22" s="4" t="s">
        <v>44</v>
      </c>
      <c r="B22" s="19" t="s">
        <v>24</v>
      </c>
      <c r="C22" s="20" t="s">
        <v>25</v>
      </c>
      <c r="D22" s="20" t="s">
        <v>26</v>
      </c>
      <c r="E22" s="20" t="s">
        <v>25</v>
      </c>
      <c r="F22" s="19" t="s">
        <v>38</v>
      </c>
      <c r="G22" s="20" t="s">
        <v>27</v>
      </c>
      <c r="H22" s="29" t="s">
        <v>40</v>
      </c>
      <c r="I22" s="12" t="s">
        <v>34</v>
      </c>
      <c r="J22" s="12" t="s">
        <v>28</v>
      </c>
      <c r="K22" s="12" t="s">
        <v>34</v>
      </c>
      <c r="L22" s="12" t="s">
        <v>28</v>
      </c>
    </row>
    <row r="23" spans="1:12" x14ac:dyDescent="0.45">
      <c r="A23" s="10">
        <v>1</v>
      </c>
      <c r="B23" s="21">
        <v>7.3722599999999998</v>
      </c>
      <c r="C23" s="22">
        <f t="shared" ref="C23:C30" si="9" xml:space="preserve"> 10^(B23-6.13) * 0.00835</f>
        <v>0.14586344801500462</v>
      </c>
      <c r="D23" s="22">
        <v>6.9596400000000003</v>
      </c>
      <c r="E23" s="22">
        <f t="shared" ref="E23:E30" si="10" xml:space="preserve"> 10^(D23-6.13) * 1.33</f>
        <v>8.984452996820588</v>
      </c>
      <c r="F23" s="22">
        <f t="shared" ref="F23:F30" si="11">B23-D23</f>
        <v>0.41261999999999954</v>
      </c>
      <c r="G23" s="22">
        <f t="shared" ref="G23:G30" si="12">E23-C23</f>
        <v>8.838589548805583</v>
      </c>
      <c r="H23" s="30">
        <f t="shared" ref="H23:H30" si="13">G23/F23</f>
        <v>21.420652292195221</v>
      </c>
      <c r="I23" s="8">
        <v>0.21</v>
      </c>
      <c r="J23" s="8">
        <f t="shared" ref="J23:J30" si="14">I23*H23</f>
        <v>4.4983369813609961</v>
      </c>
      <c r="K23">
        <v>0.33</v>
      </c>
      <c r="L23" s="8">
        <f t="shared" ref="L23:L30" si="15">K23*$H23</f>
        <v>7.0688152564244238</v>
      </c>
    </row>
    <row r="24" spans="1:12" x14ac:dyDescent="0.45">
      <c r="A24" s="10">
        <v>2</v>
      </c>
      <c r="B24" s="22">
        <v>7.1522600000000001</v>
      </c>
      <c r="C24" s="22">
        <f t="shared" si="9"/>
        <v>8.7891418859299839E-2</v>
      </c>
      <c r="D24" s="22">
        <v>6.7244099999999998</v>
      </c>
      <c r="E24" s="22">
        <f t="shared" si="10"/>
        <v>5.2271100171170266</v>
      </c>
      <c r="F24" s="22">
        <f t="shared" si="11"/>
        <v>0.42785000000000029</v>
      </c>
      <c r="G24" s="22">
        <f t="shared" si="12"/>
        <v>5.1392185982577265</v>
      </c>
      <c r="H24" s="30">
        <f t="shared" si="13"/>
        <v>12.01172980777778</v>
      </c>
      <c r="I24" s="8">
        <v>0.23</v>
      </c>
      <c r="J24" s="8">
        <f t="shared" si="14"/>
        <v>2.7626978557888893</v>
      </c>
      <c r="K24">
        <v>0.46</v>
      </c>
      <c r="L24" s="8">
        <f t="shared" si="15"/>
        <v>5.5253957115777785</v>
      </c>
    </row>
    <row r="25" spans="1:12" x14ac:dyDescent="0.45">
      <c r="A25" s="10">
        <v>3</v>
      </c>
      <c r="B25" s="22">
        <v>7.5690400000000002</v>
      </c>
      <c r="C25" s="22">
        <f t="shared" si="9"/>
        <v>0.22947029580607409</v>
      </c>
      <c r="D25" s="22">
        <v>6.9953099999999999</v>
      </c>
      <c r="E25" s="22">
        <f t="shared" si="10"/>
        <v>9.7535258867937298</v>
      </c>
      <c r="F25" s="22">
        <f t="shared" si="11"/>
        <v>0.5737300000000003</v>
      </c>
      <c r="G25" s="22">
        <f t="shared" si="12"/>
        <v>9.5240555909876559</v>
      </c>
      <c r="H25" s="30">
        <f t="shared" si="13"/>
        <v>16.600239818359945</v>
      </c>
      <c r="I25" s="8">
        <v>0.35</v>
      </c>
      <c r="J25" s="8">
        <f t="shared" si="14"/>
        <v>5.8100839364259809</v>
      </c>
      <c r="K25">
        <v>0.7</v>
      </c>
      <c r="L25" s="8">
        <f t="shared" si="15"/>
        <v>11.620167872851962</v>
      </c>
    </row>
    <row r="26" spans="1:12" x14ac:dyDescent="0.45">
      <c r="A26" s="10">
        <v>4</v>
      </c>
      <c r="B26" s="22">
        <v>7.11829</v>
      </c>
      <c r="C26" s="22">
        <f t="shared" si="9"/>
        <v>8.1278648860276803E-2</v>
      </c>
      <c r="D26" s="22">
        <v>6.7534299999999998</v>
      </c>
      <c r="E26" s="22">
        <f t="shared" si="10"/>
        <v>5.5883248139751638</v>
      </c>
      <c r="F26" s="22">
        <f t="shared" si="11"/>
        <v>0.36486000000000018</v>
      </c>
      <c r="G26" s="22">
        <f t="shared" si="12"/>
        <v>5.507046165114887</v>
      </c>
      <c r="H26" s="30">
        <f t="shared" si="13"/>
        <v>15.09358703369754</v>
      </c>
      <c r="I26" s="8">
        <v>0.25</v>
      </c>
      <c r="J26" s="8">
        <f t="shared" si="14"/>
        <v>3.773396758424385</v>
      </c>
      <c r="K26">
        <v>0.44</v>
      </c>
      <c r="L26" s="8">
        <f t="shared" si="15"/>
        <v>6.6411782948269176</v>
      </c>
    </row>
    <row r="27" spans="1:12" x14ac:dyDescent="0.45">
      <c r="A27" s="10">
        <v>5</v>
      </c>
      <c r="B27" s="22">
        <v>6.9502499999999996</v>
      </c>
      <c r="C27" s="22">
        <f t="shared" si="9"/>
        <v>5.5199669248556925E-2</v>
      </c>
      <c r="D27" s="22">
        <v>6.5938600000000003</v>
      </c>
      <c r="E27" s="22">
        <f t="shared" si="10"/>
        <v>3.8700060233817868</v>
      </c>
      <c r="F27" s="22">
        <f t="shared" si="11"/>
        <v>0.35638999999999932</v>
      </c>
      <c r="G27" s="22">
        <f t="shared" si="12"/>
        <v>3.8148063541332298</v>
      </c>
      <c r="H27" s="30">
        <f t="shared" si="13"/>
        <v>10.704021869674337</v>
      </c>
      <c r="I27" s="8">
        <v>0.15</v>
      </c>
      <c r="J27" s="8">
        <f t="shared" si="14"/>
        <v>1.6056032804511504</v>
      </c>
      <c r="K27">
        <v>0.36</v>
      </c>
      <c r="L27" s="8">
        <f t="shared" si="15"/>
        <v>3.8534478730827613</v>
      </c>
    </row>
    <row r="28" spans="1:12" x14ac:dyDescent="0.45">
      <c r="A28" s="10">
        <v>6</v>
      </c>
      <c r="B28" s="22">
        <v>7.1907899999999998</v>
      </c>
      <c r="C28" s="22">
        <f t="shared" si="9"/>
        <v>9.6045379188429578E-2</v>
      </c>
      <c r="D28" s="22">
        <v>6.7421800000000003</v>
      </c>
      <c r="E28" s="22">
        <f t="shared" si="10"/>
        <v>5.4454232458326386</v>
      </c>
      <c r="F28" s="22">
        <f t="shared" si="11"/>
        <v>0.44860999999999951</v>
      </c>
      <c r="G28" s="22">
        <f t="shared" si="12"/>
        <v>5.3493778666442093</v>
      </c>
      <c r="H28" s="30">
        <f t="shared" si="13"/>
        <v>11.924339329582967</v>
      </c>
      <c r="I28" s="8">
        <v>0.24</v>
      </c>
      <c r="J28" s="8">
        <f t="shared" si="14"/>
        <v>2.8618414390999121</v>
      </c>
      <c r="K28">
        <v>0.35</v>
      </c>
      <c r="L28" s="8">
        <f t="shared" si="15"/>
        <v>4.1735187653540384</v>
      </c>
    </row>
    <row r="29" spans="1:12" x14ac:dyDescent="0.45">
      <c r="A29" s="10">
        <v>7</v>
      </c>
      <c r="B29" s="22">
        <v>7.4758500000000003</v>
      </c>
      <c r="C29" s="22">
        <f t="shared" si="9"/>
        <v>0.18515543958493888</v>
      </c>
      <c r="D29" s="22">
        <v>6.9294500000000001</v>
      </c>
      <c r="E29" s="22">
        <f t="shared" si="10"/>
        <v>8.381111934961238</v>
      </c>
      <c r="F29" s="22">
        <f t="shared" si="11"/>
        <v>0.54640000000000022</v>
      </c>
      <c r="G29" s="22">
        <f t="shared" si="12"/>
        <v>8.1959564953762989</v>
      </c>
      <c r="H29" s="30">
        <f t="shared" si="13"/>
        <v>14.99992037953202</v>
      </c>
      <c r="I29" s="8">
        <v>0.26</v>
      </c>
      <c r="J29" s="8">
        <f t="shared" si="14"/>
        <v>3.8999792986783253</v>
      </c>
      <c r="K29">
        <v>0.56999999999999995</v>
      </c>
      <c r="L29" s="8">
        <f t="shared" si="15"/>
        <v>8.5499546163332507</v>
      </c>
    </row>
    <row r="30" spans="1:12" x14ac:dyDescent="0.45">
      <c r="A30" s="10">
        <v>8</v>
      </c>
      <c r="B30" s="22">
        <v>7.4249299999999998</v>
      </c>
      <c r="C30" s="22">
        <f t="shared" si="9"/>
        <v>0.16467075453673446</v>
      </c>
      <c r="D30" s="22">
        <v>6.90123</v>
      </c>
      <c r="E30" s="22">
        <f t="shared" si="10"/>
        <v>7.8538326122121314</v>
      </c>
      <c r="F30" s="22">
        <f t="shared" si="11"/>
        <v>0.52369999999999983</v>
      </c>
      <c r="G30" s="22">
        <f t="shared" si="12"/>
        <v>7.6891618576753968</v>
      </c>
      <c r="H30" s="30">
        <f t="shared" si="13"/>
        <v>14.682378952979567</v>
      </c>
      <c r="I30" s="8">
        <v>0.32</v>
      </c>
      <c r="J30" s="8">
        <f t="shared" si="14"/>
        <v>4.6983612649534612</v>
      </c>
      <c r="K30">
        <v>0.65</v>
      </c>
      <c r="L30" s="8">
        <f t="shared" si="15"/>
        <v>9.5435463194367198</v>
      </c>
    </row>
    <row r="31" spans="1:12" x14ac:dyDescent="0.45">
      <c r="B31" s="22"/>
      <c r="C31" s="22"/>
      <c r="D31" s="22"/>
      <c r="E31" s="22"/>
      <c r="F31" s="22"/>
      <c r="G31" s="22"/>
      <c r="H31" s="30"/>
      <c r="I31" s="8"/>
      <c r="J31" s="8"/>
      <c r="K31"/>
      <c r="L31" s="8"/>
    </row>
    <row r="32" spans="1:12" x14ac:dyDescent="0.45">
      <c r="A32" s="46" t="s">
        <v>0</v>
      </c>
      <c r="B32" s="31">
        <f t="shared" ref="B32:L32" si="16">AVERAGE(B23:B30)</f>
        <v>7.28170875</v>
      </c>
      <c r="C32" s="31">
        <f t="shared" si="16"/>
        <v>0.1306968817624144</v>
      </c>
      <c r="D32" s="31">
        <f t="shared" si="16"/>
        <v>6.8249387499999994</v>
      </c>
      <c r="E32" s="31">
        <f t="shared" si="16"/>
        <v>6.8879734413867872</v>
      </c>
      <c r="F32" s="31">
        <f t="shared" si="16"/>
        <v>0.4567699999999999</v>
      </c>
      <c r="G32" s="31">
        <f t="shared" si="16"/>
        <v>6.7572765596243736</v>
      </c>
      <c r="H32" s="32">
        <f t="shared" si="16"/>
        <v>14.679608685474919</v>
      </c>
      <c r="I32" s="8">
        <f t="shared" si="16"/>
        <v>0.25124999999999997</v>
      </c>
      <c r="J32" s="9">
        <f t="shared" si="16"/>
        <v>3.7387876018978874</v>
      </c>
      <c r="K32" s="8">
        <f t="shared" si="16"/>
        <v>0.48249999999999998</v>
      </c>
      <c r="L32" s="9">
        <f t="shared" si="16"/>
        <v>7.1220030887359824</v>
      </c>
    </row>
    <row r="33" spans="1:12" x14ac:dyDescent="0.45">
      <c r="A33" s="47" t="s">
        <v>5</v>
      </c>
      <c r="B33" s="22">
        <f t="shared" ref="B33:L33" si="17">STDEV(B23:B30)/SQRT(COUNT(B23:B30))</f>
        <v>7.4469039142775459E-2</v>
      </c>
      <c r="C33" s="22">
        <f t="shared" si="17"/>
        <v>2.1247350982217687E-2</v>
      </c>
      <c r="D33" s="22">
        <f t="shared" si="17"/>
        <v>4.9889104895525886E-2</v>
      </c>
      <c r="E33" s="22">
        <f t="shared" si="17"/>
        <v>0.74887530091838805</v>
      </c>
      <c r="F33" s="22">
        <f t="shared" si="17"/>
        <v>2.9145132649258335E-2</v>
      </c>
      <c r="G33" s="22">
        <f t="shared" si="17"/>
        <v>0.72882779392641928</v>
      </c>
      <c r="H33" s="30">
        <f t="shared" si="17"/>
        <v>1.1946222927022694</v>
      </c>
      <c r="I33" s="8">
        <f t="shared" si="17"/>
        <v>2.1993302551978403E-2</v>
      </c>
      <c r="J33" s="8">
        <f t="shared" si="17"/>
        <v>0.46459289112504654</v>
      </c>
      <c r="K33" s="8">
        <f t="shared" si="17"/>
        <v>5.0204937150500603E-2</v>
      </c>
      <c r="L33" s="8">
        <f t="shared" si="17"/>
        <v>0.94770958062926258</v>
      </c>
    </row>
    <row r="34" spans="1:12" x14ac:dyDescent="0.45"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</row>
    <row r="36" spans="1:12" x14ac:dyDescent="0.45">
      <c r="A36" s="48" t="s">
        <v>11</v>
      </c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</row>
    <row r="37" spans="1:12" x14ac:dyDescent="0.45">
      <c r="A37" s="11"/>
      <c r="B37" s="17" t="s">
        <v>23</v>
      </c>
      <c r="C37" s="17"/>
      <c r="D37" s="17"/>
      <c r="E37" s="17"/>
      <c r="F37" s="17"/>
      <c r="G37" s="17"/>
      <c r="H37" s="28"/>
      <c r="I37" s="11" t="s">
        <v>35</v>
      </c>
      <c r="J37" s="11"/>
      <c r="K37" s="11" t="s">
        <v>36</v>
      </c>
      <c r="L37" s="11"/>
    </row>
    <row r="38" spans="1:12" ht="14.65" x14ac:dyDescent="0.45">
      <c r="A38" s="4" t="s">
        <v>44</v>
      </c>
      <c r="B38" s="19" t="s">
        <v>24</v>
      </c>
      <c r="C38" s="20" t="s">
        <v>25</v>
      </c>
      <c r="D38" s="20" t="s">
        <v>26</v>
      </c>
      <c r="E38" s="20" t="s">
        <v>25</v>
      </c>
      <c r="F38" s="19" t="s">
        <v>38</v>
      </c>
      <c r="G38" s="20" t="s">
        <v>27</v>
      </c>
      <c r="H38" s="29" t="s">
        <v>40</v>
      </c>
      <c r="I38" s="12" t="s">
        <v>34</v>
      </c>
      <c r="J38" s="12" t="s">
        <v>28</v>
      </c>
      <c r="K38" s="12" t="s">
        <v>34</v>
      </c>
      <c r="L38" s="12" t="s">
        <v>28</v>
      </c>
    </row>
    <row r="39" spans="1:12" x14ac:dyDescent="0.45">
      <c r="A39" s="10">
        <v>1</v>
      </c>
      <c r="B39" s="22">
        <v>7.4356</v>
      </c>
      <c r="C39" s="22">
        <f t="shared" ref="C39:C46" si="18" xml:space="preserve"> 10^(B39-6.13) * 0.00835</f>
        <v>0.16876659004122307</v>
      </c>
      <c r="D39" s="22">
        <v>6.9043200000000002</v>
      </c>
      <c r="E39" s="22">
        <f xml:space="preserve"> 10^(D39-6.13) * 1.33</f>
        <v>7.9099118013122141</v>
      </c>
      <c r="F39" s="22">
        <f t="shared" ref="F39:F46" si="19">B39-D39</f>
        <v>0.53127999999999975</v>
      </c>
      <c r="G39" s="22">
        <f t="shared" ref="G39:G46" si="20">E39-C39</f>
        <v>7.7411452112709913</v>
      </c>
      <c r="H39" s="30">
        <f t="shared" ref="H39:H46" si="21">G39/F39</f>
        <v>14.570744637989375</v>
      </c>
      <c r="I39" s="8">
        <v>0.43</v>
      </c>
      <c r="J39" s="8">
        <f t="shared" ref="J39:J46" si="22">I39*H39</f>
        <v>6.2654201943354311</v>
      </c>
      <c r="K39" s="8">
        <v>0.74</v>
      </c>
      <c r="L39" s="8">
        <f t="shared" ref="L39:L46" si="23">K39*$H39</f>
        <v>10.782351032112137</v>
      </c>
    </row>
    <row r="40" spans="1:12" x14ac:dyDescent="0.45">
      <c r="A40" s="10">
        <v>2</v>
      </c>
      <c r="B40" s="22">
        <v>7.1778899999999997</v>
      </c>
      <c r="C40" s="22">
        <f t="shared" si="18"/>
        <v>9.3234463367385223E-2</v>
      </c>
      <c r="D40" s="22">
        <v>6.7243199999999996</v>
      </c>
      <c r="E40" s="22">
        <f t="shared" ref="E40:E46" si="24" xml:space="preserve"> 10^(D40-6.13) * 1.33</f>
        <v>5.2260269014449339</v>
      </c>
      <c r="F40" s="22">
        <f t="shared" si="19"/>
        <v>0.45357000000000003</v>
      </c>
      <c r="G40" s="22">
        <f t="shared" si="20"/>
        <v>5.1327924380775487</v>
      </c>
      <c r="H40" s="30">
        <f t="shared" si="21"/>
        <v>11.31642841915812</v>
      </c>
      <c r="I40" s="8">
        <v>0.46</v>
      </c>
      <c r="J40" s="8">
        <f t="shared" si="22"/>
        <v>5.2055570728127352</v>
      </c>
      <c r="K40" s="8">
        <v>0.91</v>
      </c>
      <c r="L40" s="8">
        <f t="shared" si="23"/>
        <v>10.297949861433889</v>
      </c>
    </row>
    <row r="41" spans="1:12" x14ac:dyDescent="0.45">
      <c r="A41" s="10">
        <v>3</v>
      </c>
      <c r="B41" s="22">
        <v>7.2085699999999999</v>
      </c>
      <c r="C41" s="22">
        <f t="shared" si="18"/>
        <v>0.10005907310381565</v>
      </c>
      <c r="D41" s="22">
        <v>6.7543199999999999</v>
      </c>
      <c r="E41" s="22">
        <f t="shared" si="24"/>
        <v>5.5997887145893204</v>
      </c>
      <c r="F41" s="22">
        <f t="shared" si="19"/>
        <v>0.45425000000000004</v>
      </c>
      <c r="G41" s="22">
        <f t="shared" si="20"/>
        <v>5.499729641485505</v>
      </c>
      <c r="H41" s="30">
        <f t="shared" si="21"/>
        <v>12.107274939979096</v>
      </c>
      <c r="I41" s="8">
        <v>0.48</v>
      </c>
      <c r="J41" s="8">
        <f t="shared" si="22"/>
        <v>5.811491971189966</v>
      </c>
      <c r="K41" s="8">
        <v>0.94</v>
      </c>
      <c r="L41" s="8">
        <f t="shared" si="23"/>
        <v>11.38083844358035</v>
      </c>
    </row>
    <row r="42" spans="1:12" x14ac:dyDescent="0.45">
      <c r="A42" s="10">
        <v>4</v>
      </c>
      <c r="B42" s="22">
        <v>7.1445800000000004</v>
      </c>
      <c r="C42" s="22">
        <f t="shared" si="18"/>
        <v>8.6350821876301234E-2</v>
      </c>
      <c r="D42" s="22">
        <v>6.7180600000000004</v>
      </c>
      <c r="E42" s="22">
        <f t="shared" si="24"/>
        <v>5.1512382981703153</v>
      </c>
      <c r="F42" s="22">
        <f t="shared" si="19"/>
        <v>0.42652000000000001</v>
      </c>
      <c r="G42" s="22">
        <f t="shared" si="20"/>
        <v>5.0648874762940137</v>
      </c>
      <c r="H42" s="30">
        <f t="shared" si="21"/>
        <v>11.874912023572197</v>
      </c>
      <c r="I42" s="8">
        <v>0.37</v>
      </c>
      <c r="J42" s="8">
        <f t="shared" si="22"/>
        <v>4.3937174487217128</v>
      </c>
      <c r="K42" s="8">
        <v>0.67</v>
      </c>
      <c r="L42" s="8">
        <f t="shared" si="23"/>
        <v>7.9561910557933722</v>
      </c>
    </row>
    <row r="43" spans="1:12" x14ac:dyDescent="0.45">
      <c r="A43" s="10">
        <v>5</v>
      </c>
      <c r="B43" s="22">
        <v>7.0883599999999998</v>
      </c>
      <c r="C43" s="22">
        <f t="shared" si="18"/>
        <v>7.5865875760825041E-2</v>
      </c>
      <c r="D43" s="22">
        <v>6.7298</v>
      </c>
      <c r="E43" s="22">
        <f t="shared" si="24"/>
        <v>5.2923875725351923</v>
      </c>
      <c r="F43" s="22">
        <f t="shared" si="19"/>
        <v>0.35855999999999977</v>
      </c>
      <c r="G43" s="22">
        <f t="shared" si="20"/>
        <v>5.2165216967743673</v>
      </c>
      <c r="H43" s="30">
        <f t="shared" si="21"/>
        <v>14.548532175296661</v>
      </c>
      <c r="I43" s="8">
        <v>0.46</v>
      </c>
      <c r="J43" s="8">
        <f t="shared" si="22"/>
        <v>6.692324800636464</v>
      </c>
      <c r="K43" s="8">
        <v>0.77</v>
      </c>
      <c r="L43" s="8">
        <f t="shared" si="23"/>
        <v>11.202369774978429</v>
      </c>
    </row>
    <row r="44" spans="1:12" x14ac:dyDescent="0.45">
      <c r="A44" s="10">
        <v>6</v>
      </c>
      <c r="B44" s="22">
        <v>7.1166299999999998</v>
      </c>
      <c r="C44" s="22">
        <f t="shared" si="18"/>
        <v>8.0968571172704978E-2</v>
      </c>
      <c r="D44" s="22">
        <v>6.73055</v>
      </c>
      <c r="E44" s="22">
        <f t="shared" si="24"/>
        <v>5.3015350984187171</v>
      </c>
      <c r="F44" s="22">
        <f t="shared" si="19"/>
        <v>0.38607999999999976</v>
      </c>
      <c r="G44" s="22">
        <f t="shared" si="20"/>
        <v>5.220566527246012</v>
      </c>
      <c r="H44" s="30">
        <f t="shared" si="21"/>
        <v>13.521981266178035</v>
      </c>
      <c r="I44" s="8">
        <v>0.47</v>
      </c>
      <c r="J44" s="8">
        <f t="shared" si="22"/>
        <v>6.3553311951036759</v>
      </c>
      <c r="K44" s="8">
        <v>0.82</v>
      </c>
      <c r="L44" s="8">
        <f t="shared" si="23"/>
        <v>11.088024638265988</v>
      </c>
    </row>
    <row r="45" spans="1:12" x14ac:dyDescent="0.45">
      <c r="A45" s="10">
        <v>7</v>
      </c>
      <c r="B45" s="22">
        <v>7.2355999999999998</v>
      </c>
      <c r="C45" s="22">
        <f t="shared" si="18"/>
        <v>0.1064845194893875</v>
      </c>
      <c r="D45" s="22">
        <v>6.7543199999999999</v>
      </c>
      <c r="E45" s="22">
        <f t="shared" si="24"/>
        <v>5.5997887145893204</v>
      </c>
      <c r="F45" s="22">
        <f t="shared" si="19"/>
        <v>0.48127999999999993</v>
      </c>
      <c r="G45" s="22">
        <f t="shared" si="20"/>
        <v>5.4933041950999328</v>
      </c>
      <c r="H45" s="30">
        <f t="shared" si="21"/>
        <v>11.413946548994211</v>
      </c>
      <c r="I45" s="8">
        <v>0.55000000000000004</v>
      </c>
      <c r="J45" s="8">
        <f t="shared" si="22"/>
        <v>6.2776706019468165</v>
      </c>
      <c r="K45" s="8">
        <v>1.28</v>
      </c>
      <c r="L45" s="8">
        <f t="shared" si="23"/>
        <v>14.60985158271259</v>
      </c>
    </row>
    <row r="46" spans="1:12" x14ac:dyDescent="0.45">
      <c r="A46" s="10">
        <v>8</v>
      </c>
      <c r="B46" s="22">
        <v>7.3049499999999998</v>
      </c>
      <c r="C46" s="22">
        <f t="shared" si="18"/>
        <v>0.12492129436044389</v>
      </c>
      <c r="D46" s="22">
        <v>6.7912999999999997</v>
      </c>
      <c r="E46" s="22">
        <f t="shared" si="24"/>
        <v>6.0974976410160355</v>
      </c>
      <c r="F46" s="22">
        <f t="shared" si="19"/>
        <v>0.51365000000000016</v>
      </c>
      <c r="G46" s="22">
        <f t="shared" si="20"/>
        <v>5.9725763466555915</v>
      </c>
      <c r="H46" s="30">
        <f t="shared" si="21"/>
        <v>11.627716045275166</v>
      </c>
      <c r="I46" s="8">
        <v>0.55000000000000004</v>
      </c>
      <c r="J46" s="8">
        <f t="shared" si="22"/>
        <v>6.3952438249013417</v>
      </c>
      <c r="K46" s="8">
        <v>0.94</v>
      </c>
      <c r="L46" s="8">
        <f t="shared" si="23"/>
        <v>10.930053082558656</v>
      </c>
    </row>
    <row r="47" spans="1:12" x14ac:dyDescent="0.45">
      <c r="B47" s="22"/>
      <c r="C47" s="22"/>
      <c r="D47" s="22"/>
      <c r="E47" s="22"/>
      <c r="F47" s="22"/>
      <c r="G47" s="22"/>
      <c r="H47" s="30"/>
      <c r="I47" s="8"/>
      <c r="J47" s="8"/>
      <c r="K47" s="8"/>
      <c r="L47" s="8"/>
    </row>
    <row r="48" spans="1:12" x14ac:dyDescent="0.45">
      <c r="A48" s="46" t="s">
        <v>0</v>
      </c>
      <c r="B48" s="31">
        <f t="shared" ref="B48:L48" si="25">AVERAGE(B39:B46)</f>
        <v>7.2140224999999996</v>
      </c>
      <c r="C48" s="31">
        <f t="shared" si="25"/>
        <v>0.10458140114651081</v>
      </c>
      <c r="D48" s="31">
        <f t="shared" si="25"/>
        <v>6.7633737500000004</v>
      </c>
      <c r="E48" s="31">
        <f t="shared" si="25"/>
        <v>5.7722718427595066</v>
      </c>
      <c r="F48" s="31">
        <f t="shared" si="25"/>
        <v>0.45064874999999993</v>
      </c>
      <c r="G48" s="31">
        <f t="shared" si="25"/>
        <v>5.6676904416129954</v>
      </c>
      <c r="H48" s="32">
        <f t="shared" si="25"/>
        <v>12.622692007055354</v>
      </c>
      <c r="I48" s="8">
        <f t="shared" si="25"/>
        <v>0.47124999999999995</v>
      </c>
      <c r="J48" s="9">
        <f t="shared" si="25"/>
        <v>5.9245946387060178</v>
      </c>
      <c r="K48" s="8">
        <f t="shared" si="25"/>
        <v>0.88375000000000004</v>
      </c>
      <c r="L48" s="9">
        <f t="shared" si="25"/>
        <v>11.030953683929427</v>
      </c>
    </row>
    <row r="49" spans="1:12" x14ac:dyDescent="0.45">
      <c r="A49" s="47" t="s">
        <v>5</v>
      </c>
      <c r="B49" s="22">
        <f t="shared" ref="B49:L49" si="26">STDEV(B39:B46)/SQRT(COUNT(B39:B46))</f>
        <v>3.9924906822952376E-2</v>
      </c>
      <c r="C49" s="22">
        <f t="shared" si="26"/>
        <v>1.069109876318633E-2</v>
      </c>
      <c r="D49" s="22">
        <f t="shared" si="26"/>
        <v>2.1791540047319494E-2</v>
      </c>
      <c r="E49" s="22">
        <f t="shared" si="26"/>
        <v>0.32378138198585549</v>
      </c>
      <c r="F49" s="22">
        <f t="shared" si="26"/>
        <v>2.0985535021388734E-2</v>
      </c>
      <c r="G49" s="22">
        <f t="shared" si="26"/>
        <v>0.31349845666529363</v>
      </c>
      <c r="H49" s="30">
        <f t="shared" si="26"/>
        <v>0.48724237776740792</v>
      </c>
      <c r="I49" s="8">
        <f t="shared" si="26"/>
        <v>2.0996385743401593E-2</v>
      </c>
      <c r="J49" s="8">
        <f t="shared" si="26"/>
        <v>0.27093327920057703</v>
      </c>
      <c r="K49" s="8">
        <f t="shared" si="26"/>
        <v>6.6465283634175656E-2</v>
      </c>
      <c r="L49" s="8">
        <f t="shared" si="26"/>
        <v>0.64124619350126888</v>
      </c>
    </row>
    <row r="50" spans="1:12" x14ac:dyDescent="0.45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</row>
    <row r="52" spans="1:12" x14ac:dyDescent="0.45">
      <c r="A52" s="48" t="s">
        <v>47</v>
      </c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</row>
    <row r="53" spans="1:12" x14ac:dyDescent="0.45">
      <c r="A53" s="11"/>
      <c r="B53" s="33" t="s">
        <v>23</v>
      </c>
      <c r="C53" s="33"/>
      <c r="D53" s="33"/>
      <c r="E53" s="33"/>
      <c r="F53" s="33"/>
      <c r="G53" s="33"/>
      <c r="H53" s="34"/>
      <c r="I53" s="11" t="s">
        <v>35</v>
      </c>
      <c r="J53" s="11"/>
      <c r="K53" s="11" t="s">
        <v>36</v>
      </c>
      <c r="L53" s="11"/>
    </row>
    <row r="54" spans="1:12" ht="14.65" x14ac:dyDescent="0.45">
      <c r="A54" s="4" t="s">
        <v>44</v>
      </c>
      <c r="B54" s="35" t="s">
        <v>24</v>
      </c>
      <c r="C54" s="36" t="s">
        <v>25</v>
      </c>
      <c r="D54" s="36" t="s">
        <v>26</v>
      </c>
      <c r="E54" s="36" t="s">
        <v>25</v>
      </c>
      <c r="F54" s="35" t="s">
        <v>41</v>
      </c>
      <c r="G54" s="36" t="s">
        <v>27</v>
      </c>
      <c r="H54" s="37" t="s">
        <v>42</v>
      </c>
      <c r="I54" s="12" t="s">
        <v>34</v>
      </c>
      <c r="J54" s="12" t="s">
        <v>28</v>
      </c>
      <c r="K54" s="12" t="s">
        <v>34</v>
      </c>
      <c r="L54" s="12" t="s">
        <v>28</v>
      </c>
    </row>
    <row r="55" spans="1:12" x14ac:dyDescent="0.45">
      <c r="A55" s="16">
        <v>1</v>
      </c>
      <c r="B55" s="22">
        <v>7.4108299999999998</v>
      </c>
      <c r="C55" s="22">
        <f t="shared" ref="C55:C62" si="27" xml:space="preserve"> 10^(B55-6.13) * 0.00835</f>
        <v>0.15941033537934907</v>
      </c>
      <c r="D55" s="22">
        <v>6.9604400000000002</v>
      </c>
      <c r="E55" s="22">
        <f t="shared" ref="E55:E62" si="28" xml:space="preserve"> 10^(D55-6.13) * 1.33</f>
        <v>9.0010182233052447</v>
      </c>
      <c r="F55" s="22">
        <f t="shared" ref="F55:F62" si="29">B55-D55</f>
        <v>0.45038999999999962</v>
      </c>
      <c r="G55" s="22">
        <f t="shared" ref="G55:G62" si="30">E55-C55</f>
        <v>8.8416078879258961</v>
      </c>
      <c r="H55" s="30">
        <f t="shared" ref="H55:H62" si="31">G55/F55</f>
        <v>19.631003991931223</v>
      </c>
      <c r="I55" s="8">
        <v>0.28999999999999998</v>
      </c>
      <c r="J55" s="8">
        <f t="shared" ref="J55:J62" si="32">I55*H55</f>
        <v>5.692991157660054</v>
      </c>
      <c r="K55" s="8">
        <v>0.48</v>
      </c>
      <c r="L55" s="8">
        <f t="shared" ref="L55:L62" si="33">K55*$H55</f>
        <v>9.4228819161269861</v>
      </c>
    </row>
    <row r="56" spans="1:12" x14ac:dyDescent="0.45">
      <c r="A56" s="16">
        <v>2</v>
      </c>
      <c r="B56" s="22">
        <v>7.3880800000000004</v>
      </c>
      <c r="C56" s="22">
        <f t="shared" si="27"/>
        <v>0.15127476100812737</v>
      </c>
      <c r="D56" s="22">
        <v>6.8378399999999999</v>
      </c>
      <c r="E56" s="22">
        <f t="shared" si="28"/>
        <v>6.7872155363960047</v>
      </c>
      <c r="F56" s="22">
        <f t="shared" si="29"/>
        <v>0.55024000000000051</v>
      </c>
      <c r="G56" s="22">
        <f t="shared" si="30"/>
        <v>6.6359407753878772</v>
      </c>
      <c r="H56" s="30">
        <f t="shared" si="31"/>
        <v>12.06008428210939</v>
      </c>
      <c r="I56" s="8">
        <v>0.38</v>
      </c>
      <c r="J56" s="8">
        <f t="shared" si="32"/>
        <v>4.5828320272015679</v>
      </c>
      <c r="K56" s="8">
        <v>0.65</v>
      </c>
      <c r="L56" s="8">
        <f t="shared" si="33"/>
        <v>7.839054783371104</v>
      </c>
    </row>
    <row r="57" spans="1:12" x14ac:dyDescent="0.45">
      <c r="A57" s="16">
        <v>3</v>
      </c>
      <c r="B57" s="22">
        <v>7.4841300000000004</v>
      </c>
      <c r="C57" s="22">
        <f t="shared" si="27"/>
        <v>0.18871936887218982</v>
      </c>
      <c r="D57" s="22">
        <v>6.8940299999999999</v>
      </c>
      <c r="E57" s="22">
        <f t="shared" si="28"/>
        <v>7.724700337999252</v>
      </c>
      <c r="F57" s="22">
        <f t="shared" si="29"/>
        <v>0.59010000000000051</v>
      </c>
      <c r="G57" s="22">
        <f t="shared" si="30"/>
        <v>7.5359809691270625</v>
      </c>
      <c r="H57" s="30">
        <f t="shared" si="31"/>
        <v>12.770684577405619</v>
      </c>
      <c r="I57" s="8">
        <v>0.44</v>
      </c>
      <c r="J57" s="8">
        <f t="shared" si="32"/>
        <v>5.6191012140584728</v>
      </c>
      <c r="K57" s="8">
        <v>0.84</v>
      </c>
      <c r="L57" s="8">
        <f t="shared" si="33"/>
        <v>10.72737504502072</v>
      </c>
    </row>
    <row r="58" spans="1:12" x14ac:dyDescent="0.45">
      <c r="A58" s="16">
        <v>4</v>
      </c>
      <c r="B58" s="22">
        <v>7.4068199999999997</v>
      </c>
      <c r="C58" s="22">
        <f t="shared" si="27"/>
        <v>0.15794521577506446</v>
      </c>
      <c r="D58" s="22">
        <v>6.9059299999999997</v>
      </c>
      <c r="E58" s="22">
        <f t="shared" si="28"/>
        <v>7.9392895461478377</v>
      </c>
      <c r="F58" s="22">
        <f t="shared" si="29"/>
        <v>0.50089000000000006</v>
      </c>
      <c r="G58" s="22">
        <f t="shared" si="30"/>
        <v>7.7813443303727734</v>
      </c>
      <c r="H58" s="30">
        <f t="shared" si="31"/>
        <v>15.535036296138419</v>
      </c>
      <c r="I58" s="8">
        <v>0.41</v>
      </c>
      <c r="J58" s="8">
        <f t="shared" si="32"/>
        <v>6.3693648814167512</v>
      </c>
      <c r="K58" s="8">
        <v>0.77</v>
      </c>
      <c r="L58" s="8">
        <f t="shared" si="33"/>
        <v>11.961977948026583</v>
      </c>
    </row>
    <row r="59" spans="1:12" x14ac:dyDescent="0.45">
      <c r="A59" s="16">
        <v>5</v>
      </c>
      <c r="B59" s="22">
        <v>7.3361400000000003</v>
      </c>
      <c r="C59" s="22">
        <f t="shared" si="27"/>
        <v>0.13422285598992068</v>
      </c>
      <c r="D59" s="22">
        <v>6.78775</v>
      </c>
      <c r="E59" s="22">
        <f t="shared" si="28"/>
        <v>6.0478587704056874</v>
      </c>
      <c r="F59" s="22">
        <f t="shared" si="29"/>
        <v>0.54839000000000038</v>
      </c>
      <c r="G59" s="22">
        <f t="shared" si="30"/>
        <v>5.9136359144157664</v>
      </c>
      <c r="H59" s="30">
        <f t="shared" si="31"/>
        <v>10.783631930589111</v>
      </c>
      <c r="I59" s="8">
        <v>0.54</v>
      </c>
      <c r="J59" s="8">
        <f t="shared" si="32"/>
        <v>5.8231612425181201</v>
      </c>
      <c r="K59" s="8">
        <v>1.0900000000000001</v>
      </c>
      <c r="L59" s="8">
        <f t="shared" si="33"/>
        <v>11.754158804342133</v>
      </c>
    </row>
    <row r="60" spans="1:12" x14ac:dyDescent="0.45">
      <c r="A60" s="16">
        <v>6</v>
      </c>
      <c r="B60" s="22">
        <v>7.1636800000000003</v>
      </c>
      <c r="C60" s="22">
        <f t="shared" si="27"/>
        <v>9.0233224136331391E-2</v>
      </c>
      <c r="D60" s="22">
        <v>6.7584200000000001</v>
      </c>
      <c r="E60" s="22">
        <f t="shared" si="28"/>
        <v>5.6529044011154195</v>
      </c>
      <c r="F60" s="22">
        <f t="shared" si="29"/>
        <v>0.40526000000000018</v>
      </c>
      <c r="G60" s="22">
        <f t="shared" si="30"/>
        <v>5.5626711769790882</v>
      </c>
      <c r="H60" s="30">
        <f t="shared" si="31"/>
        <v>13.726178692639506</v>
      </c>
      <c r="I60" s="8">
        <v>0.32</v>
      </c>
      <c r="J60" s="8">
        <f t="shared" si="32"/>
        <v>4.3923771816446422</v>
      </c>
      <c r="K60" s="8">
        <v>0.69</v>
      </c>
      <c r="L60" s="8">
        <f t="shared" si="33"/>
        <v>9.4710632979212583</v>
      </c>
    </row>
    <row r="61" spans="1:12" x14ac:dyDescent="0.45">
      <c r="A61" s="16">
        <v>7</v>
      </c>
      <c r="B61" s="22">
        <v>7.3382899999999998</v>
      </c>
      <c r="C61" s="22">
        <f t="shared" si="27"/>
        <v>0.13488898150273013</v>
      </c>
      <c r="D61" s="22">
        <v>6.8846499999999997</v>
      </c>
      <c r="E61" s="22">
        <f t="shared" si="28"/>
        <v>7.5596491672152437</v>
      </c>
      <c r="F61" s="22">
        <f t="shared" si="29"/>
        <v>0.45364000000000004</v>
      </c>
      <c r="G61" s="22">
        <f t="shared" si="30"/>
        <v>7.4247601857125138</v>
      </c>
      <c r="H61" s="30">
        <f t="shared" si="31"/>
        <v>16.367075623208962</v>
      </c>
      <c r="I61" s="8">
        <v>0.39</v>
      </c>
      <c r="J61" s="8">
        <f t="shared" si="32"/>
        <v>6.3831594930514957</v>
      </c>
      <c r="K61" s="8">
        <v>0.75</v>
      </c>
      <c r="L61" s="8">
        <f t="shared" si="33"/>
        <v>12.275306717406721</v>
      </c>
    </row>
    <row r="62" spans="1:12" x14ac:dyDescent="0.45">
      <c r="A62" s="16">
        <v>8</v>
      </c>
      <c r="B62" s="22">
        <v>7.2459600000000002</v>
      </c>
      <c r="C62" s="22">
        <f t="shared" si="27"/>
        <v>0.10905522433907983</v>
      </c>
      <c r="D62" s="22">
        <v>6.7552500000000002</v>
      </c>
      <c r="E62" s="22">
        <f t="shared" si="28"/>
        <v>5.6117929737040075</v>
      </c>
      <c r="F62" s="22">
        <f t="shared" si="29"/>
        <v>0.49070999999999998</v>
      </c>
      <c r="G62" s="22">
        <f t="shared" si="30"/>
        <v>5.5027377493649281</v>
      </c>
      <c r="H62" s="30">
        <f t="shared" si="31"/>
        <v>11.213828430977417</v>
      </c>
      <c r="I62" s="8">
        <v>0.47</v>
      </c>
      <c r="J62" s="8">
        <f t="shared" si="32"/>
        <v>5.2704993625593852</v>
      </c>
      <c r="K62" s="8">
        <v>0.92</v>
      </c>
      <c r="L62" s="8">
        <f t="shared" si="33"/>
        <v>10.316722156499225</v>
      </c>
    </row>
    <row r="63" spans="1:12" x14ac:dyDescent="0.45">
      <c r="A63" s="16"/>
      <c r="B63" s="22"/>
      <c r="C63" s="22"/>
      <c r="D63" s="22"/>
      <c r="E63" s="22"/>
      <c r="F63" s="22"/>
      <c r="G63" s="22"/>
      <c r="H63" s="30"/>
      <c r="I63" s="8"/>
      <c r="J63" s="8"/>
      <c r="K63" s="8"/>
      <c r="L63" s="8"/>
    </row>
    <row r="64" spans="1:12" x14ac:dyDescent="0.45">
      <c r="A64" s="46" t="s">
        <v>0</v>
      </c>
      <c r="B64" s="31">
        <f t="shared" ref="B64:L64" si="34">AVERAGE(B55:B62)</f>
        <v>7.3467412499999991</v>
      </c>
      <c r="C64" s="31">
        <f t="shared" si="34"/>
        <v>0.1407187458753491</v>
      </c>
      <c r="D64" s="31">
        <f t="shared" si="34"/>
        <v>6.8480387500000006</v>
      </c>
      <c r="E64" s="31">
        <f t="shared" si="34"/>
        <v>7.0405536195360865</v>
      </c>
      <c r="F64" s="31">
        <f t="shared" si="34"/>
        <v>0.49870250000000016</v>
      </c>
      <c r="G64" s="31">
        <f t="shared" si="34"/>
        <v>6.8998348736607378</v>
      </c>
      <c r="H64" s="32">
        <f t="shared" si="34"/>
        <v>14.010940478124956</v>
      </c>
      <c r="I64" s="8">
        <f t="shared" si="34"/>
        <v>0.40499999999999992</v>
      </c>
      <c r="J64" s="9">
        <f t="shared" si="34"/>
        <v>5.5166858200138105</v>
      </c>
      <c r="K64" s="8">
        <f t="shared" si="34"/>
        <v>0.77374999999999994</v>
      </c>
      <c r="L64" s="9">
        <f t="shared" si="34"/>
        <v>10.47106758358934</v>
      </c>
    </row>
    <row r="65" spans="1:12" x14ac:dyDescent="0.45">
      <c r="A65" s="47" t="s">
        <v>5</v>
      </c>
      <c r="B65" s="22">
        <f t="shared" ref="B65:L65" si="35">STDEV(B55:B62)/SQRT(COUNT(B55:B62))</f>
        <v>3.5895054545831424E-2</v>
      </c>
      <c r="C65" s="22">
        <f t="shared" si="35"/>
        <v>1.0929290009568804E-2</v>
      </c>
      <c r="D65" s="22">
        <f t="shared" si="35"/>
        <v>2.6666269788248247E-2</v>
      </c>
      <c r="E65" s="22">
        <f t="shared" si="35"/>
        <v>0.43105384219416676</v>
      </c>
      <c r="F65" s="22">
        <f t="shared" si="35"/>
        <v>2.1812249650630455E-2</v>
      </c>
      <c r="G65" s="22">
        <f t="shared" si="35"/>
        <v>0.42278594313639439</v>
      </c>
      <c r="H65" s="30">
        <f t="shared" si="35"/>
        <v>1.0617024310728227</v>
      </c>
      <c r="I65" s="8">
        <f t="shared" si="35"/>
        <v>2.8347335475692157E-2</v>
      </c>
      <c r="J65" s="8">
        <f t="shared" si="35"/>
        <v>0.26083993689127427</v>
      </c>
      <c r="K65" s="8">
        <f t="shared" si="35"/>
        <v>6.4778124063165576E-2</v>
      </c>
      <c r="L65" s="8">
        <f t="shared" si="35"/>
        <v>0.53851855019361272</v>
      </c>
    </row>
    <row r="66" spans="1:12" x14ac:dyDescent="0.45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</row>
    <row r="68" spans="1:12" x14ac:dyDescent="0.45">
      <c r="A68" s="48" t="s">
        <v>52</v>
      </c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</row>
    <row r="69" spans="1:12" x14ac:dyDescent="0.45">
      <c r="A69" s="11"/>
      <c r="B69" s="17" t="s">
        <v>23</v>
      </c>
      <c r="C69" s="17"/>
      <c r="D69" s="17"/>
      <c r="E69" s="17"/>
      <c r="F69" s="17"/>
      <c r="G69" s="17"/>
      <c r="H69" s="28"/>
      <c r="I69" s="11" t="s">
        <v>35</v>
      </c>
      <c r="J69" s="11"/>
      <c r="K69" s="11" t="s">
        <v>36</v>
      </c>
      <c r="L69" s="11"/>
    </row>
    <row r="70" spans="1:12" ht="14.65" x14ac:dyDescent="0.45">
      <c r="A70" s="4" t="s">
        <v>44</v>
      </c>
      <c r="B70" s="19" t="s">
        <v>24</v>
      </c>
      <c r="C70" s="20" t="s">
        <v>25</v>
      </c>
      <c r="D70" s="20" t="s">
        <v>26</v>
      </c>
      <c r="E70" s="20" t="s">
        <v>25</v>
      </c>
      <c r="F70" s="19" t="s">
        <v>38</v>
      </c>
      <c r="G70" s="20" t="s">
        <v>27</v>
      </c>
      <c r="H70" s="29" t="s">
        <v>40</v>
      </c>
      <c r="I70" s="12" t="s">
        <v>34</v>
      </c>
      <c r="J70" s="12" t="s">
        <v>28</v>
      </c>
      <c r="K70" s="12" t="s">
        <v>34</v>
      </c>
      <c r="L70" s="12" t="s">
        <v>28</v>
      </c>
    </row>
    <row r="71" spans="1:12" x14ac:dyDescent="0.45">
      <c r="A71" s="10">
        <v>1</v>
      </c>
      <c r="B71" s="22">
        <v>7.2480900000000004</v>
      </c>
      <c r="C71" s="22">
        <v>0.10959140013222811</v>
      </c>
      <c r="D71" s="22">
        <v>6.6818099999999996</v>
      </c>
      <c r="E71" s="22">
        <v>4.7387264700336456</v>
      </c>
      <c r="F71" s="22">
        <v>0.56628000000000078</v>
      </c>
      <c r="G71" s="22">
        <v>4.6291350699014178</v>
      </c>
      <c r="H71" s="30">
        <f t="shared" ref="H71:H78" si="36">G71/F71</f>
        <v>8.1746398776248697</v>
      </c>
      <c r="I71" s="8">
        <v>0.28000000000000003</v>
      </c>
      <c r="J71" s="8">
        <f t="shared" ref="J71:J78" si="37">I71*H71</f>
        <v>2.2888991657349638</v>
      </c>
      <c r="K71" s="8">
        <v>0.48</v>
      </c>
      <c r="L71" s="8">
        <f t="shared" ref="L71:L78" si="38">K71*$H71</f>
        <v>3.9238271412599373</v>
      </c>
    </row>
    <row r="72" spans="1:12" x14ac:dyDescent="0.45">
      <c r="A72" s="10">
        <v>2</v>
      </c>
      <c r="B72" s="22">
        <v>7.1011300000000004</v>
      </c>
      <c r="C72" s="22">
        <v>7.812975734527132E-2</v>
      </c>
      <c r="D72" s="22">
        <v>6.6284999999999998</v>
      </c>
      <c r="E72" s="22">
        <v>4.1913279256719935</v>
      </c>
      <c r="F72" s="22">
        <v>0.47263000000000055</v>
      </c>
      <c r="G72" s="22">
        <v>4.113198168326722</v>
      </c>
      <c r="H72" s="30">
        <f t="shared" si="36"/>
        <v>8.702786891070641</v>
      </c>
      <c r="I72" s="8">
        <v>0.35</v>
      </c>
      <c r="J72" s="8">
        <f t="shared" si="37"/>
        <v>3.045975411874724</v>
      </c>
      <c r="K72" s="8">
        <v>0.6</v>
      </c>
      <c r="L72" s="8">
        <f t="shared" si="38"/>
        <v>5.2216721346423842</v>
      </c>
    </row>
    <row r="73" spans="1:12" x14ac:dyDescent="0.45">
      <c r="A73" s="10">
        <v>3</v>
      </c>
      <c r="B73" s="22">
        <v>7.4830300000000003</v>
      </c>
      <c r="C73" s="22">
        <v>0.18824197706072821</v>
      </c>
      <c r="D73" s="22">
        <v>6.8647</v>
      </c>
      <c r="E73" s="31">
        <v>7.2202401206277802</v>
      </c>
      <c r="F73" s="22">
        <v>0.61833000000000027</v>
      </c>
      <c r="G73" s="22">
        <v>7.0319981435670522</v>
      </c>
      <c r="H73" s="30">
        <f t="shared" si="36"/>
        <v>11.372565043855303</v>
      </c>
      <c r="I73" s="8">
        <v>0.34</v>
      </c>
      <c r="J73" s="8">
        <f t="shared" si="37"/>
        <v>3.8666721149108034</v>
      </c>
      <c r="K73" s="8">
        <v>0.55000000000000004</v>
      </c>
      <c r="L73" s="8">
        <f t="shared" si="38"/>
        <v>6.2549107741204173</v>
      </c>
    </row>
    <row r="74" spans="1:12" x14ac:dyDescent="0.45">
      <c r="A74" s="10">
        <v>4</v>
      </c>
      <c r="B74" s="22">
        <v>7.4975199999999997</v>
      </c>
      <c r="C74" s="22">
        <v>0.19462851789420274</v>
      </c>
      <c r="D74" s="22">
        <v>6.9155100000000003</v>
      </c>
      <c r="E74" s="22">
        <v>8.1163663374638197</v>
      </c>
      <c r="F74" s="22">
        <v>0.58200999999999947</v>
      </c>
      <c r="G74" s="22">
        <v>7.9217378195696169</v>
      </c>
      <c r="H74" s="30">
        <f t="shared" si="36"/>
        <v>13.61099950098731</v>
      </c>
      <c r="I74" s="8">
        <v>0.34</v>
      </c>
      <c r="J74" s="8">
        <f t="shared" si="37"/>
        <v>4.6277398303356856</v>
      </c>
      <c r="K74" s="8">
        <v>0.56000000000000005</v>
      </c>
      <c r="L74" s="8">
        <f t="shared" si="38"/>
        <v>7.6221597205528946</v>
      </c>
    </row>
    <row r="75" spans="1:12" x14ac:dyDescent="0.45">
      <c r="A75" s="10">
        <v>5</v>
      </c>
      <c r="B75" s="22">
        <v>7.5549400000000002</v>
      </c>
      <c r="C75" s="22">
        <v>0.22213985061861438</v>
      </c>
      <c r="D75" s="22">
        <v>6.9348099999999997</v>
      </c>
      <c r="E75" s="22">
        <v>8.4851913579142551</v>
      </c>
      <c r="F75" s="22">
        <v>0.62013000000000051</v>
      </c>
      <c r="G75" s="22">
        <v>8.263051507295641</v>
      </c>
      <c r="H75" s="30">
        <f t="shared" si="36"/>
        <v>13.324708540621538</v>
      </c>
      <c r="I75" s="8">
        <v>0.32</v>
      </c>
      <c r="J75" s="8">
        <f>I75*H75</f>
        <v>4.2639067329988922</v>
      </c>
      <c r="K75" s="8">
        <v>0.56000000000000005</v>
      </c>
      <c r="L75" s="8">
        <f t="shared" si="38"/>
        <v>7.4618367827480618</v>
      </c>
    </row>
    <row r="76" spans="1:12" x14ac:dyDescent="0.45">
      <c r="A76" s="10">
        <v>6</v>
      </c>
      <c r="B76" s="22">
        <v>7.2028499999999998</v>
      </c>
      <c r="C76" s="22">
        <v>9.8749857019997708E-2</v>
      </c>
      <c r="D76" s="22">
        <v>6.7679900000000002</v>
      </c>
      <c r="E76" s="22">
        <v>5.7788529169441381</v>
      </c>
      <c r="F76" s="22">
        <v>0.43485999999999958</v>
      </c>
      <c r="G76" s="22">
        <v>5.6801030599241402</v>
      </c>
      <c r="H76" s="30">
        <f t="shared" si="36"/>
        <v>13.061912017486422</v>
      </c>
      <c r="I76" s="8">
        <v>0.14000000000000001</v>
      </c>
      <c r="J76" s="8">
        <f t="shared" si="37"/>
        <v>1.8286676824480994</v>
      </c>
      <c r="K76" s="8">
        <v>0.22</v>
      </c>
      <c r="L76" s="8">
        <f t="shared" si="38"/>
        <v>2.8736206438470129</v>
      </c>
    </row>
    <row r="77" spans="1:12" x14ac:dyDescent="0.45">
      <c r="A77" s="10">
        <v>7</v>
      </c>
      <c r="B77" s="22">
        <v>7.3029500000000001</v>
      </c>
      <c r="C77" s="22">
        <v>0.12434733314895065</v>
      </c>
      <c r="D77" s="22">
        <v>6.8146800000000001</v>
      </c>
      <c r="E77" s="22">
        <v>6.4347494430741401</v>
      </c>
      <c r="F77" s="22">
        <v>0.48826999999999998</v>
      </c>
      <c r="G77" s="22">
        <v>6.3104021099251897</v>
      </c>
      <c r="H77" s="30">
        <f t="shared" si="36"/>
        <v>12.924001290116513</v>
      </c>
      <c r="I77" s="8">
        <v>0.19</v>
      </c>
      <c r="J77" s="8">
        <f t="shared" si="37"/>
        <v>2.4555602451221374</v>
      </c>
      <c r="K77" s="8">
        <v>0.38</v>
      </c>
      <c r="L77" s="8">
        <f t="shared" si="38"/>
        <v>4.9111204902442749</v>
      </c>
    </row>
    <row r="78" spans="1:12" x14ac:dyDescent="0.45">
      <c r="A78" s="10">
        <v>8</v>
      </c>
      <c r="B78" s="22">
        <v>7.4585299999999997</v>
      </c>
      <c r="C78" s="22">
        <v>0.17791660200881163</v>
      </c>
      <c r="D78" s="22">
        <v>6.8726900000000004</v>
      </c>
      <c r="E78" s="22">
        <v>7.3543050654725457</v>
      </c>
      <c r="F78" s="22">
        <v>0.58583999999999925</v>
      </c>
      <c r="G78" s="22">
        <v>7.1763884634637343</v>
      </c>
      <c r="H78" s="30">
        <f t="shared" si="36"/>
        <v>12.249741334602867</v>
      </c>
      <c r="I78" s="8">
        <v>0.24</v>
      </c>
      <c r="J78" s="8">
        <f t="shared" si="37"/>
        <v>2.939937920304688</v>
      </c>
      <c r="K78" s="8">
        <v>0.39</v>
      </c>
      <c r="L78" s="8">
        <f t="shared" si="38"/>
        <v>4.7773991204951178</v>
      </c>
    </row>
    <row r="79" spans="1:12" x14ac:dyDescent="0.45">
      <c r="B79" s="22"/>
      <c r="C79" s="22"/>
      <c r="D79" s="22"/>
      <c r="E79" s="22"/>
      <c r="F79" s="22"/>
      <c r="G79" s="22"/>
      <c r="H79" s="30"/>
      <c r="I79" s="9"/>
      <c r="J79" s="8"/>
      <c r="K79" s="9"/>
      <c r="L79" s="8"/>
    </row>
    <row r="80" spans="1:12" x14ac:dyDescent="0.45">
      <c r="A80" s="46" t="s">
        <v>0</v>
      </c>
      <c r="B80" s="31">
        <f t="shared" ref="B80:L80" si="39">AVERAGE(B71:B78)</f>
        <v>7.3561300000000003</v>
      </c>
      <c r="C80" s="31">
        <f t="shared" si="39"/>
        <v>0.1492181619036006</v>
      </c>
      <c r="D80" s="31">
        <f t="shared" si="39"/>
        <v>6.8100862500000003</v>
      </c>
      <c r="E80" s="31">
        <f t="shared" si="39"/>
        <v>6.5399699546502896</v>
      </c>
      <c r="F80" s="31">
        <f t="shared" si="39"/>
        <v>0.54604375000000005</v>
      </c>
      <c r="G80" s="31">
        <f t="shared" si="39"/>
        <v>6.3907517927466895</v>
      </c>
      <c r="H80" s="32">
        <f t="shared" si="39"/>
        <v>11.677669312045683</v>
      </c>
      <c r="I80" s="8">
        <f t="shared" si="39"/>
        <v>0.27500000000000002</v>
      </c>
      <c r="J80" s="9">
        <f t="shared" si="39"/>
        <v>3.1646698879662489</v>
      </c>
      <c r="K80" s="8">
        <f t="shared" si="39"/>
        <v>0.46750000000000008</v>
      </c>
      <c r="L80" s="9">
        <f t="shared" si="39"/>
        <v>5.3808183509887622</v>
      </c>
    </row>
    <row r="81" spans="1:12" x14ac:dyDescent="0.45">
      <c r="A81" s="47" t="s">
        <v>5</v>
      </c>
      <c r="B81" s="22">
        <f t="shared" ref="B81:L81" si="40">STDEV(B71:B78)/SQRT(COUNT(B71:B78))</f>
        <v>5.8114178040179751E-2</v>
      </c>
      <c r="C81" s="22">
        <f t="shared" si="40"/>
        <v>1.8667954380451119E-2</v>
      </c>
      <c r="D81" s="22">
        <f t="shared" si="40"/>
        <v>3.8912362933423907E-2</v>
      </c>
      <c r="E81" s="22">
        <f t="shared" si="40"/>
        <v>0.54683813560975914</v>
      </c>
      <c r="F81" s="22">
        <f t="shared" si="40"/>
        <v>2.5032159311109813E-2</v>
      </c>
      <c r="G81" s="22">
        <f t="shared" si="40"/>
        <v>0.52914803457254556</v>
      </c>
      <c r="H81" s="30">
        <f t="shared" si="40"/>
        <v>0.74954117819758637</v>
      </c>
      <c r="I81" s="8">
        <f t="shared" si="40"/>
        <v>2.7645717829090879E-2</v>
      </c>
      <c r="J81" s="8">
        <f t="shared" si="40"/>
        <v>0.35256731872292318</v>
      </c>
      <c r="K81" s="8">
        <f t="shared" si="40"/>
        <v>4.5620718977236595E-2</v>
      </c>
      <c r="L81" s="8">
        <f t="shared" si="40"/>
        <v>0.5845817874257957</v>
      </c>
    </row>
    <row r="82" spans="1:12" x14ac:dyDescent="0.45"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</row>
    <row r="84" spans="1:12" x14ac:dyDescent="0.45">
      <c r="A84" s="48" t="s">
        <v>48</v>
      </c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</row>
    <row r="85" spans="1:12" x14ac:dyDescent="0.45">
      <c r="A85" s="11"/>
      <c r="B85" s="17" t="s">
        <v>23</v>
      </c>
      <c r="C85" s="17"/>
      <c r="D85" s="17"/>
      <c r="E85" s="17"/>
      <c r="F85" s="17"/>
      <c r="G85" s="17"/>
      <c r="H85" s="28"/>
      <c r="I85" s="11" t="s">
        <v>35</v>
      </c>
      <c r="J85" s="11"/>
      <c r="K85" s="11" t="s">
        <v>36</v>
      </c>
      <c r="L85" s="11"/>
    </row>
    <row r="86" spans="1:12" ht="14.65" x14ac:dyDescent="0.45">
      <c r="A86" s="4" t="s">
        <v>44</v>
      </c>
      <c r="B86" s="19" t="s">
        <v>24</v>
      </c>
      <c r="C86" s="20" t="s">
        <v>25</v>
      </c>
      <c r="D86" s="20" t="s">
        <v>26</v>
      </c>
      <c r="E86" s="20" t="s">
        <v>25</v>
      </c>
      <c r="F86" s="19" t="s">
        <v>38</v>
      </c>
      <c r="G86" s="20" t="s">
        <v>27</v>
      </c>
      <c r="H86" s="29" t="s">
        <v>40</v>
      </c>
      <c r="I86" s="12" t="s">
        <v>34</v>
      </c>
      <c r="J86" s="12" t="s">
        <v>28</v>
      </c>
      <c r="K86" s="12" t="s">
        <v>34</v>
      </c>
      <c r="L86" s="12" t="s">
        <v>28</v>
      </c>
    </row>
    <row r="87" spans="1:12" x14ac:dyDescent="0.45">
      <c r="A87" s="10">
        <v>1</v>
      </c>
      <c r="B87" s="22">
        <v>7.1701100000000002</v>
      </c>
      <c r="C87" s="22">
        <f t="shared" ref="C87:C94" si="41" xml:space="preserve"> 10^(B87-6.13) * 0.00835</f>
        <v>9.1579121999993948E-2</v>
      </c>
      <c r="D87" s="22">
        <v>6.6978299999999997</v>
      </c>
      <c r="E87" s="22">
        <f t="shared" ref="E87:E94" si="42" xml:space="preserve"> 10^(D87-6.13) * 1.33</f>
        <v>4.9167897887727703</v>
      </c>
      <c r="F87" s="22">
        <f t="shared" ref="F87:F94" si="43">B87-D87</f>
        <v>0.47228000000000048</v>
      </c>
      <c r="G87" s="22">
        <f t="shared" ref="G87:G94" si="44">E87-C87</f>
        <v>4.8252106667727768</v>
      </c>
      <c r="H87" s="30">
        <f t="shared" ref="H87:H94" si="45">G87/F87</f>
        <v>10.216843115890514</v>
      </c>
      <c r="I87" s="8">
        <v>0.4</v>
      </c>
      <c r="J87" s="8">
        <f>I87*H87</f>
        <v>4.0867372463562059</v>
      </c>
      <c r="K87" s="8">
        <v>0.82</v>
      </c>
      <c r="L87" s="8">
        <f t="shared" ref="L87:L94" si="46">K87*$H87</f>
        <v>8.3778113550302216</v>
      </c>
    </row>
    <row r="88" spans="1:12" x14ac:dyDescent="0.45">
      <c r="A88" s="10">
        <v>2</v>
      </c>
      <c r="B88" s="22">
        <v>7.15585</v>
      </c>
      <c r="C88" s="22">
        <f t="shared" si="41"/>
        <v>8.862096514257789E-2</v>
      </c>
      <c r="D88" s="22">
        <v>6.7134499999999999</v>
      </c>
      <c r="E88" s="22">
        <f t="shared" si="42"/>
        <v>5.0968475172847283</v>
      </c>
      <c r="F88" s="22">
        <f t="shared" si="43"/>
        <v>0.44240000000000013</v>
      </c>
      <c r="G88" s="22">
        <f t="shared" si="44"/>
        <v>5.0082265521421503</v>
      </c>
      <c r="H88" s="30">
        <f t="shared" si="45"/>
        <v>11.320584430701059</v>
      </c>
      <c r="I88" s="8">
        <v>0.57999999999999996</v>
      </c>
      <c r="J88" s="8">
        <f t="shared" ref="J88:J94" si="47">I88*H88</f>
        <v>6.5659389698066137</v>
      </c>
      <c r="K88" s="8">
        <v>0.87</v>
      </c>
      <c r="L88" s="8">
        <f t="shared" si="46"/>
        <v>9.848908454709921</v>
      </c>
    </row>
    <row r="89" spans="1:12" x14ac:dyDescent="0.45">
      <c r="A89" s="10">
        <v>3</v>
      </c>
      <c r="B89" s="22">
        <v>7.2686999999999999</v>
      </c>
      <c r="C89" s="22">
        <f t="shared" si="41"/>
        <v>0.11491758097600809</v>
      </c>
      <c r="D89" s="22">
        <v>6.7823099999999998</v>
      </c>
      <c r="E89" s="22">
        <f t="shared" si="42"/>
        <v>5.9725753974758575</v>
      </c>
      <c r="F89" s="22">
        <f t="shared" si="43"/>
        <v>0.4863900000000001</v>
      </c>
      <c r="G89" s="22">
        <f t="shared" si="44"/>
        <v>5.8576578164998496</v>
      </c>
      <c r="H89" s="30">
        <f t="shared" si="45"/>
        <v>12.043129621291245</v>
      </c>
      <c r="I89" s="8">
        <v>0.36</v>
      </c>
      <c r="J89" s="8">
        <f t="shared" si="47"/>
        <v>4.3355266636648482</v>
      </c>
      <c r="K89" s="8">
        <v>0.67</v>
      </c>
      <c r="L89" s="8">
        <f t="shared" si="46"/>
        <v>8.0688968462651349</v>
      </c>
    </row>
    <row r="90" spans="1:12" x14ac:dyDescent="0.45">
      <c r="A90" s="10">
        <v>4</v>
      </c>
      <c r="B90" s="22">
        <v>7.4670899999999998</v>
      </c>
      <c r="C90" s="22">
        <f t="shared" si="41"/>
        <v>0.18145814859351359</v>
      </c>
      <c r="D90" s="22">
        <v>6.9291099999999997</v>
      </c>
      <c r="E90" s="22">
        <f t="shared" si="42"/>
        <v>8.3745531067230328</v>
      </c>
      <c r="F90" s="22">
        <f t="shared" si="43"/>
        <v>0.53798000000000012</v>
      </c>
      <c r="G90" s="22">
        <f t="shared" si="44"/>
        <v>8.1930949581295192</v>
      </c>
      <c r="H90" s="30">
        <f t="shared" si="45"/>
        <v>15.229367184894452</v>
      </c>
      <c r="I90" s="8">
        <v>0.27</v>
      </c>
      <c r="J90" s="8">
        <f t="shared" si="47"/>
        <v>4.1119291399215019</v>
      </c>
      <c r="K90" s="8">
        <v>0.48</v>
      </c>
      <c r="L90" s="8">
        <f t="shared" si="46"/>
        <v>7.3100962487493364</v>
      </c>
    </row>
    <row r="91" spans="1:12" x14ac:dyDescent="0.45">
      <c r="A91" s="10">
        <v>5</v>
      </c>
      <c r="B91" s="22">
        <v>7.3409199999999997</v>
      </c>
      <c r="C91" s="22">
        <f t="shared" si="41"/>
        <v>0.13570832040614159</v>
      </c>
      <c r="D91" s="22">
        <v>6.8481800000000002</v>
      </c>
      <c r="E91" s="22">
        <f t="shared" si="42"/>
        <v>6.950749561384213</v>
      </c>
      <c r="F91" s="22">
        <f t="shared" si="43"/>
        <v>0.49273999999999951</v>
      </c>
      <c r="G91" s="22">
        <f t="shared" si="44"/>
        <v>6.8150412409780712</v>
      </c>
      <c r="H91" s="30">
        <f t="shared" si="45"/>
        <v>13.830907255303158</v>
      </c>
      <c r="I91" s="8">
        <v>0.45</v>
      </c>
      <c r="J91" s="8">
        <f t="shared" si="47"/>
        <v>6.223908264886421</v>
      </c>
      <c r="K91" s="8">
        <v>0.53</v>
      </c>
      <c r="L91" s="8">
        <f t="shared" si="46"/>
        <v>7.3303808453106738</v>
      </c>
    </row>
    <row r="92" spans="1:12" x14ac:dyDescent="0.45">
      <c r="A92" s="10">
        <v>6</v>
      </c>
      <c r="B92" s="22">
        <v>7.2103000000000002</v>
      </c>
      <c r="C92" s="22">
        <f t="shared" si="41"/>
        <v>0.10045845056737333</v>
      </c>
      <c r="D92" s="22">
        <v>6.7900099999999997</v>
      </c>
      <c r="E92" s="22">
        <f t="shared" si="42"/>
        <v>6.0794129039214946</v>
      </c>
      <c r="F92" s="22">
        <f t="shared" si="43"/>
        <v>0.4202900000000005</v>
      </c>
      <c r="G92" s="22">
        <f t="shared" si="44"/>
        <v>5.9789544533541212</v>
      </c>
      <c r="H92" s="30">
        <f t="shared" si="45"/>
        <v>14.2257832766759</v>
      </c>
      <c r="I92" s="8">
        <v>0.39</v>
      </c>
      <c r="J92" s="8">
        <f t="shared" si="47"/>
        <v>5.5480554779036009</v>
      </c>
      <c r="K92" s="8">
        <v>0.62</v>
      </c>
      <c r="L92" s="8">
        <f t="shared" si="46"/>
        <v>8.8199856315390583</v>
      </c>
    </row>
    <row r="93" spans="1:12" x14ac:dyDescent="0.45">
      <c r="A93" s="10">
        <v>7</v>
      </c>
      <c r="B93" s="22">
        <v>7.3849299999999998</v>
      </c>
      <c r="C93" s="22">
        <f t="shared" si="41"/>
        <v>0.15018151306241817</v>
      </c>
      <c r="D93" s="22">
        <v>6.9136600000000001</v>
      </c>
      <c r="E93" s="22">
        <f t="shared" si="42"/>
        <v>8.0818659171203642</v>
      </c>
      <c r="F93" s="22">
        <f t="shared" si="43"/>
        <v>0.47126999999999963</v>
      </c>
      <c r="G93" s="22">
        <f t="shared" si="44"/>
        <v>7.9316844040579459</v>
      </c>
      <c r="H93" s="30">
        <f t="shared" si="45"/>
        <v>16.830446249619012</v>
      </c>
      <c r="I93" s="8">
        <v>0.28999999999999998</v>
      </c>
      <c r="J93" s="8">
        <f t="shared" si="47"/>
        <v>4.8808294123895131</v>
      </c>
      <c r="K93" s="8">
        <v>0.59</v>
      </c>
      <c r="L93" s="8">
        <f t="shared" si="46"/>
        <v>9.9299632872752159</v>
      </c>
    </row>
    <row r="94" spans="1:12" x14ac:dyDescent="0.45">
      <c r="A94" s="10">
        <v>8</v>
      </c>
      <c r="B94" s="22">
        <v>7.4068199999999997</v>
      </c>
      <c r="C94" s="22">
        <f t="shared" si="41"/>
        <v>0.15794521577506446</v>
      </c>
      <c r="D94" s="22">
        <v>6.9059299999999997</v>
      </c>
      <c r="E94" s="22">
        <f t="shared" si="42"/>
        <v>7.9392895461478377</v>
      </c>
      <c r="F94" s="22">
        <f t="shared" si="43"/>
        <v>0.50089000000000006</v>
      </c>
      <c r="G94" s="22">
        <f t="shared" si="44"/>
        <v>7.7813443303727734</v>
      </c>
      <c r="H94" s="30">
        <f t="shared" si="45"/>
        <v>15.535036296138419</v>
      </c>
      <c r="I94" s="8">
        <v>0.51</v>
      </c>
      <c r="J94" s="8">
        <f t="shared" si="47"/>
        <v>7.9228685110305932</v>
      </c>
      <c r="K94" s="8">
        <v>0.87</v>
      </c>
      <c r="L94" s="8">
        <f t="shared" si="46"/>
        <v>13.515481577640424</v>
      </c>
    </row>
    <row r="95" spans="1:12" x14ac:dyDescent="0.45">
      <c r="B95" s="22"/>
      <c r="C95" s="22"/>
      <c r="D95" s="22"/>
      <c r="E95" s="22"/>
      <c r="F95" s="22"/>
      <c r="G95" s="22"/>
      <c r="H95" s="30"/>
      <c r="I95" s="8"/>
      <c r="J95" s="8"/>
      <c r="K95" s="8"/>
      <c r="L95" s="8"/>
    </row>
    <row r="96" spans="1:12" x14ac:dyDescent="0.45">
      <c r="A96" s="46" t="s">
        <v>0</v>
      </c>
      <c r="B96" s="31">
        <f t="shared" ref="B96:L96" si="48">AVERAGE(B87:B94)</f>
        <v>7.3005899999999997</v>
      </c>
      <c r="C96" s="31">
        <f t="shared" si="48"/>
        <v>0.12760866456538639</v>
      </c>
      <c r="D96" s="31">
        <f t="shared" si="48"/>
        <v>6.8225600000000002</v>
      </c>
      <c r="E96" s="31">
        <f t="shared" si="48"/>
        <v>6.6765104673537872</v>
      </c>
      <c r="F96" s="31">
        <f t="shared" si="48"/>
        <v>0.47803000000000007</v>
      </c>
      <c r="G96" s="31">
        <f>AVERAGE(G87:G94)</f>
        <v>6.5489018027884018</v>
      </c>
      <c r="H96" s="32">
        <f t="shared" si="48"/>
        <v>13.65401217881422</v>
      </c>
      <c r="I96" s="8">
        <f t="shared" si="48"/>
        <v>0.40625</v>
      </c>
      <c r="J96" s="9">
        <f t="shared" si="48"/>
        <v>5.4594742107449123</v>
      </c>
      <c r="K96" s="8">
        <f t="shared" si="48"/>
        <v>0.68125000000000002</v>
      </c>
      <c r="L96" s="9">
        <f t="shared" si="48"/>
        <v>9.1501905308149993</v>
      </c>
    </row>
    <row r="97" spans="1:12" x14ac:dyDescent="0.45">
      <c r="A97" s="47" t="s">
        <v>5</v>
      </c>
      <c r="B97" s="22">
        <f t="shared" ref="B97:L97" si="49">STDEV(B87:B96)/SQRT(COUNT(B87:B96))</f>
        <v>3.6303267682736777E-2</v>
      </c>
      <c r="C97" s="22">
        <f t="shared" si="49"/>
        <v>1.0614179163039096E-2</v>
      </c>
      <c r="D97" s="22">
        <f t="shared" si="49"/>
        <v>2.8235415064930238E-2</v>
      </c>
      <c r="E97" s="22">
        <f t="shared" si="49"/>
        <v>0.42446359635077774</v>
      </c>
      <c r="F97" s="22">
        <f t="shared" si="49"/>
        <v>1.1233024476466166E-2</v>
      </c>
      <c r="G97" s="22">
        <f t="shared" si="49"/>
        <v>0.41420360715277676</v>
      </c>
      <c r="H97" s="30">
        <f t="shared" si="49"/>
        <v>0.71026111615395437</v>
      </c>
      <c r="I97" s="8">
        <f t="shared" si="49"/>
        <v>3.2784544969983821E-2</v>
      </c>
      <c r="J97" s="8">
        <f t="shared" si="49"/>
        <v>0.4279011144252502</v>
      </c>
      <c r="K97" s="8">
        <f t="shared" si="49"/>
        <v>4.8028854174686671E-2</v>
      </c>
      <c r="L97" s="8">
        <f t="shared" si="49"/>
        <v>0.63162569534747437</v>
      </c>
    </row>
    <row r="98" spans="1:12" x14ac:dyDescent="0.45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</row>
    <row r="100" spans="1:12" x14ac:dyDescent="0.45">
      <c r="A100" s="48" t="s">
        <v>12</v>
      </c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</row>
    <row r="101" spans="1:12" x14ac:dyDescent="0.45">
      <c r="A101" s="11"/>
      <c r="B101" s="17" t="s">
        <v>23</v>
      </c>
      <c r="C101" s="17"/>
      <c r="D101" s="17"/>
      <c r="E101" s="17"/>
      <c r="F101" s="17"/>
      <c r="G101" s="17"/>
      <c r="H101" s="28"/>
      <c r="I101" s="11" t="s">
        <v>35</v>
      </c>
      <c r="J101" s="11"/>
      <c r="K101" s="11" t="s">
        <v>36</v>
      </c>
      <c r="L101" s="11"/>
    </row>
    <row r="102" spans="1:12" ht="14.65" x14ac:dyDescent="0.45">
      <c r="A102" s="4" t="s">
        <v>44</v>
      </c>
      <c r="B102" s="19" t="s">
        <v>24</v>
      </c>
      <c r="C102" s="20" t="s">
        <v>25</v>
      </c>
      <c r="D102" s="20" t="s">
        <v>26</v>
      </c>
      <c r="E102" s="20" t="s">
        <v>25</v>
      </c>
      <c r="F102" s="19" t="s">
        <v>38</v>
      </c>
      <c r="G102" s="20" t="s">
        <v>27</v>
      </c>
      <c r="H102" s="29" t="s">
        <v>40</v>
      </c>
      <c r="I102" s="12" t="s">
        <v>34</v>
      </c>
      <c r="J102" s="12" t="s">
        <v>28</v>
      </c>
      <c r="K102" s="12" t="s">
        <v>34</v>
      </c>
      <c r="L102" s="12" t="s">
        <v>28</v>
      </c>
    </row>
    <row r="103" spans="1:12" x14ac:dyDescent="0.45">
      <c r="A103" s="10">
        <v>1</v>
      </c>
      <c r="B103" s="22">
        <v>7.2472899999999996</v>
      </c>
      <c r="C103" s="22">
        <f t="shared" ref="C103:C110" si="50" xml:space="preserve"> 10^(B103-6.13) * 0.00835</f>
        <v>0.1093897111322811</v>
      </c>
      <c r="D103" s="22">
        <v>6.7988999999999997</v>
      </c>
      <c r="E103" s="22">
        <f t="shared" ref="E103:E110" si="51" xml:space="preserve"> 10^(D103-6.13) * 1.33</f>
        <v>6.2051408072000305</v>
      </c>
      <c r="F103" s="22">
        <f t="shared" ref="F103:F110" si="52">B103-D103</f>
        <v>0.44838999999999984</v>
      </c>
      <c r="G103" s="22">
        <f t="shared" ref="G103:G110" si="53">E103-C103</f>
        <v>6.0957510960677492</v>
      </c>
      <c r="H103" s="30">
        <f t="shared" ref="H103:H110" si="54">G103/F103</f>
        <v>13.594752550386385</v>
      </c>
      <c r="I103" s="8">
        <v>0.43</v>
      </c>
      <c r="J103" s="8">
        <f t="shared" ref="J103:J110" si="55">I103*H103</f>
        <v>5.8457435966661455</v>
      </c>
      <c r="K103" s="8">
        <v>0.88</v>
      </c>
      <c r="L103" s="8">
        <f t="shared" ref="L103:L107" si="56">K103*$H103</f>
        <v>11.96338224434002</v>
      </c>
    </row>
    <row r="104" spans="1:12" x14ac:dyDescent="0.45">
      <c r="A104" s="10">
        <v>2</v>
      </c>
      <c r="B104" s="22">
        <v>7.1688099999999997</v>
      </c>
      <c r="C104" s="22">
        <f t="shared" si="50"/>
        <v>9.1305402537415328E-2</v>
      </c>
      <c r="D104" s="22">
        <v>6.7147699999999997</v>
      </c>
      <c r="E104" s="22">
        <f t="shared" si="51"/>
        <v>5.1123625047139507</v>
      </c>
      <c r="F104" s="22">
        <f t="shared" si="52"/>
        <v>0.45404</v>
      </c>
      <c r="G104" s="22">
        <f t="shared" si="53"/>
        <v>5.0210571021765356</v>
      </c>
      <c r="H104" s="30">
        <f t="shared" si="54"/>
        <v>11.058622813356831</v>
      </c>
      <c r="I104" s="8">
        <v>0.37</v>
      </c>
      <c r="J104" s="8">
        <f t="shared" si="55"/>
        <v>4.0916904409420276</v>
      </c>
      <c r="K104" s="8">
        <v>0.7</v>
      </c>
      <c r="L104" s="8">
        <f t="shared" si="56"/>
        <v>7.741035969349781</v>
      </c>
    </row>
    <row r="105" spans="1:12" x14ac:dyDescent="0.45">
      <c r="A105" s="10">
        <v>3</v>
      </c>
      <c r="B105" s="22">
        <v>7.4836099999999997</v>
      </c>
      <c r="C105" s="22">
        <f t="shared" si="50"/>
        <v>0.18849354204452284</v>
      </c>
      <c r="D105" s="22">
        <v>6.8320600000000002</v>
      </c>
      <c r="E105" s="22">
        <f t="shared" si="51"/>
        <v>6.6974833244810226</v>
      </c>
      <c r="F105" s="22">
        <f t="shared" si="52"/>
        <v>0.65154999999999941</v>
      </c>
      <c r="G105" s="22">
        <f t="shared" si="53"/>
        <v>6.5089897824364993</v>
      </c>
      <c r="H105" s="30">
        <f t="shared" si="54"/>
        <v>9.9900081074921427</v>
      </c>
      <c r="I105" s="8">
        <v>0.44</v>
      </c>
      <c r="J105" s="8">
        <f t="shared" si="55"/>
        <v>4.3956035672965426</v>
      </c>
      <c r="K105" s="8">
        <v>0.95</v>
      </c>
      <c r="L105" s="8">
        <f t="shared" si="56"/>
        <v>9.4905077021175348</v>
      </c>
    </row>
    <row r="106" spans="1:12" x14ac:dyDescent="0.45">
      <c r="A106" s="10">
        <v>4</v>
      </c>
      <c r="B106" s="22">
        <v>7.3276300000000001</v>
      </c>
      <c r="C106" s="22">
        <f t="shared" si="50"/>
        <v>0.13161836012468514</v>
      </c>
      <c r="D106" s="22">
        <v>6.8801800000000002</v>
      </c>
      <c r="E106" s="22">
        <f t="shared" si="51"/>
        <v>7.4822401114829384</v>
      </c>
      <c r="F106" s="22">
        <f t="shared" si="52"/>
        <v>0.4474499999999999</v>
      </c>
      <c r="G106" s="22">
        <f t="shared" si="53"/>
        <v>7.3506217513582532</v>
      </c>
      <c r="H106" s="30">
        <f t="shared" si="54"/>
        <v>16.427805903136115</v>
      </c>
      <c r="I106" s="8">
        <v>0.33</v>
      </c>
      <c r="J106" s="8">
        <f t="shared" si="55"/>
        <v>5.421175948034918</v>
      </c>
      <c r="K106" s="8">
        <v>0.73</v>
      </c>
      <c r="L106" s="8">
        <f t="shared" si="56"/>
        <v>11.992298309289364</v>
      </c>
    </row>
    <row r="107" spans="1:12" x14ac:dyDescent="0.45">
      <c r="A107" s="10">
        <v>5</v>
      </c>
      <c r="B107" s="22">
        <v>7.3435300000000003</v>
      </c>
      <c r="C107" s="22">
        <f t="shared" si="50"/>
        <v>0.13652634869967589</v>
      </c>
      <c r="D107" s="22">
        <v>6.8781100000000004</v>
      </c>
      <c r="E107" s="22">
        <f t="shared" si="51"/>
        <v>7.4466619840588866</v>
      </c>
      <c r="F107" s="22">
        <f t="shared" si="52"/>
        <v>0.46541999999999994</v>
      </c>
      <c r="G107" s="22">
        <f t="shared" si="53"/>
        <v>7.3101356353592104</v>
      </c>
      <c r="H107" s="30">
        <f t="shared" si="54"/>
        <v>15.70653524850503</v>
      </c>
      <c r="I107" s="8">
        <v>0.28999999999999998</v>
      </c>
      <c r="J107" s="8">
        <f t="shared" si="55"/>
        <v>4.5548952220664587</v>
      </c>
      <c r="K107" s="8">
        <v>0.54</v>
      </c>
      <c r="L107" s="8">
        <f t="shared" si="56"/>
        <v>8.4815290341927163</v>
      </c>
    </row>
    <row r="108" spans="1:12" x14ac:dyDescent="0.45">
      <c r="A108" s="10">
        <v>6</v>
      </c>
      <c r="B108" s="22">
        <v>7.3088300000000004</v>
      </c>
      <c r="C108" s="22">
        <f t="shared" si="50"/>
        <v>0.12604234526673586</v>
      </c>
      <c r="D108" s="22">
        <v>6.7710999999999997</v>
      </c>
      <c r="E108" s="22">
        <f t="shared" si="51"/>
        <v>5.8203840372731488</v>
      </c>
      <c r="F108" s="22">
        <f t="shared" si="52"/>
        <v>0.53773000000000071</v>
      </c>
      <c r="G108" s="22">
        <f t="shared" si="53"/>
        <v>5.6943416920064127</v>
      </c>
      <c r="H108" s="30">
        <f t="shared" si="54"/>
        <v>10.589592717546735</v>
      </c>
      <c r="I108" s="8">
        <v>0.44</v>
      </c>
      <c r="J108" s="8">
        <f t="shared" si="55"/>
        <v>4.6594207957205631</v>
      </c>
      <c r="K108" s="8">
        <v>0.79</v>
      </c>
      <c r="L108" s="8">
        <f>K108*$H108</f>
        <v>8.36577824686192</v>
      </c>
    </row>
    <row r="109" spans="1:12" x14ac:dyDescent="0.45">
      <c r="A109" s="10">
        <v>7</v>
      </c>
      <c r="B109" s="22">
        <v>7.3295399999999997</v>
      </c>
      <c r="C109" s="22">
        <f t="shared" si="50"/>
        <v>0.132198484189643</v>
      </c>
      <c r="D109" s="22">
        <v>6.8322099999999999</v>
      </c>
      <c r="E109" s="22">
        <f t="shared" si="51"/>
        <v>6.6997969527970005</v>
      </c>
      <c r="F109" s="22">
        <f t="shared" si="52"/>
        <v>0.49732999999999983</v>
      </c>
      <c r="G109" s="22">
        <f t="shared" si="53"/>
        <v>6.5675984686073576</v>
      </c>
      <c r="H109" s="30">
        <f t="shared" si="54"/>
        <v>13.205715457759153</v>
      </c>
      <c r="I109" s="8">
        <v>0.48</v>
      </c>
      <c r="J109" s="8">
        <f t="shared" si="55"/>
        <v>6.338743419724393</v>
      </c>
      <c r="K109" s="8">
        <v>0.98</v>
      </c>
      <c r="L109" s="8">
        <f>K109*$H109</f>
        <v>12.94160114860397</v>
      </c>
    </row>
    <row r="110" spans="1:12" x14ac:dyDescent="0.45">
      <c r="A110" s="10">
        <v>8</v>
      </c>
      <c r="B110" s="22">
        <v>7.3823100000000004</v>
      </c>
      <c r="C110" s="22">
        <f t="shared" si="50"/>
        <v>0.1492782294856741</v>
      </c>
      <c r="D110" s="22">
        <v>6.8668100000000001</v>
      </c>
      <c r="E110" s="22">
        <f t="shared" si="51"/>
        <v>7.2554046826092717</v>
      </c>
      <c r="F110" s="22">
        <f t="shared" si="52"/>
        <v>0.51550000000000029</v>
      </c>
      <c r="G110" s="22">
        <f t="shared" si="53"/>
        <v>7.1061264531235979</v>
      </c>
      <c r="H110" s="30">
        <f t="shared" si="54"/>
        <v>13.784920374633549</v>
      </c>
      <c r="I110" s="8">
        <v>0.44</v>
      </c>
      <c r="J110" s="8">
        <f t="shared" si="55"/>
        <v>6.0653649648387615</v>
      </c>
      <c r="K110" s="8">
        <v>0.81</v>
      </c>
      <c r="L110" s="8">
        <f t="shared" ref="L110" si="57">K110*$H110</f>
        <v>11.165785503453176</v>
      </c>
    </row>
    <row r="111" spans="1:12" x14ac:dyDescent="0.45">
      <c r="B111" s="22"/>
      <c r="C111" s="22"/>
      <c r="D111" s="22"/>
      <c r="E111" s="22"/>
      <c r="F111" s="22"/>
      <c r="G111" s="22"/>
      <c r="H111" s="30"/>
      <c r="I111" s="8"/>
      <c r="J111" s="8"/>
      <c r="K111" s="8"/>
      <c r="L111" s="8"/>
    </row>
    <row r="112" spans="1:12" x14ac:dyDescent="0.45">
      <c r="A112" s="46" t="s">
        <v>0</v>
      </c>
      <c r="B112" s="31">
        <f t="shared" ref="B112:L112" si="58">AVERAGE(B103:B110)</f>
        <v>7.3239437499999998</v>
      </c>
      <c r="C112" s="31">
        <f t="shared" si="58"/>
        <v>0.13310655293507917</v>
      </c>
      <c r="D112" s="31">
        <f t="shared" si="58"/>
        <v>6.8217675</v>
      </c>
      <c r="E112" s="31">
        <f t="shared" si="58"/>
        <v>6.5899343005770321</v>
      </c>
      <c r="F112" s="31">
        <f t="shared" si="58"/>
        <v>0.50217624999999999</v>
      </c>
      <c r="G112" s="31">
        <f t="shared" si="58"/>
        <v>6.4568277476419524</v>
      </c>
      <c r="H112" s="32">
        <f t="shared" si="58"/>
        <v>13.044744146601992</v>
      </c>
      <c r="I112" s="8">
        <f t="shared" si="58"/>
        <v>0.40250000000000002</v>
      </c>
      <c r="J112" s="9">
        <f t="shared" si="58"/>
        <v>5.1715797444112273</v>
      </c>
      <c r="K112" s="8">
        <f t="shared" si="58"/>
        <v>0.7975000000000001</v>
      </c>
      <c r="L112" s="9">
        <f t="shared" si="58"/>
        <v>10.26773976977606</v>
      </c>
    </row>
    <row r="113" spans="1:12" x14ac:dyDescent="0.45">
      <c r="A113" s="47" t="s">
        <v>5</v>
      </c>
      <c r="B113" s="22">
        <f t="shared" ref="B113:L113" si="59">STDEV(B103:B110)/SQRT(COUNT(B103:B110))</f>
        <v>3.2595782315765751E-2</v>
      </c>
      <c r="C113" s="22">
        <f t="shared" si="59"/>
        <v>1.0092167918449477E-2</v>
      </c>
      <c r="D113" s="22">
        <f t="shared" si="59"/>
        <v>2.0427960858133438E-2</v>
      </c>
      <c r="E113" s="22">
        <f t="shared" si="59"/>
        <v>0.29641222081468899</v>
      </c>
      <c r="F113" s="22">
        <f t="shared" si="59"/>
        <v>2.4397613461851732E-2</v>
      </c>
      <c r="G113" s="22">
        <f t="shared" si="59"/>
        <v>0.29083563692425662</v>
      </c>
      <c r="H113" s="30">
        <f t="shared" si="59"/>
        <v>0.83141853106910601</v>
      </c>
      <c r="I113" s="8">
        <f t="shared" si="59"/>
        <v>2.3126206532231419E-2</v>
      </c>
      <c r="J113" s="8">
        <f t="shared" si="59"/>
        <v>0.30144961536465475</v>
      </c>
      <c r="K113" s="8">
        <f t="shared" si="59"/>
        <v>5.0700450829215538E-2</v>
      </c>
      <c r="L113" s="8">
        <f t="shared" si="59"/>
        <v>0.70205889276980404</v>
      </c>
    </row>
    <row r="116" spans="1:12" x14ac:dyDescent="0.45">
      <c r="A116" s="48" t="s">
        <v>49</v>
      </c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</row>
    <row r="117" spans="1:12" x14ac:dyDescent="0.45">
      <c r="A117" s="11"/>
      <c r="B117" s="17" t="s">
        <v>23</v>
      </c>
      <c r="C117" s="17"/>
      <c r="D117" s="17"/>
      <c r="E117" s="17"/>
      <c r="F117" s="17"/>
      <c r="G117" s="17"/>
      <c r="H117" s="28"/>
      <c r="I117" s="11" t="s">
        <v>35</v>
      </c>
      <c r="J117" s="11"/>
      <c r="K117" s="11" t="s">
        <v>36</v>
      </c>
      <c r="L117" s="11"/>
    </row>
    <row r="118" spans="1:12" ht="14.65" x14ac:dyDescent="0.45">
      <c r="A118" s="4" t="s">
        <v>44</v>
      </c>
      <c r="B118" s="19" t="s">
        <v>24</v>
      </c>
      <c r="C118" s="20" t="s">
        <v>25</v>
      </c>
      <c r="D118" s="20" t="s">
        <v>26</v>
      </c>
      <c r="E118" s="20" t="s">
        <v>25</v>
      </c>
      <c r="F118" s="19" t="s">
        <v>38</v>
      </c>
      <c r="G118" s="20" t="s">
        <v>27</v>
      </c>
      <c r="H118" s="29" t="s">
        <v>40</v>
      </c>
      <c r="I118" s="12" t="s">
        <v>34</v>
      </c>
      <c r="J118" s="12" t="s">
        <v>28</v>
      </c>
      <c r="K118" s="12" t="s">
        <v>34</v>
      </c>
      <c r="L118" s="12" t="s">
        <v>28</v>
      </c>
    </row>
    <row r="119" spans="1:12" x14ac:dyDescent="0.45">
      <c r="A119" s="10">
        <v>1</v>
      </c>
      <c r="B119" s="22">
        <v>7.2069900000000002</v>
      </c>
      <c r="C119" s="22">
        <f t="shared" ref="C119:C126" si="60" xml:space="preserve"> 10^(B119-6.13) * 0.00835</f>
        <v>9.9695711117755312E-2</v>
      </c>
      <c r="D119" s="22">
        <v>6.7202999999999999</v>
      </c>
      <c r="E119" s="22">
        <f t="shared" ref="E119:E126" si="61" xml:space="preserve"> 10^(D119-6.13) * 1.33</f>
        <v>5.1778759433308021</v>
      </c>
      <c r="F119" s="22">
        <f t="shared" ref="F119:F126" si="62">B119-D119</f>
        <v>0.48669000000000029</v>
      </c>
      <c r="G119" s="22">
        <f t="shared" ref="G119:G126" si="63">E119-C119</f>
        <v>5.0781802322130467</v>
      </c>
      <c r="H119" s="30">
        <f t="shared" ref="H119:H126" si="64">G119/F119</f>
        <v>10.43411664963949</v>
      </c>
      <c r="I119" s="8">
        <v>0.46</v>
      </c>
      <c r="J119" s="8">
        <f t="shared" ref="J119:J126" si="65">I119*H119</f>
        <v>4.7996936588341654</v>
      </c>
      <c r="K119" s="8">
        <v>0.75</v>
      </c>
      <c r="L119" s="8">
        <f t="shared" ref="L119:L126" si="66">K119*$H119</f>
        <v>7.8255874872296172</v>
      </c>
    </row>
    <row r="120" spans="1:12" x14ac:dyDescent="0.45">
      <c r="A120" s="10">
        <v>2</v>
      </c>
      <c r="B120" s="22">
        <v>7.2072099999999999</v>
      </c>
      <c r="C120" s="22">
        <f t="shared" si="60"/>
        <v>9.9746226640282959E-2</v>
      </c>
      <c r="D120" s="22">
        <v>6.7902699999999996</v>
      </c>
      <c r="E120" s="22">
        <f t="shared" si="61"/>
        <v>6.083053568631942</v>
      </c>
      <c r="F120" s="22">
        <f t="shared" si="62"/>
        <v>0.41694000000000031</v>
      </c>
      <c r="G120" s="22">
        <f t="shared" si="63"/>
        <v>5.9833073419916589</v>
      </c>
      <c r="H120" s="30">
        <f t="shared" si="64"/>
        <v>14.350523677247697</v>
      </c>
      <c r="I120" s="8">
        <v>0.43</v>
      </c>
      <c r="J120" s="8">
        <f t="shared" si="65"/>
        <v>6.1707251812165094</v>
      </c>
      <c r="K120" s="8">
        <v>0.71</v>
      </c>
      <c r="L120" s="8">
        <f t="shared" si="66"/>
        <v>10.188871810845864</v>
      </c>
    </row>
    <row r="121" spans="1:12" x14ac:dyDescent="0.45">
      <c r="A121" s="10">
        <v>3</v>
      </c>
      <c r="B121" s="22">
        <v>7.2624199999999997</v>
      </c>
      <c r="C121" s="22">
        <f t="shared" si="60"/>
        <v>0.11326780265789721</v>
      </c>
      <c r="D121" s="22">
        <v>6.7918900000000004</v>
      </c>
      <c r="E121" s="22">
        <f t="shared" si="61"/>
        <v>6.1057868745394384</v>
      </c>
      <c r="F121" s="22">
        <f t="shared" si="62"/>
        <v>0.47052999999999923</v>
      </c>
      <c r="G121" s="22">
        <f t="shared" si="63"/>
        <v>5.9925190718815413</v>
      </c>
      <c r="H121" s="30">
        <f t="shared" si="64"/>
        <v>12.735679068032965</v>
      </c>
      <c r="I121" s="8">
        <v>0.45</v>
      </c>
      <c r="J121" s="8">
        <f t="shared" si="65"/>
        <v>5.7310555806148349</v>
      </c>
      <c r="K121" s="8">
        <v>0.78</v>
      </c>
      <c r="L121" s="8">
        <f t="shared" si="66"/>
        <v>9.9338296730657127</v>
      </c>
    </row>
    <row r="122" spans="1:12" x14ac:dyDescent="0.45">
      <c r="A122" s="10">
        <v>4</v>
      </c>
      <c r="B122" s="22">
        <v>7.3862399999999999</v>
      </c>
      <c r="C122" s="22">
        <f t="shared" si="60"/>
        <v>0.15063520245401477</v>
      </c>
      <c r="D122" s="22">
        <v>6.8399099999999997</v>
      </c>
      <c r="E122" s="22">
        <f t="shared" si="61"/>
        <v>6.8196430078893187</v>
      </c>
      <c r="F122" s="22">
        <f t="shared" si="62"/>
        <v>0.5463300000000002</v>
      </c>
      <c r="G122" s="22">
        <f t="shared" si="63"/>
        <v>6.6690078054353039</v>
      </c>
      <c r="H122" s="30">
        <f t="shared" si="64"/>
        <v>12.206922199833986</v>
      </c>
      <c r="I122" s="8">
        <v>0.53</v>
      </c>
      <c r="J122" s="8">
        <f t="shared" si="65"/>
        <v>6.4696687659120133</v>
      </c>
      <c r="K122" s="8">
        <v>0.95</v>
      </c>
      <c r="L122" s="8">
        <f t="shared" si="66"/>
        <v>11.596576089842287</v>
      </c>
    </row>
    <row r="123" spans="1:12" x14ac:dyDescent="0.45">
      <c r="A123" s="10">
        <v>5</v>
      </c>
      <c r="B123" s="22">
        <v>7.2595599999999996</v>
      </c>
      <c r="C123" s="22">
        <f t="shared" si="60"/>
        <v>0.11252434030455562</v>
      </c>
      <c r="D123" s="22">
        <v>6.8446100000000003</v>
      </c>
      <c r="E123" s="22">
        <f t="shared" si="61"/>
        <v>6.8938470062129147</v>
      </c>
      <c r="F123" s="22">
        <f t="shared" si="62"/>
        <v>0.41494999999999926</v>
      </c>
      <c r="G123" s="22">
        <f t="shared" si="63"/>
        <v>6.781322665908359</v>
      </c>
      <c r="H123" s="30">
        <f t="shared" si="64"/>
        <v>16.342505520926306</v>
      </c>
      <c r="I123" s="8">
        <v>0.33</v>
      </c>
      <c r="J123" s="8">
        <f t="shared" si="65"/>
        <v>5.3930268219056812</v>
      </c>
      <c r="K123" s="8">
        <v>0.52</v>
      </c>
      <c r="L123" s="8">
        <f t="shared" si="66"/>
        <v>8.498102870881679</v>
      </c>
    </row>
    <row r="124" spans="1:12" x14ac:dyDescent="0.45">
      <c r="A124" s="10">
        <v>6</v>
      </c>
      <c r="B124" s="22">
        <v>7.4112299999999998</v>
      </c>
      <c r="C124" s="22">
        <f t="shared" si="60"/>
        <v>0.15955722535906613</v>
      </c>
      <c r="D124" s="22">
        <v>6.8939000000000004</v>
      </c>
      <c r="E124" s="22">
        <f t="shared" si="61"/>
        <v>7.7223884026593375</v>
      </c>
      <c r="F124" s="22">
        <f t="shared" si="62"/>
        <v>0.5173299999999994</v>
      </c>
      <c r="G124" s="22">
        <f t="shared" si="63"/>
        <v>7.5628311773002714</v>
      </c>
      <c r="H124" s="30">
        <f t="shared" si="64"/>
        <v>14.618968892776913</v>
      </c>
      <c r="I124" s="8">
        <v>0.36</v>
      </c>
      <c r="J124" s="8">
        <f t="shared" si="65"/>
        <v>5.2628288013996887</v>
      </c>
      <c r="K124" s="8">
        <v>0.78</v>
      </c>
      <c r="L124" s="8">
        <f t="shared" si="66"/>
        <v>11.402795736365992</v>
      </c>
    </row>
    <row r="125" spans="1:12" x14ac:dyDescent="0.45">
      <c r="A125" s="10">
        <v>7</v>
      </c>
      <c r="B125" s="22">
        <v>7.4182199999999998</v>
      </c>
      <c r="C125" s="22">
        <f t="shared" si="60"/>
        <v>0.16214608811458775</v>
      </c>
      <c r="D125" s="22">
        <v>6.9497499999999999</v>
      </c>
      <c r="E125" s="22">
        <f t="shared" si="61"/>
        <v>8.7821659820360143</v>
      </c>
      <c r="F125" s="22">
        <f t="shared" si="62"/>
        <v>0.46846999999999994</v>
      </c>
      <c r="G125" s="22">
        <f t="shared" si="63"/>
        <v>8.6200198939214268</v>
      </c>
      <c r="H125" s="30">
        <f t="shared" si="64"/>
        <v>18.400366926209635</v>
      </c>
      <c r="I125" s="8">
        <v>0.31</v>
      </c>
      <c r="J125" s="8">
        <f t="shared" si="65"/>
        <v>5.7041137471249872</v>
      </c>
      <c r="K125" s="8">
        <v>0.63</v>
      </c>
      <c r="L125" s="8">
        <f t="shared" si="66"/>
        <v>11.59223116351207</v>
      </c>
    </row>
    <row r="126" spans="1:12" x14ac:dyDescent="0.45">
      <c r="A126" s="10">
        <v>8</v>
      </c>
      <c r="B126" s="22">
        <v>7.3258700000000001</v>
      </c>
      <c r="C126" s="22">
        <f t="shared" si="60"/>
        <v>0.13108604950662034</v>
      </c>
      <c r="D126" s="22">
        <v>6.8446100000000003</v>
      </c>
      <c r="E126" s="22">
        <f t="shared" si="61"/>
        <v>6.8938470062129147</v>
      </c>
      <c r="F126" s="22">
        <f t="shared" si="62"/>
        <v>0.4812599999999998</v>
      </c>
      <c r="G126" s="22">
        <f t="shared" si="63"/>
        <v>6.7627609567062947</v>
      </c>
      <c r="H126" s="30">
        <f t="shared" si="64"/>
        <v>14.052198305918417</v>
      </c>
      <c r="I126" s="8">
        <v>0.31</v>
      </c>
      <c r="J126" s="8">
        <f t="shared" si="65"/>
        <v>4.3561814748347087</v>
      </c>
      <c r="K126" s="8">
        <v>0.75</v>
      </c>
      <c r="L126" s="8">
        <f t="shared" si="66"/>
        <v>10.539148729438812</v>
      </c>
    </row>
    <row r="127" spans="1:12" x14ac:dyDescent="0.45">
      <c r="B127" s="22"/>
      <c r="C127" s="22"/>
      <c r="D127" s="22"/>
      <c r="E127" s="22"/>
      <c r="F127" s="22"/>
      <c r="G127" s="22"/>
      <c r="H127" s="30"/>
      <c r="I127" s="8"/>
      <c r="J127" s="8"/>
      <c r="K127" s="8"/>
      <c r="L127" s="8"/>
    </row>
    <row r="128" spans="1:12" x14ac:dyDescent="0.45">
      <c r="A128" s="46" t="s">
        <v>0</v>
      </c>
      <c r="B128" s="31">
        <f t="shared" ref="B128:L128" si="67">AVERAGE(B119:B126)</f>
        <v>7.3097174999999996</v>
      </c>
      <c r="C128" s="31">
        <f t="shared" si="67"/>
        <v>0.1285823307693475</v>
      </c>
      <c r="D128" s="31">
        <f t="shared" si="67"/>
        <v>6.8344050000000012</v>
      </c>
      <c r="E128" s="31">
        <f t="shared" si="67"/>
        <v>6.8098259739390858</v>
      </c>
      <c r="F128" s="31">
        <f t="shared" si="67"/>
        <v>0.4753124999999998</v>
      </c>
      <c r="G128" s="31">
        <f t="shared" si="67"/>
        <v>6.6812436431697373</v>
      </c>
      <c r="H128" s="32">
        <f t="shared" si="67"/>
        <v>14.142660155073177</v>
      </c>
      <c r="I128" s="8">
        <f t="shared" si="67"/>
        <v>0.39750000000000002</v>
      </c>
      <c r="J128" s="9">
        <f t="shared" si="67"/>
        <v>5.4859117539803233</v>
      </c>
      <c r="K128" s="8">
        <f t="shared" si="67"/>
        <v>0.73375000000000001</v>
      </c>
      <c r="L128" s="9">
        <f t="shared" si="67"/>
        <v>10.197142945147753</v>
      </c>
    </row>
    <row r="129" spans="1:12" x14ac:dyDescent="0.45">
      <c r="A129" s="47" t="s">
        <v>5</v>
      </c>
      <c r="B129" s="22">
        <f t="shared" ref="B129:L129" si="68">STDEV(B119:B128)/SQRT(COUNT(B119:B128))</f>
        <v>2.7388088334874494E-2</v>
      </c>
      <c r="C129" s="22">
        <f t="shared" si="68"/>
        <v>8.1111370489318109E-3</v>
      </c>
      <c r="D129" s="22">
        <f t="shared" si="68"/>
        <v>2.1685276495047676E-2</v>
      </c>
      <c r="E129" s="22">
        <f t="shared" si="68"/>
        <v>0.34205751670218593</v>
      </c>
      <c r="F129" s="22">
        <f t="shared" si="68"/>
        <v>1.3991291016398601E-2</v>
      </c>
      <c r="G129" s="22">
        <f t="shared" si="68"/>
        <v>0.3350814462535609</v>
      </c>
      <c r="H129" s="30">
        <f t="shared" si="68"/>
        <v>0.77033199308083145</v>
      </c>
      <c r="I129" s="8">
        <f t="shared" si="68"/>
        <v>2.542691050398729E-2</v>
      </c>
      <c r="J129" s="8">
        <f t="shared" si="68"/>
        <v>0.21570408891774559</v>
      </c>
      <c r="K129" s="8">
        <f t="shared" si="68"/>
        <v>3.8835032151682707E-2</v>
      </c>
      <c r="L129" s="8">
        <f t="shared" si="68"/>
        <v>0.44183433339208755</v>
      </c>
    </row>
    <row r="132" spans="1:12" x14ac:dyDescent="0.45">
      <c r="A132" s="48" t="s">
        <v>50</v>
      </c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</row>
    <row r="133" spans="1:12" x14ac:dyDescent="0.45">
      <c r="A133" s="11"/>
      <c r="B133" s="17" t="s">
        <v>23</v>
      </c>
      <c r="C133" s="17"/>
      <c r="D133" s="17"/>
      <c r="E133" s="17"/>
      <c r="F133" s="17"/>
      <c r="G133" s="17"/>
      <c r="H133" s="28"/>
      <c r="I133" s="11" t="s">
        <v>35</v>
      </c>
      <c r="J133" s="11"/>
      <c r="K133" s="11" t="s">
        <v>36</v>
      </c>
      <c r="L133" s="11"/>
    </row>
    <row r="134" spans="1:12" ht="14.65" x14ac:dyDescent="0.45">
      <c r="A134" s="4" t="s">
        <v>44</v>
      </c>
      <c r="B134" s="19" t="s">
        <v>24</v>
      </c>
      <c r="C134" s="20" t="s">
        <v>25</v>
      </c>
      <c r="D134" s="20" t="s">
        <v>26</v>
      </c>
      <c r="E134" s="20" t="s">
        <v>25</v>
      </c>
      <c r="F134" s="19" t="s">
        <v>38</v>
      </c>
      <c r="G134" s="20" t="s">
        <v>27</v>
      </c>
      <c r="H134" s="29" t="s">
        <v>40</v>
      </c>
      <c r="I134" s="12" t="s">
        <v>34</v>
      </c>
      <c r="J134" s="12" t="s">
        <v>28</v>
      </c>
      <c r="K134" s="12" t="s">
        <v>34</v>
      </c>
      <c r="L134" s="12" t="s">
        <v>28</v>
      </c>
    </row>
    <row r="135" spans="1:12" x14ac:dyDescent="0.45">
      <c r="A135" s="10">
        <v>1</v>
      </c>
      <c r="B135" s="22">
        <v>7.4056899999999999</v>
      </c>
      <c r="C135" s="22">
        <f t="shared" ref="C135:C142" si="69" xml:space="preserve"> 10^(B135-6.13) * 0.00835</f>
        <v>0.15753478895745376</v>
      </c>
      <c r="D135" s="22">
        <v>6.81555</v>
      </c>
      <c r="E135" s="22">
        <v>6.9032299999999998</v>
      </c>
      <c r="F135" s="22">
        <f t="shared" ref="F135:F142" si="70">B135-D135</f>
        <v>0.59013999999999989</v>
      </c>
      <c r="G135" s="22">
        <f t="shared" ref="G135:G142" si="71">E135-C135</f>
        <v>6.7456952110425457</v>
      </c>
      <c r="H135" s="30">
        <f t="shared" ref="H135:H142" si="72">G135/F135</f>
        <v>11.430669351412456</v>
      </c>
      <c r="I135" s="8">
        <v>0.28000000000000003</v>
      </c>
      <c r="J135" s="8">
        <f t="shared" ref="J135:J142" si="73">I135*H135</f>
        <v>3.2005874183954881</v>
      </c>
      <c r="K135" s="8">
        <v>0.57999999999999996</v>
      </c>
      <c r="L135" s="8">
        <f t="shared" ref="L135:L142" si="74">K135*$H135</f>
        <v>6.6297882238192241</v>
      </c>
    </row>
    <row r="136" spans="1:12" x14ac:dyDescent="0.45">
      <c r="A136" s="10">
        <v>2</v>
      </c>
      <c r="B136" s="22">
        <v>7.5407200000000003</v>
      </c>
      <c r="C136" s="22">
        <f t="shared" si="69"/>
        <v>0.21498416650463836</v>
      </c>
      <c r="D136" s="22">
        <v>7.0091299999999999</v>
      </c>
      <c r="E136" s="22">
        <v>7.0091299999999999</v>
      </c>
      <c r="F136" s="22">
        <f t="shared" si="70"/>
        <v>0.53159000000000045</v>
      </c>
      <c r="G136" s="22">
        <f t="shared" si="71"/>
        <v>6.7941458334953619</v>
      </c>
      <c r="H136" s="30">
        <f t="shared" si="72"/>
        <v>12.78080068002663</v>
      </c>
      <c r="I136" s="8">
        <v>0.26</v>
      </c>
      <c r="J136" s="8">
        <f t="shared" si="73"/>
        <v>3.323008176806924</v>
      </c>
      <c r="K136" s="8">
        <v>0.44</v>
      </c>
      <c r="L136" s="8">
        <f t="shared" si="74"/>
        <v>5.6235522992117168</v>
      </c>
    </row>
    <row r="137" spans="1:12" x14ac:dyDescent="0.45">
      <c r="A137" s="10">
        <v>3</v>
      </c>
      <c r="B137" s="22">
        <v>7.3195800000000002</v>
      </c>
      <c r="C137" s="22">
        <f t="shared" si="69"/>
        <v>0.1292011786243811</v>
      </c>
      <c r="D137" s="22">
        <v>6.7838099999999999</v>
      </c>
      <c r="E137" s="22">
        <f t="shared" ref="E137" si="75" xml:space="preserve"> 10^(D137-6.13) * 1.33</f>
        <v>5.9932396073752212</v>
      </c>
      <c r="F137" s="22">
        <f t="shared" si="70"/>
        <v>0.5357700000000003</v>
      </c>
      <c r="G137" s="22">
        <f t="shared" si="71"/>
        <v>5.86403842875084</v>
      </c>
      <c r="H137" s="30">
        <f t="shared" si="72"/>
        <v>10.945066780056436</v>
      </c>
      <c r="I137" s="8">
        <v>0.34</v>
      </c>
      <c r="J137" s="8">
        <f t="shared" si="73"/>
        <v>3.7213227052191886</v>
      </c>
      <c r="K137" s="8">
        <v>0.56000000000000005</v>
      </c>
      <c r="L137" s="8">
        <f t="shared" si="74"/>
        <v>6.1292373968316047</v>
      </c>
    </row>
    <row r="138" spans="1:12" x14ac:dyDescent="0.45">
      <c r="A138" s="10">
        <v>4</v>
      </c>
      <c r="B138" s="22">
        <v>7.3482000000000003</v>
      </c>
      <c r="C138" s="22">
        <f t="shared" si="69"/>
        <v>0.13800234795071914</v>
      </c>
      <c r="D138" s="22">
        <v>6.7595299999999998</v>
      </c>
      <c r="E138" s="22">
        <v>7.0091299999999999</v>
      </c>
      <c r="F138" s="22">
        <f t="shared" si="70"/>
        <v>0.58867000000000047</v>
      </c>
      <c r="G138" s="22">
        <f t="shared" si="71"/>
        <v>6.8711276520492808</v>
      </c>
      <c r="H138" s="30">
        <f t="shared" si="72"/>
        <v>11.672291185297833</v>
      </c>
      <c r="I138" s="8">
        <v>0.22</v>
      </c>
      <c r="J138" s="8">
        <f t="shared" si="73"/>
        <v>2.5679040607655232</v>
      </c>
      <c r="K138" s="8">
        <v>0.38</v>
      </c>
      <c r="L138" s="8">
        <f t="shared" si="74"/>
        <v>4.4354706504131771</v>
      </c>
    </row>
    <row r="139" spans="1:12" x14ac:dyDescent="0.45">
      <c r="A139" s="10">
        <v>5</v>
      </c>
      <c r="B139" s="22">
        <v>7.2635199999999998</v>
      </c>
      <c r="C139" s="22">
        <f t="shared" si="69"/>
        <v>0.11355505591742757</v>
      </c>
      <c r="D139" s="22">
        <v>6.7981400000000001</v>
      </c>
      <c r="E139" s="22">
        <v>7.0091299999999999</v>
      </c>
      <c r="F139" s="22">
        <f t="shared" si="70"/>
        <v>0.46537999999999968</v>
      </c>
      <c r="G139" s="22">
        <f t="shared" si="71"/>
        <v>6.895574944082572</v>
      </c>
      <c r="H139" s="30">
        <f t="shared" si="72"/>
        <v>14.817084842671745</v>
      </c>
      <c r="I139" s="8">
        <v>0.16</v>
      </c>
      <c r="J139" s="8">
        <f t="shared" si="73"/>
        <v>2.3707335748274794</v>
      </c>
      <c r="K139" s="8">
        <v>0.28999999999999998</v>
      </c>
      <c r="L139" s="8">
        <f t="shared" si="74"/>
        <v>4.2969546043748057</v>
      </c>
    </row>
    <row r="140" spans="1:12" x14ac:dyDescent="0.45">
      <c r="A140" s="10">
        <v>6</v>
      </c>
      <c r="B140" s="22">
        <v>7.19123</v>
      </c>
      <c r="C140" s="22">
        <f t="shared" si="69"/>
        <v>9.6142735667531939E-2</v>
      </c>
      <c r="D140" s="22">
        <v>6.7275</v>
      </c>
      <c r="E140" s="22">
        <v>7.0091299999999999</v>
      </c>
      <c r="F140" s="22">
        <f t="shared" si="70"/>
        <v>0.46372999999999998</v>
      </c>
      <c r="G140" s="22">
        <f t="shared" si="71"/>
        <v>6.9129872643324681</v>
      </c>
      <c r="H140" s="30">
        <f t="shared" si="72"/>
        <v>14.907353986872682</v>
      </c>
      <c r="I140" s="8">
        <v>0.28000000000000003</v>
      </c>
      <c r="J140" s="8">
        <f t="shared" si="73"/>
        <v>4.1740591163243517</v>
      </c>
      <c r="K140" s="8">
        <v>0.49</v>
      </c>
      <c r="L140" s="8">
        <f t="shared" si="74"/>
        <v>7.3046034535676139</v>
      </c>
    </row>
    <row r="141" spans="1:12" x14ac:dyDescent="0.45">
      <c r="A141" s="10">
        <v>7</v>
      </c>
      <c r="B141" s="22">
        <v>7.2957000000000001</v>
      </c>
      <c r="C141" s="22">
        <f t="shared" si="69"/>
        <v>0.12228874146684651</v>
      </c>
      <c r="D141" s="22">
        <v>6.77719</v>
      </c>
      <c r="E141" s="22">
        <v>7.0091299999999999</v>
      </c>
      <c r="F141" s="22">
        <f t="shared" si="70"/>
        <v>0.51851000000000003</v>
      </c>
      <c r="G141" s="22">
        <f t="shared" si="71"/>
        <v>6.8868412585331535</v>
      </c>
      <c r="H141" s="30">
        <f t="shared" si="72"/>
        <v>13.28198348832839</v>
      </c>
      <c r="I141" s="8">
        <v>0.22</v>
      </c>
      <c r="J141" s="8">
        <f t="shared" si="73"/>
        <v>2.9220363674322458</v>
      </c>
      <c r="K141" s="8">
        <v>0.43</v>
      </c>
      <c r="L141" s="8">
        <f t="shared" si="74"/>
        <v>5.7112528999812078</v>
      </c>
    </row>
    <row r="142" spans="1:12" x14ac:dyDescent="0.45">
      <c r="A142" s="10">
        <v>8</v>
      </c>
      <c r="B142" s="22">
        <v>7.2729799999999996</v>
      </c>
      <c r="C142" s="22">
        <f t="shared" si="69"/>
        <v>0.11605570002075348</v>
      </c>
      <c r="D142" s="22">
        <v>6.7613399999999997</v>
      </c>
      <c r="E142" s="22">
        <v>7.0091299999999999</v>
      </c>
      <c r="F142" s="22">
        <f t="shared" si="70"/>
        <v>0.51163999999999987</v>
      </c>
      <c r="G142" s="22">
        <f t="shared" si="71"/>
        <v>6.8930742999792463</v>
      </c>
      <c r="H142" s="30">
        <f t="shared" si="72"/>
        <v>13.472508599756173</v>
      </c>
      <c r="I142" s="8">
        <v>0.32</v>
      </c>
      <c r="J142" s="8">
        <f t="shared" si="73"/>
        <v>4.3112027519219751</v>
      </c>
      <c r="K142" s="8">
        <v>0.51</v>
      </c>
      <c r="L142" s="8">
        <f t="shared" si="74"/>
        <v>6.870979385875648</v>
      </c>
    </row>
    <row r="143" spans="1:12" x14ac:dyDescent="0.45">
      <c r="B143" s="22"/>
      <c r="C143" s="22"/>
      <c r="D143" s="22"/>
      <c r="E143" s="22"/>
      <c r="F143" s="22"/>
      <c r="G143" s="22"/>
      <c r="H143" s="30"/>
      <c r="I143" s="8"/>
      <c r="J143" s="8"/>
      <c r="K143" s="8"/>
      <c r="L143" s="8"/>
    </row>
    <row r="144" spans="1:12" x14ac:dyDescent="0.45">
      <c r="A144" s="46" t="s">
        <v>0</v>
      </c>
      <c r="B144" s="31">
        <f t="shared" ref="B144:L144" si="76">AVERAGE(B135:B142)</f>
        <v>7.3297024999999989</v>
      </c>
      <c r="C144" s="31">
        <f t="shared" si="76"/>
        <v>0.13597058938871898</v>
      </c>
      <c r="D144" s="31">
        <f t="shared" si="76"/>
        <v>6.8040237499999998</v>
      </c>
      <c r="E144" s="31">
        <f t="shared" si="76"/>
        <v>6.8689062009219022</v>
      </c>
      <c r="F144" s="31">
        <f t="shared" si="76"/>
        <v>0.52567875000000008</v>
      </c>
      <c r="G144" s="31">
        <f t="shared" si="76"/>
        <v>6.7329356115331844</v>
      </c>
      <c r="H144" s="32">
        <f t="shared" si="76"/>
        <v>12.913469864302792</v>
      </c>
      <c r="I144" s="8">
        <f t="shared" si="76"/>
        <v>0.26</v>
      </c>
      <c r="J144" s="9">
        <f t="shared" si="76"/>
        <v>3.3238567714616467</v>
      </c>
      <c r="K144" s="8">
        <f t="shared" si="76"/>
        <v>0.46000000000000008</v>
      </c>
      <c r="L144" s="9">
        <f t="shared" si="76"/>
        <v>5.8752298642593752</v>
      </c>
    </row>
    <row r="145" spans="1:12" x14ac:dyDescent="0.45">
      <c r="A145" s="47" t="s">
        <v>5</v>
      </c>
      <c r="B145" s="22">
        <f t="shared" ref="B145:L145" si="77">STDEV(B135:B142)/SQRT(COUNT(B135:B142))</f>
        <v>3.7482252121599446E-2</v>
      </c>
      <c r="C145" s="22">
        <f t="shared" si="77"/>
        <v>1.2977055913761883E-2</v>
      </c>
      <c r="D145" s="22">
        <f t="shared" si="77"/>
        <v>3.0770513827451058E-2</v>
      </c>
      <c r="E145" s="22">
        <f t="shared" si="77"/>
        <v>0.12577945474436097</v>
      </c>
      <c r="F145" s="22">
        <f t="shared" si="77"/>
        <v>1.6893569617450442E-2</v>
      </c>
      <c r="G145" s="22">
        <f t="shared" si="77"/>
        <v>0.12579677139601025</v>
      </c>
      <c r="H145" s="30">
        <f t="shared" si="77"/>
        <v>0.52913480876987873</v>
      </c>
      <c r="I145" s="8">
        <f t="shared" si="77"/>
        <v>2.0701966780270635E-2</v>
      </c>
      <c r="J145" s="8">
        <f t="shared" si="77"/>
        <v>0.25043673638774466</v>
      </c>
      <c r="K145" s="8">
        <f t="shared" si="77"/>
        <v>3.391164991562623E-2</v>
      </c>
      <c r="L145" s="8">
        <f t="shared" si="77"/>
        <v>0.38550971693277358</v>
      </c>
    </row>
    <row r="146" spans="1:12" x14ac:dyDescent="0.45"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</row>
    <row r="148" spans="1:12" x14ac:dyDescent="0.45">
      <c r="A148" s="48" t="s">
        <v>50</v>
      </c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</row>
    <row r="149" spans="1:12" x14ac:dyDescent="0.45">
      <c r="A149" s="11"/>
      <c r="B149" s="17" t="s">
        <v>23</v>
      </c>
      <c r="C149" s="17"/>
      <c r="D149" s="17"/>
      <c r="E149" s="17"/>
      <c r="F149" s="17"/>
      <c r="G149" s="17"/>
      <c r="H149" s="28"/>
      <c r="I149" s="11" t="s">
        <v>35</v>
      </c>
      <c r="J149" s="11"/>
      <c r="K149" s="11" t="s">
        <v>36</v>
      </c>
      <c r="L149" s="11"/>
    </row>
    <row r="150" spans="1:12" ht="14.65" x14ac:dyDescent="0.45">
      <c r="A150" s="4" t="s">
        <v>44</v>
      </c>
      <c r="B150" s="19" t="s">
        <v>24</v>
      </c>
      <c r="C150" s="20" t="s">
        <v>25</v>
      </c>
      <c r="D150" s="20" t="s">
        <v>26</v>
      </c>
      <c r="E150" s="20" t="s">
        <v>25</v>
      </c>
      <c r="F150" s="19" t="s">
        <v>38</v>
      </c>
      <c r="G150" s="20" t="s">
        <v>27</v>
      </c>
      <c r="H150" s="29" t="s">
        <v>40</v>
      </c>
      <c r="I150" s="12" t="s">
        <v>34</v>
      </c>
      <c r="J150" s="12" t="s">
        <v>28</v>
      </c>
      <c r="K150" s="12" t="s">
        <v>34</v>
      </c>
      <c r="L150" s="12" t="s">
        <v>28</v>
      </c>
    </row>
    <row r="151" spans="1:12" x14ac:dyDescent="0.45">
      <c r="A151" s="10">
        <v>1</v>
      </c>
      <c r="B151" s="22">
        <v>7.47872</v>
      </c>
      <c r="C151" s="22">
        <f t="shared" ref="C151:C158" si="78" xml:space="preserve"> 10^(B151-6.13) * 0.00835</f>
        <v>0.18638307625117789</v>
      </c>
      <c r="D151" s="22">
        <v>7.0019499999999999</v>
      </c>
      <c r="E151" s="22">
        <f xml:space="preserve"> 10^(D151-6.13) * 1.33</f>
        <v>9.9037949707778097</v>
      </c>
      <c r="F151" s="22">
        <f t="shared" ref="F151:F158" si="79">B151-D151</f>
        <v>0.47677000000000014</v>
      </c>
      <c r="G151" s="22">
        <f t="shared" ref="G151:G158" si="80">E151-C151</f>
        <v>9.7174118945266326</v>
      </c>
      <c r="H151" s="30">
        <f t="shared" ref="H151:H158" si="81">G151/F151</f>
        <v>20.381760376128174</v>
      </c>
      <c r="I151" s="8">
        <v>0.28000000000000003</v>
      </c>
      <c r="J151" s="8">
        <f t="shared" ref="J151:J158" si="82">I151*H151</f>
        <v>5.7068929053158888</v>
      </c>
      <c r="K151" s="8">
        <v>0.67</v>
      </c>
      <c r="L151" s="8">
        <f t="shared" ref="L151:L158" si="83">K151*$H151</f>
        <v>13.655779452005877</v>
      </c>
    </row>
    <row r="152" spans="1:12" x14ac:dyDescent="0.45">
      <c r="A152" s="10">
        <v>2</v>
      </c>
      <c r="B152" s="22">
        <v>7.31332</v>
      </c>
      <c r="C152" s="22">
        <f t="shared" si="78"/>
        <v>0.12735220695374511</v>
      </c>
      <c r="D152" s="22">
        <v>6.8546699999999996</v>
      </c>
      <c r="E152" s="22">
        <f xml:space="preserve"> 10^(D152-6.13) * 1.33</f>
        <v>7.0554000035161923</v>
      </c>
      <c r="F152" s="22">
        <f t="shared" si="79"/>
        <v>0.45865000000000045</v>
      </c>
      <c r="G152" s="22">
        <f t="shared" si="80"/>
        <v>6.9280477965624474</v>
      </c>
      <c r="H152" s="30">
        <f t="shared" si="81"/>
        <v>15.105304255014588</v>
      </c>
      <c r="I152" s="8">
        <v>0.35</v>
      </c>
      <c r="J152" s="8">
        <f t="shared" si="82"/>
        <v>5.2868564892551051</v>
      </c>
      <c r="K152" s="8">
        <v>0.59</v>
      </c>
      <c r="L152" s="8">
        <f t="shared" si="83"/>
        <v>8.9121295104586054</v>
      </c>
    </row>
    <row r="153" spans="1:12" x14ac:dyDescent="0.45">
      <c r="A153" s="10">
        <v>3</v>
      </c>
      <c r="B153" s="22">
        <v>7.4383299999999997</v>
      </c>
      <c r="C153" s="22">
        <f t="shared" si="78"/>
        <v>0.16983080785996221</v>
      </c>
      <c r="D153" s="22">
        <v>6.8698899999999998</v>
      </c>
      <c r="E153" s="22">
        <f xml:space="preserve"> 10^(D153-6.13) * 1.33</f>
        <v>7.3070426282851102</v>
      </c>
      <c r="F153" s="22">
        <f t="shared" si="79"/>
        <v>0.56843999999999983</v>
      </c>
      <c r="G153" s="22">
        <f t="shared" si="80"/>
        <v>7.137211820425148</v>
      </c>
      <c r="H153" s="30">
        <f t="shared" si="81"/>
        <v>12.555787454129108</v>
      </c>
      <c r="I153" s="8">
        <v>0.53</v>
      </c>
      <c r="J153" s="8">
        <f t="shared" si="82"/>
        <v>6.6545673506884278</v>
      </c>
      <c r="K153" s="8">
        <v>0.98</v>
      </c>
      <c r="L153" s="8">
        <f t="shared" si="83"/>
        <v>12.304671705046525</v>
      </c>
    </row>
    <row r="154" spans="1:12" x14ac:dyDescent="0.45">
      <c r="A154" s="10">
        <v>4</v>
      </c>
      <c r="B154" s="22">
        <v>7.4593800000000003</v>
      </c>
      <c r="C154" s="22">
        <f t="shared" si="78"/>
        <v>0.17826516089505054</v>
      </c>
      <c r="D154" s="22">
        <v>6.8551500000000001</v>
      </c>
      <c r="E154" s="22">
        <f xml:space="preserve"> 10^(D154-6.13) * 1.33</f>
        <v>7.0632022306511537</v>
      </c>
      <c r="F154" s="22">
        <f t="shared" si="79"/>
        <v>0.60423000000000027</v>
      </c>
      <c r="G154" s="22">
        <f t="shared" si="80"/>
        <v>6.884937069756103</v>
      </c>
      <c r="H154" s="30">
        <f t="shared" si="81"/>
        <v>11.394563443980108</v>
      </c>
      <c r="I154" s="8">
        <v>0.3</v>
      </c>
      <c r="J154" s="8">
        <f t="shared" si="82"/>
        <v>3.4183690331940322</v>
      </c>
      <c r="K154" s="8">
        <v>0.59</v>
      </c>
      <c r="L154" s="8">
        <f t="shared" si="83"/>
        <v>6.722792431948263</v>
      </c>
    </row>
    <row r="155" spans="1:12" x14ac:dyDescent="0.45">
      <c r="A155" s="10">
        <v>5</v>
      </c>
      <c r="B155" s="22">
        <v>7.3038400000000001</v>
      </c>
      <c r="C155" s="22">
        <f t="shared" si="78"/>
        <v>0.12460241951495611</v>
      </c>
      <c r="D155" s="22">
        <v>6.8484400000000001</v>
      </c>
      <c r="E155" s="22">
        <f xml:space="preserve"> 10^(D155-6.13) * 1.33</f>
        <v>6.9549120272405744</v>
      </c>
      <c r="F155" s="22">
        <f t="shared" si="79"/>
        <v>0.45540000000000003</v>
      </c>
      <c r="G155" s="22">
        <f t="shared" si="80"/>
        <v>6.830309607725618</v>
      </c>
      <c r="H155" s="30">
        <f t="shared" si="81"/>
        <v>14.998483987100609</v>
      </c>
      <c r="I155" s="8">
        <v>0.24</v>
      </c>
      <c r="J155" s="8">
        <f t="shared" si="82"/>
        <v>3.599636156904146</v>
      </c>
      <c r="K155" s="8">
        <v>0.43</v>
      </c>
      <c r="L155" s="8">
        <f t="shared" si="83"/>
        <v>6.4493481144532616</v>
      </c>
    </row>
    <row r="156" spans="1:12" x14ac:dyDescent="0.45">
      <c r="A156" s="10">
        <v>6</v>
      </c>
      <c r="B156" s="22">
        <v>7.3072100000000004</v>
      </c>
      <c r="C156" s="22">
        <f t="shared" si="78"/>
        <v>0.12557305944803271</v>
      </c>
      <c r="D156" s="22">
        <v>6.8484400000000001</v>
      </c>
      <c r="E156" s="22">
        <v>6.8012699999999997</v>
      </c>
      <c r="F156" s="22">
        <f t="shared" si="79"/>
        <v>0.45877000000000034</v>
      </c>
      <c r="G156" s="22">
        <f t="shared" si="80"/>
        <v>6.6756969405519673</v>
      </c>
      <c r="H156" s="30">
        <f t="shared" si="81"/>
        <v>14.551293546988605</v>
      </c>
      <c r="I156" s="8">
        <v>0.47</v>
      </c>
      <c r="J156" s="8">
        <f t="shared" si="82"/>
        <v>6.8391079670846437</v>
      </c>
      <c r="K156" s="8">
        <v>0.73</v>
      </c>
      <c r="L156" s="8">
        <f t="shared" si="83"/>
        <v>10.622444289301681</v>
      </c>
    </row>
    <row r="157" spans="1:12" x14ac:dyDescent="0.45">
      <c r="A157" s="10">
        <v>7</v>
      </c>
      <c r="B157" s="22">
        <v>7.4049800000000001</v>
      </c>
      <c r="C157" s="22">
        <f t="shared" si="78"/>
        <v>0.1572774559111132</v>
      </c>
      <c r="D157" s="22">
        <v>6.8449600000000004</v>
      </c>
      <c r="E157" s="22">
        <v>6.8012699999999997</v>
      </c>
      <c r="F157" s="22">
        <f t="shared" si="79"/>
        <v>0.56001999999999974</v>
      </c>
      <c r="G157" s="22">
        <f t="shared" si="80"/>
        <v>6.6439925440888867</v>
      </c>
      <c r="H157" s="30">
        <f t="shared" si="81"/>
        <v>11.8638486912769</v>
      </c>
      <c r="I157" s="8">
        <v>0.41</v>
      </c>
      <c r="J157" s="8">
        <f t="shared" si="82"/>
        <v>4.8641779634235283</v>
      </c>
      <c r="K157" s="8">
        <v>0.95</v>
      </c>
      <c r="L157" s="8">
        <f t="shared" si="83"/>
        <v>11.270656256713055</v>
      </c>
    </row>
    <row r="158" spans="1:12" x14ac:dyDescent="0.45">
      <c r="A158" s="10">
        <v>8</v>
      </c>
      <c r="B158" s="22">
        <v>7.3136400000000004</v>
      </c>
      <c r="C158" s="22">
        <f t="shared" si="78"/>
        <v>0.12744607810676237</v>
      </c>
      <c r="D158" s="22">
        <v>6.8533200000000001</v>
      </c>
      <c r="E158" s="22">
        <v>6.8012699999999997</v>
      </c>
      <c r="F158" s="22">
        <f t="shared" si="79"/>
        <v>0.46032000000000028</v>
      </c>
      <c r="G158" s="22">
        <f t="shared" si="80"/>
        <v>6.6738239218932369</v>
      </c>
      <c r="H158" s="30">
        <f t="shared" si="81"/>
        <v>14.498227150445848</v>
      </c>
      <c r="I158" s="8">
        <v>0.44</v>
      </c>
      <c r="J158" s="8">
        <f t="shared" si="82"/>
        <v>6.3792199461961729</v>
      </c>
      <c r="K158" s="8">
        <v>0.88</v>
      </c>
      <c r="L158" s="8">
        <f t="shared" si="83"/>
        <v>12.758439892392346</v>
      </c>
    </row>
    <row r="159" spans="1:12" x14ac:dyDescent="0.45">
      <c r="B159" s="22"/>
      <c r="C159" s="22"/>
      <c r="D159" s="22"/>
      <c r="E159" s="22"/>
      <c r="F159" s="22"/>
      <c r="G159" s="22"/>
      <c r="H159" s="30"/>
      <c r="I159" s="8"/>
      <c r="J159" s="8"/>
      <c r="K159" s="8"/>
      <c r="L159" s="8"/>
    </row>
    <row r="160" spans="1:12" x14ac:dyDescent="0.45">
      <c r="A160" s="46" t="s">
        <v>0</v>
      </c>
      <c r="B160" s="31">
        <f t="shared" ref="B160:L160" si="84">AVERAGE(B151:B158)</f>
        <v>7.3774274999999996</v>
      </c>
      <c r="C160" s="31">
        <f t="shared" si="84"/>
        <v>0.1495912831176</v>
      </c>
      <c r="D160" s="31">
        <f t="shared" si="84"/>
        <v>6.8721024999999987</v>
      </c>
      <c r="E160" s="31">
        <f t="shared" si="84"/>
        <v>7.3360202325588553</v>
      </c>
      <c r="F160" s="31">
        <f t="shared" si="84"/>
        <v>0.50532500000000014</v>
      </c>
      <c r="G160" s="31">
        <f t="shared" si="84"/>
        <v>7.1864289494412548</v>
      </c>
      <c r="H160" s="32">
        <f t="shared" si="84"/>
        <v>14.418658613132992</v>
      </c>
      <c r="I160" s="8">
        <f t="shared" si="84"/>
        <v>0.3775</v>
      </c>
      <c r="J160" s="9">
        <f t="shared" si="84"/>
        <v>5.3436034765077434</v>
      </c>
      <c r="K160" s="8">
        <f t="shared" si="84"/>
        <v>0.72750000000000004</v>
      </c>
      <c r="L160" s="9">
        <f t="shared" si="84"/>
        <v>10.337032706539953</v>
      </c>
    </row>
    <row r="161" spans="1:12" x14ac:dyDescent="0.45">
      <c r="A161" s="47" t="s">
        <v>5</v>
      </c>
      <c r="B161" s="22">
        <f t="shared" ref="B161:L161" si="85">STDEV(B151:B158)/SQRT(COUNT(B151:B158))</f>
        <v>2.6715722948828645E-2</v>
      </c>
      <c r="C161" s="22">
        <f t="shared" si="85"/>
        <v>9.2879029510503572E-3</v>
      </c>
      <c r="D161" s="22">
        <f t="shared" si="85"/>
        <v>1.8739698670202757E-2</v>
      </c>
      <c r="E161" s="22">
        <f t="shared" si="85"/>
        <v>0.3720263306907361</v>
      </c>
      <c r="F161" s="22">
        <f t="shared" si="85"/>
        <v>2.1727415450136987E-2</v>
      </c>
      <c r="G161" s="22">
        <f t="shared" si="85"/>
        <v>0.36622164703388732</v>
      </c>
      <c r="H161" s="30">
        <f t="shared" si="85"/>
        <v>0.99581875681174914</v>
      </c>
      <c r="I161" s="8">
        <f t="shared" si="85"/>
        <v>3.5844405819756973E-2</v>
      </c>
      <c r="J161" s="8">
        <f t="shared" si="85"/>
        <v>0.46561517216553044</v>
      </c>
      <c r="K161" s="8">
        <f t="shared" si="85"/>
        <v>6.8939673421249612E-2</v>
      </c>
      <c r="L161" s="8">
        <f t="shared" si="85"/>
        <v>0.9627822593727855</v>
      </c>
    </row>
    <row r="162" spans="1:12" x14ac:dyDescent="0.45">
      <c r="B162" s="22"/>
      <c r="C162" s="22"/>
      <c r="D162" s="22"/>
      <c r="E162" s="22"/>
      <c r="F162" s="22"/>
      <c r="G162" s="22"/>
      <c r="H162" s="22"/>
      <c r="I162" s="8"/>
      <c r="J162" s="8"/>
      <c r="K162" s="8"/>
      <c r="L162" s="8"/>
    </row>
    <row r="163" spans="1:12" x14ac:dyDescent="0.45"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</row>
    <row r="165" spans="1:12" x14ac:dyDescent="0.45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</row>
    <row r="166" spans="1:12" x14ac:dyDescent="0.45">
      <c r="A166" s="11"/>
      <c r="B166" s="17"/>
      <c r="C166" s="17"/>
      <c r="D166" s="17"/>
      <c r="E166" s="17"/>
      <c r="F166" s="17"/>
      <c r="G166" s="17"/>
      <c r="H166" s="17"/>
      <c r="I166" s="11"/>
      <c r="J166" s="11"/>
      <c r="K166" s="11"/>
      <c r="L166" s="11"/>
    </row>
    <row r="167" spans="1:12" x14ac:dyDescent="0.45">
      <c r="A167" s="45"/>
      <c r="B167" s="19"/>
      <c r="C167" s="20"/>
      <c r="D167" s="20"/>
      <c r="E167" s="20"/>
      <c r="F167" s="19"/>
      <c r="G167" s="20"/>
      <c r="H167" s="20"/>
      <c r="I167" s="12"/>
      <c r="J167" s="12"/>
      <c r="K167" s="12"/>
      <c r="L167" s="12"/>
    </row>
    <row r="168" spans="1:12" x14ac:dyDescent="0.45">
      <c r="B168" s="22"/>
      <c r="C168" s="22"/>
      <c r="D168" s="22"/>
      <c r="E168" s="22"/>
      <c r="F168" s="22"/>
      <c r="G168" s="22"/>
      <c r="H168" s="22"/>
      <c r="I168" s="8"/>
      <c r="J168" s="8"/>
      <c r="K168" s="8"/>
      <c r="L168" s="8"/>
    </row>
    <row r="169" spans="1:12" x14ac:dyDescent="0.45">
      <c r="B169" s="22"/>
      <c r="C169" s="22"/>
      <c r="D169" s="22"/>
      <c r="E169" s="22"/>
      <c r="F169" s="22"/>
      <c r="G169" s="22"/>
      <c r="H169" s="22"/>
      <c r="I169" s="8"/>
      <c r="J169" s="8"/>
      <c r="K169" s="8"/>
      <c r="L169" s="8"/>
    </row>
    <row r="170" spans="1:12" x14ac:dyDescent="0.45">
      <c r="B170" s="22"/>
      <c r="C170" s="22"/>
      <c r="D170" s="22"/>
      <c r="E170" s="22"/>
      <c r="F170" s="22"/>
      <c r="G170" s="22"/>
      <c r="H170" s="22"/>
      <c r="I170" s="8"/>
      <c r="J170" s="8"/>
      <c r="K170" s="8"/>
      <c r="L170" s="8"/>
    </row>
    <row r="171" spans="1:12" x14ac:dyDescent="0.45">
      <c r="B171" s="22"/>
      <c r="C171" s="22"/>
      <c r="D171" s="22"/>
      <c r="E171" s="22"/>
      <c r="F171" s="22"/>
      <c r="G171" s="22"/>
      <c r="H171" s="22"/>
      <c r="I171" s="8"/>
      <c r="J171" s="8"/>
      <c r="K171" s="8"/>
      <c r="L171" s="8"/>
    </row>
    <row r="172" spans="1:12" x14ac:dyDescent="0.45">
      <c r="B172" s="22"/>
      <c r="C172" s="22"/>
      <c r="D172" s="22"/>
      <c r="E172" s="22"/>
      <c r="F172" s="22"/>
      <c r="G172" s="22"/>
      <c r="H172" s="22"/>
      <c r="I172" s="8"/>
      <c r="J172" s="8"/>
      <c r="K172" s="8"/>
      <c r="L172" s="8"/>
    </row>
    <row r="173" spans="1:12" x14ac:dyDescent="0.45">
      <c r="B173" s="22"/>
      <c r="C173" s="22"/>
      <c r="D173" s="22"/>
      <c r="E173" s="22"/>
      <c r="F173" s="22"/>
      <c r="G173" s="22"/>
      <c r="H173" s="22"/>
      <c r="I173" s="8"/>
      <c r="J173" s="8"/>
      <c r="K173" s="8"/>
      <c r="L173" s="8"/>
    </row>
    <row r="174" spans="1:12" x14ac:dyDescent="0.45">
      <c r="B174" s="22"/>
      <c r="C174" s="22"/>
      <c r="D174" s="22"/>
      <c r="E174" s="22"/>
      <c r="F174" s="22"/>
      <c r="G174" s="22"/>
      <c r="H174" s="22"/>
      <c r="I174" s="8"/>
      <c r="J174" s="8"/>
      <c r="K174" s="8"/>
      <c r="L174" s="8"/>
    </row>
    <row r="175" spans="1:12" x14ac:dyDescent="0.45">
      <c r="B175" s="22"/>
      <c r="C175" s="22"/>
      <c r="D175" s="22"/>
      <c r="E175" s="22"/>
      <c r="F175" s="22"/>
      <c r="G175" s="22"/>
      <c r="H175" s="22"/>
      <c r="I175" s="8"/>
      <c r="J175" s="8"/>
      <c r="K175" s="8"/>
      <c r="L175" s="8"/>
    </row>
    <row r="176" spans="1:12" x14ac:dyDescent="0.45">
      <c r="B176" s="22"/>
      <c r="C176" s="22"/>
      <c r="D176" s="22"/>
      <c r="E176" s="22"/>
      <c r="F176" s="22"/>
      <c r="G176" s="22"/>
      <c r="H176" s="22"/>
      <c r="I176" s="8"/>
      <c r="J176" s="8"/>
      <c r="K176" s="8"/>
      <c r="L176" s="8"/>
    </row>
    <row r="177" spans="1:12" x14ac:dyDescent="0.45">
      <c r="A177" s="15"/>
      <c r="B177" s="31"/>
      <c r="C177" s="31"/>
      <c r="D177" s="31"/>
      <c r="E177" s="31"/>
      <c r="F177" s="31"/>
      <c r="G177" s="31"/>
      <c r="H177" s="31"/>
      <c r="I177" s="8"/>
      <c r="J177" s="9"/>
      <c r="K177" s="8"/>
      <c r="L177" s="9"/>
    </row>
    <row r="178" spans="1:12" x14ac:dyDescent="0.45">
      <c r="B178" s="22"/>
      <c r="C178" s="22"/>
      <c r="D178" s="22"/>
      <c r="E178" s="22"/>
      <c r="F178" s="22"/>
      <c r="G178" s="22"/>
      <c r="H178" s="22"/>
      <c r="I178" s="8"/>
      <c r="J178" s="8"/>
      <c r="K178" s="8"/>
      <c r="L178" s="8"/>
    </row>
  </sheetData>
  <mergeCells count="11">
    <mergeCell ref="A116:L116"/>
    <mergeCell ref="A132:L132"/>
    <mergeCell ref="A148:L148"/>
    <mergeCell ref="A165:L165"/>
    <mergeCell ref="A4:L4"/>
    <mergeCell ref="A20:L20"/>
    <mergeCell ref="A36:L36"/>
    <mergeCell ref="A52:L52"/>
    <mergeCell ref="A68:L68"/>
    <mergeCell ref="A84:L84"/>
    <mergeCell ref="A100:L100"/>
  </mergeCells>
  <pageMargins left="0.7" right="0.7" top="0.78740157499999996" bottom="0.78740157499999996" header="0.3" footer="0.3"/>
  <pageSetup scale="28" orientation="portrait" r:id="rId1"/>
  <rowBreaks count="1" manualBreakCount="1"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Figure 5 C+D</vt:lpstr>
      <vt:lpstr>Figure 5 E</vt:lpstr>
      <vt:lpstr>Figure 5-1</vt:lpstr>
      <vt:lpstr>Figure 5-2 A+B</vt:lpstr>
      <vt:lpstr>Figure 5-2 C</vt:lpstr>
      <vt:lpstr>'Figure 5-2 C'!Druckbereich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HB</dc:creator>
  <cp:lastModifiedBy>HB</cp:lastModifiedBy>
  <dcterms:created xsi:type="dcterms:W3CDTF">2018-01-26T10:33:19Z</dcterms:created>
  <dcterms:modified xsi:type="dcterms:W3CDTF">2018-05-15T08:28:33Z</dcterms:modified>
</cp:coreProperties>
</file>