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245" windowHeight="8955" tabRatio="783"/>
  </bookViews>
  <sheets>
    <sheet name="Figure 7 B" sheetId="5" r:id="rId1"/>
    <sheet name="Figure 7 C+D" sheetId="4" r:id="rId2"/>
  </sheets>
  <calcPr calcId="145621"/>
</workbook>
</file>

<file path=xl/calcChain.xml><?xml version="1.0" encoding="utf-8"?>
<calcChain xmlns="http://schemas.openxmlformats.org/spreadsheetml/2006/main">
  <c r="J31" i="4" l="1"/>
  <c r="K31" i="4"/>
  <c r="D31" i="5"/>
  <c r="N14" i="5"/>
  <c r="N13" i="5"/>
  <c r="C16" i="4" l="1"/>
  <c r="B16" i="4"/>
  <c r="M32" i="5" l="1"/>
  <c r="M33" i="5"/>
  <c r="L33" i="5"/>
  <c r="L32" i="5"/>
  <c r="N30" i="5"/>
  <c r="N29" i="5"/>
  <c r="N28" i="5"/>
  <c r="N27" i="5"/>
  <c r="N26" i="5"/>
  <c r="N25" i="5"/>
  <c r="N24" i="5"/>
  <c r="H32" i="5"/>
  <c r="G32" i="5"/>
  <c r="H31" i="5"/>
  <c r="G31" i="5"/>
  <c r="I29" i="5"/>
  <c r="I28" i="5"/>
  <c r="I27" i="5"/>
  <c r="I26" i="5"/>
  <c r="I25" i="5"/>
  <c r="I24" i="5"/>
  <c r="C31" i="5"/>
  <c r="C32" i="5"/>
  <c r="D25" i="5"/>
  <c r="D26" i="5"/>
  <c r="D27" i="5"/>
  <c r="D28" i="5"/>
  <c r="D29" i="5"/>
  <c r="D24" i="5"/>
  <c r="B32" i="5"/>
  <c r="B31" i="5"/>
  <c r="R16" i="5"/>
  <c r="R17" i="5"/>
  <c r="Q17" i="5"/>
  <c r="Q16" i="5"/>
  <c r="S7" i="5"/>
  <c r="S8" i="5"/>
  <c r="S9" i="5"/>
  <c r="S10" i="5"/>
  <c r="S11" i="5"/>
  <c r="S12" i="5"/>
  <c r="S13" i="5"/>
  <c r="S14" i="5"/>
  <c r="S6" i="5"/>
  <c r="M14" i="5"/>
  <c r="L14" i="5"/>
  <c r="M13" i="5"/>
  <c r="L13" i="5"/>
  <c r="N7" i="5"/>
  <c r="N8" i="5"/>
  <c r="N9" i="5"/>
  <c r="N10" i="5"/>
  <c r="N11" i="5"/>
  <c r="N6" i="5"/>
  <c r="N32" i="5" l="1"/>
  <c r="N33" i="5"/>
  <c r="S16" i="5"/>
  <c r="S17" i="5"/>
  <c r="D32" i="5"/>
  <c r="I32" i="5"/>
  <c r="I31" i="5"/>
  <c r="I6" i="5" l="1"/>
  <c r="H18" i="5"/>
  <c r="H19" i="5"/>
  <c r="G19" i="5"/>
  <c r="G18" i="5"/>
  <c r="I16" i="5"/>
  <c r="I15" i="5"/>
  <c r="I14" i="5"/>
  <c r="I13" i="5"/>
  <c r="I7" i="5" l="1"/>
  <c r="I8" i="5"/>
  <c r="I9" i="5"/>
  <c r="I10" i="5"/>
  <c r="I11" i="5"/>
  <c r="I12" i="5"/>
  <c r="D7" i="5"/>
  <c r="D8" i="5"/>
  <c r="D9" i="5"/>
  <c r="D10" i="5"/>
  <c r="D14" i="5" s="1"/>
  <c r="D11" i="5"/>
  <c r="D6" i="5"/>
  <c r="D13" i="5" s="1"/>
  <c r="C13" i="5"/>
  <c r="C14" i="5"/>
  <c r="B14" i="5"/>
  <c r="B13" i="5"/>
  <c r="G16" i="4"/>
  <c r="K16" i="4"/>
  <c r="J16" i="4"/>
  <c r="C31" i="4"/>
  <c r="B31" i="4"/>
  <c r="O16" i="4"/>
  <c r="N16" i="4"/>
  <c r="F16" i="4"/>
  <c r="G31" i="4"/>
  <c r="F31" i="4"/>
  <c r="C15" i="4"/>
  <c r="B15" i="4"/>
  <c r="G30" i="4"/>
  <c r="F30" i="4"/>
  <c r="K30" i="4"/>
  <c r="J30" i="4"/>
  <c r="K15" i="4"/>
  <c r="J15" i="4"/>
  <c r="C30" i="4"/>
  <c r="B30" i="4"/>
  <c r="O15" i="4"/>
  <c r="N15" i="4"/>
  <c r="G15" i="4"/>
  <c r="F15" i="4"/>
  <c r="I18" i="5" l="1"/>
  <c r="I19" i="5"/>
</calcChain>
</file>

<file path=xl/sharedStrings.xml><?xml version="1.0" encoding="utf-8"?>
<sst xmlns="http://schemas.openxmlformats.org/spreadsheetml/2006/main" count="95" uniqueCount="20">
  <si>
    <t>MW</t>
  </si>
  <si>
    <t>SEM</t>
  </si>
  <si>
    <t>CAII-WT</t>
  </si>
  <si>
    <t>CAII-E69Q</t>
  </si>
  <si>
    <t>CAII-D71N</t>
  </si>
  <si>
    <t>+ CO2</t>
  </si>
  <si>
    <t>- CO2</t>
  </si>
  <si>
    <t>CAII-D72N</t>
  </si>
  <si>
    <t>CAII-H64A</t>
  </si>
  <si>
    <t>Native</t>
  </si>
  <si>
    <t>Carbonic anhydrase catalytic activity</t>
  </si>
  <si>
    <t>LEs</t>
  </si>
  <si>
    <t>LEca</t>
  </si>
  <si>
    <t>U/ml</t>
  </si>
  <si>
    <t>CAII-E69Q/N72N</t>
  </si>
  <si>
    <t>CAII-E69Q/D72N</t>
  </si>
  <si>
    <t>Cell No.</t>
  </si>
  <si>
    <t>Batch No.</t>
  </si>
  <si>
    <r>
      <t>Rate of change in intracellular H-concentration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during application / removal of CO2</t>
    </r>
  </si>
  <si>
    <t>Figure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</si>
</sst>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164" fontId="2" fillId="0" borderId="0" xfId="0" applyNumberFormat="1" applyFont="1"/>
    <xf numFmtId="0" fontId="1" fillId="0" borderId="0" xfId="0" applyFont="1"/>
    <xf numFmtId="2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2" fontId="1" fillId="0" borderId="0" xfId="0" applyNumberFormat="1" applyFont="1"/>
    <xf numFmtId="164" fontId="0" fillId="0" borderId="0" xfId="0" applyNumberFormat="1" applyFont="1"/>
    <xf numFmtId="166" fontId="0" fillId="0" borderId="0" xfId="0" applyNumberFormat="1"/>
    <xf numFmtId="2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vertical="center"/>
    </xf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tabSelected="1" zoomScaleNormal="100" zoomScalePageLayoutView="50" workbookViewId="0">
      <selection activeCell="A3" sqref="A3"/>
    </sheetView>
  </sheetViews>
  <sheetFormatPr baseColWidth="10" defaultRowHeight="14.25" x14ac:dyDescent="0.45"/>
  <cols>
    <col min="1" max="1" width="12.59765625" customWidth="1"/>
    <col min="6" max="6" width="12.59765625" customWidth="1"/>
    <col min="11" max="11" width="12.59765625" customWidth="1"/>
  </cols>
  <sheetData>
    <row r="1" spans="1:19" x14ac:dyDescent="0.45">
      <c r="A1" s="13" t="s">
        <v>19</v>
      </c>
    </row>
    <row r="2" spans="1:19" ht="15" x14ac:dyDescent="0.25">
      <c r="A2" t="s">
        <v>10</v>
      </c>
    </row>
    <row r="4" spans="1:19" ht="15" x14ac:dyDescent="0.25">
      <c r="A4" s="4" t="s">
        <v>9</v>
      </c>
      <c r="F4" s="4" t="s">
        <v>2</v>
      </c>
      <c r="K4" s="4" t="s">
        <v>8</v>
      </c>
      <c r="O4" s="4"/>
      <c r="P4" s="4" t="s">
        <v>3</v>
      </c>
      <c r="S4" s="4"/>
    </row>
    <row r="5" spans="1:19" ht="15" x14ac:dyDescent="0.25">
      <c r="A5" s="2" t="s">
        <v>17</v>
      </c>
      <c r="B5" s="2" t="s">
        <v>11</v>
      </c>
      <c r="C5" s="2" t="s">
        <v>12</v>
      </c>
      <c r="D5" s="2" t="s">
        <v>13</v>
      </c>
      <c r="F5" s="2" t="s">
        <v>17</v>
      </c>
      <c r="G5" s="2" t="s">
        <v>11</v>
      </c>
      <c r="H5" s="2" t="s">
        <v>12</v>
      </c>
      <c r="I5" s="2" t="s">
        <v>13</v>
      </c>
      <c r="K5" s="2" t="s">
        <v>17</v>
      </c>
      <c r="L5" s="2" t="s">
        <v>11</v>
      </c>
      <c r="M5" s="2" t="s">
        <v>12</v>
      </c>
      <c r="N5" s="2" t="s">
        <v>13</v>
      </c>
      <c r="P5" s="2" t="s">
        <v>17</v>
      </c>
      <c r="Q5" s="2" t="s">
        <v>11</v>
      </c>
      <c r="R5" s="2" t="s">
        <v>12</v>
      </c>
      <c r="S5" s="2" t="s">
        <v>13</v>
      </c>
    </row>
    <row r="6" spans="1:19" ht="15" x14ac:dyDescent="0.25">
      <c r="A6">
        <v>1</v>
      </c>
      <c r="B6" s="1">
        <v>-3.9149999999999997E-2</v>
      </c>
      <c r="C6" s="1">
        <v>-5.6860000000000001E-2</v>
      </c>
      <c r="D6" s="5">
        <f>(C6-B6)/B6*6</f>
        <v>2.7141762452107283</v>
      </c>
      <c r="F6">
        <v>1</v>
      </c>
      <c r="G6" s="1">
        <v>-2.6419999999999999E-2</v>
      </c>
      <c r="H6" s="1">
        <v>-0.16708000000000001</v>
      </c>
      <c r="I6" s="5">
        <f>(H6-G6)/G6*6</f>
        <v>31.9439818319455</v>
      </c>
      <c r="J6" s="5"/>
      <c r="K6">
        <v>1</v>
      </c>
      <c r="L6" s="1">
        <v>-2.4320000000000001E-2</v>
      </c>
      <c r="M6" s="1">
        <v>-5.4179999999999999E-2</v>
      </c>
      <c r="N6" s="5">
        <f>(M6-L6)/L6*6</f>
        <v>7.3667763157894726</v>
      </c>
      <c r="P6">
        <v>1</v>
      </c>
      <c r="Q6" s="1">
        <v>-2.7709999999999999E-2</v>
      </c>
      <c r="R6" s="1">
        <v>-0.12539</v>
      </c>
      <c r="S6" s="5">
        <f>(R6-Q6)/Q6*6</f>
        <v>21.150487188740527</v>
      </c>
    </row>
    <row r="7" spans="1:19" ht="15" x14ac:dyDescent="0.25">
      <c r="A7">
        <v>2</v>
      </c>
      <c r="B7" s="1">
        <v>-4.1930000000000002E-2</v>
      </c>
      <c r="C7" s="1">
        <v>-5.3999999999999999E-2</v>
      </c>
      <c r="D7" s="5">
        <f t="shared" ref="D7:D11" si="0">(C7-B7)/B7*6</f>
        <v>1.7271643214881944</v>
      </c>
      <c r="F7">
        <v>2</v>
      </c>
      <c r="G7" s="1">
        <v>-2.198E-2</v>
      </c>
      <c r="H7" s="1">
        <v>-0.14172000000000001</v>
      </c>
      <c r="I7" s="5">
        <f t="shared" ref="I7:I13" si="1">(H7-G7)/G7*6</f>
        <v>32.686078252957238</v>
      </c>
      <c r="J7" s="5"/>
      <c r="K7">
        <v>2</v>
      </c>
      <c r="L7" s="1">
        <v>-2.8199999999999999E-2</v>
      </c>
      <c r="M7" s="1">
        <v>-6.8650000000000003E-2</v>
      </c>
      <c r="N7" s="5">
        <f t="shared" ref="N7:N11" si="2">(M7-L7)/L7*6</f>
        <v>8.6063829787234045</v>
      </c>
      <c r="P7">
        <v>2</v>
      </c>
      <c r="Q7" s="1">
        <v>-2.367E-2</v>
      </c>
      <c r="R7" s="1">
        <v>-0.11531</v>
      </c>
      <c r="S7" s="5">
        <f t="shared" ref="S7:S14" si="3">(R7-Q7)/Q7*6</f>
        <v>23.229404309252217</v>
      </c>
    </row>
    <row r="8" spans="1:19" ht="15" x14ac:dyDescent="0.25">
      <c r="A8">
        <v>3</v>
      </c>
      <c r="B8" s="1">
        <v>-1.993E-2</v>
      </c>
      <c r="C8" s="1">
        <v>-2.4299999999999999E-2</v>
      </c>
      <c r="D8" s="5">
        <f t="shared" si="0"/>
        <v>1.3156046161565476</v>
      </c>
      <c r="F8">
        <v>3</v>
      </c>
      <c r="G8" s="1">
        <v>-2.3050000000000001E-2</v>
      </c>
      <c r="H8" s="1">
        <v>-0.14815999999999999</v>
      </c>
      <c r="I8" s="5">
        <f t="shared" si="1"/>
        <v>32.566594360086768</v>
      </c>
      <c r="J8" s="5"/>
      <c r="K8">
        <v>3</v>
      </c>
      <c r="L8" s="1">
        <v>-2.6179999999999998E-2</v>
      </c>
      <c r="M8" s="1">
        <v>-7.7869999999999995E-2</v>
      </c>
      <c r="N8" s="5">
        <f t="shared" si="2"/>
        <v>11.846447669977083</v>
      </c>
      <c r="P8">
        <v>3</v>
      </c>
      <c r="Q8" s="1">
        <v>-2.9770000000000001E-2</v>
      </c>
      <c r="R8" s="1">
        <v>-0.15847</v>
      </c>
      <c r="S8" s="5">
        <f t="shared" si="3"/>
        <v>25.938864628820966</v>
      </c>
    </row>
    <row r="9" spans="1:19" ht="15" x14ac:dyDescent="0.25">
      <c r="A9">
        <v>4</v>
      </c>
      <c r="B9" s="1">
        <v>-3.9149999999999997E-2</v>
      </c>
      <c r="C9" s="1">
        <v>-5.6860000000000001E-2</v>
      </c>
      <c r="D9" s="5">
        <f t="shared" si="0"/>
        <v>2.7141762452107283</v>
      </c>
      <c r="F9">
        <v>4</v>
      </c>
      <c r="G9" s="1">
        <v>-2.9659999999999999E-2</v>
      </c>
      <c r="H9" s="1">
        <v>-0.26033000000000001</v>
      </c>
      <c r="I9" s="5">
        <f t="shared" si="1"/>
        <v>46.662845583277146</v>
      </c>
      <c r="J9" s="5"/>
      <c r="K9">
        <v>4</v>
      </c>
      <c r="L9" s="1">
        <v>-3.1789999999999999E-2</v>
      </c>
      <c r="M9" s="1">
        <v>-6.9879999999999998E-2</v>
      </c>
      <c r="N9" s="5">
        <f t="shared" si="2"/>
        <v>7.1890531613715005</v>
      </c>
      <c r="P9">
        <v>4</v>
      </c>
      <c r="Q9" s="1">
        <v>-2.964E-2</v>
      </c>
      <c r="R9" s="1">
        <v>-0.14960000000000001</v>
      </c>
      <c r="S9" s="5">
        <f t="shared" si="3"/>
        <v>24.2834008097166</v>
      </c>
    </row>
    <row r="10" spans="1:19" ht="15" x14ac:dyDescent="0.25">
      <c r="A10">
        <v>5</v>
      </c>
      <c r="B10" s="1">
        <v>-2.035E-2</v>
      </c>
      <c r="C10" s="1">
        <v>-2.503E-2</v>
      </c>
      <c r="D10" s="5">
        <f t="shared" si="0"/>
        <v>1.3798525798525798</v>
      </c>
      <c r="F10">
        <v>5</v>
      </c>
      <c r="G10" s="1">
        <v>-3.0280000000000001E-2</v>
      </c>
      <c r="H10" s="1">
        <v>-0.19214999999999999</v>
      </c>
      <c r="I10" s="5">
        <f t="shared" si="1"/>
        <v>32.074636723910167</v>
      </c>
      <c r="J10" s="5"/>
      <c r="K10">
        <v>5</v>
      </c>
      <c r="L10" s="1">
        <v>-3.0009999999999998E-2</v>
      </c>
      <c r="M10" s="1">
        <v>-7.145E-2</v>
      </c>
      <c r="N10" s="5">
        <f t="shared" si="2"/>
        <v>8.2852382539153631</v>
      </c>
      <c r="P10">
        <v>5</v>
      </c>
      <c r="Q10" s="1">
        <v>-3.177E-2</v>
      </c>
      <c r="R10" s="1">
        <v>-0.17075000000000001</v>
      </c>
      <c r="S10" s="5">
        <f t="shared" si="3"/>
        <v>26.247403210576017</v>
      </c>
    </row>
    <row r="11" spans="1:19" ht="15" x14ac:dyDescent="0.25">
      <c r="A11">
        <v>6</v>
      </c>
      <c r="B11" s="1">
        <v>-2.9000000000000001E-2</v>
      </c>
      <c r="C11" s="1">
        <v>-3.2280000000000003E-2</v>
      </c>
      <c r="D11" s="5">
        <f t="shared" si="0"/>
        <v>0.67862068965517275</v>
      </c>
      <c r="F11">
        <v>6</v>
      </c>
      <c r="G11" s="1">
        <v>-2.5409999999999999E-2</v>
      </c>
      <c r="H11" s="1">
        <v>-0.14727000000000001</v>
      </c>
      <c r="I11" s="5">
        <f t="shared" si="1"/>
        <v>28.77449822904369</v>
      </c>
      <c r="J11" s="5"/>
      <c r="K11">
        <v>6</v>
      </c>
      <c r="L11" s="1">
        <v>-3.1780000000000003E-2</v>
      </c>
      <c r="M11" s="1">
        <v>-6.4990000000000006E-2</v>
      </c>
      <c r="N11" s="5">
        <f t="shared" si="2"/>
        <v>6.2699811202013844</v>
      </c>
      <c r="P11">
        <v>6</v>
      </c>
      <c r="Q11" s="1">
        <v>-2.334E-2</v>
      </c>
      <c r="R11" s="1">
        <v>-0.15075</v>
      </c>
      <c r="S11" s="5">
        <f t="shared" si="3"/>
        <v>32.753213367609249</v>
      </c>
    </row>
    <row r="12" spans="1:19" ht="15" x14ac:dyDescent="0.25">
      <c r="F12">
        <v>7</v>
      </c>
      <c r="G12" s="1">
        <v>-2.9190000000000001E-2</v>
      </c>
      <c r="H12" s="1">
        <v>-0.24833</v>
      </c>
      <c r="I12" s="5">
        <f t="shared" si="1"/>
        <v>45.044193216855085</v>
      </c>
      <c r="J12" s="5"/>
      <c r="L12" s="6"/>
      <c r="M12" s="6"/>
      <c r="P12">
        <v>7</v>
      </c>
      <c r="Q12" s="1">
        <v>-2.426E-2</v>
      </c>
      <c r="R12" s="1">
        <v>-0.14807000000000001</v>
      </c>
      <c r="S12" s="5">
        <f t="shared" si="3"/>
        <v>30.620774938169827</v>
      </c>
    </row>
    <row r="13" spans="1:19" ht="15" x14ac:dyDescent="0.25">
      <c r="A13" s="12" t="s">
        <v>0</v>
      </c>
      <c r="B13" s="9">
        <f>AVERAGE(B6:B11)</f>
        <v>-3.1585000000000002E-2</v>
      </c>
      <c r="C13" s="9">
        <f>AVERAGE(C6:C11)</f>
        <v>-4.1555000000000002E-2</v>
      </c>
      <c r="D13" s="8">
        <f>AVERAGE(D6:D11)</f>
        <v>1.7549324495956584</v>
      </c>
      <c r="F13">
        <v>8</v>
      </c>
      <c r="G13" s="1">
        <v>-4.1309999999999999E-2</v>
      </c>
      <c r="H13" s="1">
        <v>-0.27493000000000001</v>
      </c>
      <c r="I13" s="5">
        <f t="shared" si="1"/>
        <v>33.931735657225857</v>
      </c>
      <c r="K13" s="12" t="s">
        <v>0</v>
      </c>
      <c r="L13" s="9">
        <f>AVERAGE(L6:L11)</f>
        <v>-2.871333333333333E-2</v>
      </c>
      <c r="M13" s="9">
        <f>AVERAGE(M6:M11)</f>
        <v>-6.783666666666667E-2</v>
      </c>
      <c r="N13" s="8">
        <f>AVERAGE(N6:N11)</f>
        <v>8.2606465833297005</v>
      </c>
      <c r="P13">
        <v>8</v>
      </c>
      <c r="Q13" s="1">
        <v>-3.0290000000000001E-2</v>
      </c>
      <c r="R13" s="1">
        <v>-0.17263000000000001</v>
      </c>
      <c r="S13" s="5">
        <f t="shared" si="3"/>
        <v>28.195444040937602</v>
      </c>
    </row>
    <row r="14" spans="1:19" ht="15" x14ac:dyDescent="0.25">
      <c r="A14" s="2" t="s">
        <v>1</v>
      </c>
      <c r="B14" s="1">
        <f>STDEV(B6:B11)/SQRT(COUNT(B6:B11))</f>
        <v>4.0423753330601662E-3</v>
      </c>
      <c r="C14" s="1">
        <f>STDEV(C6:C11)/SQRT(COUNT(C6:C11))</f>
        <v>6.5324838308257662E-3</v>
      </c>
      <c r="D14" s="5">
        <f>STDEV(D6:D11)/SQRT(COUNT(D6:D11))</f>
        <v>0.33332712892380356</v>
      </c>
      <c r="F14">
        <v>9</v>
      </c>
      <c r="G14" s="1">
        <v>-7.6740000000000003E-2</v>
      </c>
      <c r="H14" s="1">
        <v>-0.40989999999999999</v>
      </c>
      <c r="I14" s="5">
        <f>((H14-G14)/G14)*6</f>
        <v>26.048475371383894</v>
      </c>
      <c r="K14" s="2" t="s">
        <v>1</v>
      </c>
      <c r="L14" s="1">
        <f>STDEV(L6:L11)/SQRT(COUNT(L6:L11))</f>
        <v>1.2454494949392548E-3</v>
      </c>
      <c r="M14" s="1">
        <f>STDEV(M6:M11)/SQRT(COUNT(M6:M11))</f>
        <v>3.2309376004153617E-3</v>
      </c>
      <c r="N14" s="5">
        <f>STDEV(N6:N11)/SQRT(COUNT(N6:N11))</f>
        <v>0.79347701797493952</v>
      </c>
      <c r="P14">
        <v>9</v>
      </c>
      <c r="Q14" s="1">
        <v>-3.8969999999999998E-2</v>
      </c>
      <c r="R14" s="1">
        <v>-0.25851000000000002</v>
      </c>
      <c r="S14" s="5">
        <f t="shared" si="3"/>
        <v>33.801385681293304</v>
      </c>
    </row>
    <row r="15" spans="1:19" ht="15" x14ac:dyDescent="0.25">
      <c r="F15">
        <v>10</v>
      </c>
      <c r="G15" s="1">
        <v>-7.5689999999999993E-2</v>
      </c>
      <c r="H15" s="1">
        <v>-0.44835999999999998</v>
      </c>
      <c r="I15" s="5">
        <f t="shared" ref="I15:I16" si="4">((H15-G15)/G15)*6</f>
        <v>29.541815299246927</v>
      </c>
      <c r="K15" s="4"/>
      <c r="L15" s="7"/>
      <c r="M15" s="7"/>
      <c r="N15" s="4"/>
      <c r="O15" s="4"/>
      <c r="P15" s="7"/>
      <c r="Q15" s="7"/>
      <c r="R15" s="4"/>
      <c r="S15" s="4"/>
    </row>
    <row r="16" spans="1:19" ht="15" x14ac:dyDescent="0.25">
      <c r="F16">
        <v>11</v>
      </c>
      <c r="G16" s="1">
        <v>-7.0300000000000001E-2</v>
      </c>
      <c r="H16" s="1">
        <v>-0.41836000000000001</v>
      </c>
      <c r="I16" s="5">
        <f t="shared" si="4"/>
        <v>29.706401137980087</v>
      </c>
      <c r="L16" s="6"/>
      <c r="M16" s="6"/>
      <c r="P16" s="12" t="s">
        <v>0</v>
      </c>
      <c r="Q16" s="3">
        <f>AVERAGE(Q6:Q14)</f>
        <v>-2.8824444444444444E-2</v>
      </c>
      <c r="R16" s="3">
        <f t="shared" ref="R16:S16" si="5">AVERAGE(R6:R14)</f>
        <v>-0.16105333333333333</v>
      </c>
      <c r="S16" s="8">
        <f t="shared" si="5"/>
        <v>27.357819797235145</v>
      </c>
    </row>
    <row r="17" spans="1:21" ht="15" x14ac:dyDescent="0.25">
      <c r="P17" s="2" t="s">
        <v>1</v>
      </c>
      <c r="Q17" s="3">
        <f>STDEV(Q6:Q14)/SQRT(COUNT(Q6:Q14))</f>
        <v>1.6416422258003916E-3</v>
      </c>
      <c r="R17" s="3">
        <f t="shared" ref="R17:S17" si="6">STDEV(R6:R14)/SQRT(COUNT(R6:R14))</f>
        <v>1.3694458733370989E-2</v>
      </c>
      <c r="S17" s="5">
        <f t="shared" si="6"/>
        <v>1.4445857111673155</v>
      </c>
    </row>
    <row r="18" spans="1:21" ht="15" x14ac:dyDescent="0.25">
      <c r="F18" s="12" t="s">
        <v>0</v>
      </c>
      <c r="G18" s="9">
        <f>AVERAGE(G6:G16)</f>
        <v>-4.0911818181818174E-2</v>
      </c>
      <c r="H18" s="9">
        <f>AVERAGE(H6:H16)</f>
        <v>-0.25968999999999998</v>
      </c>
      <c r="I18" s="8">
        <f>AVERAGE(I6:I16)</f>
        <v>33.543750514901127</v>
      </c>
    </row>
    <row r="19" spans="1:21" ht="15" x14ac:dyDescent="0.25">
      <c r="F19" s="2" t="s">
        <v>1</v>
      </c>
      <c r="G19" s="1">
        <f>STDEV(G6:G16)/SQRT(COUNT(G6:G16))</f>
        <v>6.6481861939495573E-3</v>
      </c>
      <c r="H19" s="1">
        <f>STDEV(H6:H16)/SQRT(COUNT(H6:H16))</f>
        <v>3.5139938505663597E-2</v>
      </c>
      <c r="I19" s="5">
        <f>STDEV(I6:I16)/SQRT(COUNT(I6:I16))</f>
        <v>1.9554004793446822</v>
      </c>
      <c r="K19" s="4"/>
      <c r="L19" s="4"/>
      <c r="M19" s="4"/>
      <c r="N19" s="4"/>
      <c r="O19" s="4"/>
      <c r="P19" s="4"/>
      <c r="Q19" s="4"/>
      <c r="R19" s="4"/>
      <c r="S19" s="4"/>
    </row>
    <row r="20" spans="1:21" ht="15" x14ac:dyDescent="0.25">
      <c r="L20" s="2"/>
      <c r="M20" s="2"/>
      <c r="P20" s="2"/>
      <c r="Q20" s="2"/>
      <c r="T20" s="2"/>
      <c r="U20" s="2"/>
    </row>
    <row r="21" spans="1:21" ht="15" x14ac:dyDescent="0.25">
      <c r="L21" s="6"/>
      <c r="M21" s="6"/>
      <c r="P21" s="6"/>
      <c r="Q21" s="6"/>
      <c r="T21" s="6"/>
      <c r="U21" s="6"/>
    </row>
    <row r="22" spans="1:21" ht="15" x14ac:dyDescent="0.25">
      <c r="A22" s="4" t="s">
        <v>4</v>
      </c>
      <c r="D22" s="4"/>
      <c r="F22" s="4" t="s">
        <v>7</v>
      </c>
      <c r="I22" s="4"/>
      <c r="K22" s="4" t="s">
        <v>15</v>
      </c>
      <c r="P22" s="6"/>
      <c r="Q22" s="6"/>
      <c r="T22" s="6"/>
      <c r="U22" s="6"/>
    </row>
    <row r="23" spans="1:21" ht="15" x14ac:dyDescent="0.25">
      <c r="A23" s="2" t="s">
        <v>17</v>
      </c>
      <c r="B23" s="2" t="s">
        <v>11</v>
      </c>
      <c r="C23" s="2" t="s">
        <v>12</v>
      </c>
      <c r="D23" s="2" t="s">
        <v>13</v>
      </c>
      <c r="F23" s="2" t="s">
        <v>17</v>
      </c>
      <c r="G23" s="2" t="s">
        <v>11</v>
      </c>
      <c r="H23" s="2" t="s">
        <v>12</v>
      </c>
      <c r="I23" s="2" t="s">
        <v>13</v>
      </c>
      <c r="K23" s="2" t="s">
        <v>17</v>
      </c>
      <c r="L23" s="2" t="s">
        <v>11</v>
      </c>
      <c r="M23" s="2" t="s">
        <v>12</v>
      </c>
      <c r="N23" s="2" t="s">
        <v>13</v>
      </c>
      <c r="P23" s="6"/>
      <c r="Q23" s="6"/>
      <c r="T23" s="6"/>
      <c r="U23" s="6"/>
    </row>
    <row r="24" spans="1:21" ht="15" x14ac:dyDescent="0.25">
      <c r="A24">
        <v>1</v>
      </c>
      <c r="B24" s="1">
        <v>-2.1420000000000002E-2</v>
      </c>
      <c r="C24" s="1">
        <v>-0.12286</v>
      </c>
      <c r="D24" s="5">
        <f>(C24-B24)/B24*6</f>
        <v>28.414565826330531</v>
      </c>
      <c r="F24">
        <v>1</v>
      </c>
      <c r="G24" s="1">
        <v>-3.8109999999999998E-2</v>
      </c>
      <c r="H24" s="1">
        <v>-0.22567999999999999</v>
      </c>
      <c r="I24" s="5">
        <f>(H24-G24)/G24*6</f>
        <v>29.53083180267646</v>
      </c>
      <c r="K24">
        <v>1</v>
      </c>
      <c r="L24" s="1">
        <v>-9.4570000000000001E-2</v>
      </c>
      <c r="M24" s="1">
        <v>-0.57806000000000002</v>
      </c>
      <c r="N24" s="5">
        <f>((M24-L24)/L24)*6</f>
        <v>30.675055514433751</v>
      </c>
      <c r="P24" s="6"/>
      <c r="Q24" s="6"/>
      <c r="T24" s="6"/>
      <c r="U24" s="6"/>
    </row>
    <row r="25" spans="1:21" x14ac:dyDescent="0.45">
      <c r="A25">
        <v>2</v>
      </c>
      <c r="B25" s="1">
        <v>-2.5399999999999999E-2</v>
      </c>
      <c r="C25" s="1">
        <v>-0.18461</v>
      </c>
      <c r="D25" s="5">
        <f t="shared" ref="D25:D29" si="7">(C25-B25)/B25*6</f>
        <v>37.608661417322836</v>
      </c>
      <c r="F25">
        <v>2</v>
      </c>
      <c r="G25" s="1">
        <v>-3.4419999999999999E-2</v>
      </c>
      <c r="H25" s="1">
        <v>-0.21196000000000001</v>
      </c>
      <c r="I25" s="5">
        <f t="shared" ref="I25:I29" si="8">(H25-G25)/G25*6</f>
        <v>30.948285880302151</v>
      </c>
      <c r="K25">
        <v>2</v>
      </c>
      <c r="L25" s="1">
        <v>-8.48E-2</v>
      </c>
      <c r="M25" s="1">
        <v>-0.55820000000000003</v>
      </c>
      <c r="N25" s="5">
        <f t="shared" ref="N25:N26" si="9">((M25-L25)/L25)*6</f>
        <v>33.49528301886793</v>
      </c>
      <c r="P25" s="6"/>
      <c r="Q25" s="6"/>
      <c r="T25" s="6"/>
      <c r="U25" s="6"/>
    </row>
    <row r="26" spans="1:21" x14ac:dyDescent="0.45">
      <c r="A26">
        <v>3</v>
      </c>
      <c r="B26" s="1">
        <v>-2.0119999999999999E-2</v>
      </c>
      <c r="C26" s="1">
        <v>-0.14235999999999999</v>
      </c>
      <c r="D26" s="5">
        <f t="shared" si="7"/>
        <v>36.453280318091444</v>
      </c>
      <c r="F26">
        <v>3</v>
      </c>
      <c r="G26" s="1">
        <v>-3.2039999999999999E-2</v>
      </c>
      <c r="H26" s="1">
        <v>-0.20893999999999999</v>
      </c>
      <c r="I26" s="5">
        <f t="shared" si="8"/>
        <v>33.127340823970037</v>
      </c>
      <c r="K26">
        <v>3</v>
      </c>
      <c r="L26" s="1">
        <v>-7.0190000000000002E-2</v>
      </c>
      <c r="M26" s="1">
        <v>-0.44133</v>
      </c>
      <c r="N26" s="5">
        <f t="shared" si="9"/>
        <v>31.725886878472718</v>
      </c>
      <c r="P26" s="6"/>
      <c r="Q26" s="6"/>
      <c r="T26" s="6"/>
      <c r="U26" s="6"/>
    </row>
    <row r="27" spans="1:21" x14ac:dyDescent="0.45">
      <c r="A27">
        <v>4</v>
      </c>
      <c r="B27" s="1">
        <v>-3.7479999999999999E-2</v>
      </c>
      <c r="C27" s="1">
        <v>-0.26693</v>
      </c>
      <c r="D27" s="5">
        <f t="shared" si="7"/>
        <v>36.731590181430093</v>
      </c>
      <c r="F27">
        <v>4</v>
      </c>
      <c r="G27" s="1">
        <v>-3.3750000000000002E-2</v>
      </c>
      <c r="H27" s="1">
        <v>-0.18076999999999999</v>
      </c>
      <c r="I27" s="5">
        <f t="shared" si="8"/>
        <v>26.136888888888883</v>
      </c>
      <c r="K27">
        <v>4</v>
      </c>
      <c r="L27" s="1">
        <v>-7.1620000000000003E-2</v>
      </c>
      <c r="M27" s="1">
        <v>-0.51404000000000005</v>
      </c>
      <c r="N27" s="5">
        <f>((M27-L27)/L27)*6</f>
        <v>37.063948617704554</v>
      </c>
      <c r="P27" s="6"/>
      <c r="Q27" s="6"/>
      <c r="T27" s="6"/>
      <c r="U27" s="6"/>
    </row>
    <row r="28" spans="1:21" x14ac:dyDescent="0.45">
      <c r="A28">
        <v>5</v>
      </c>
      <c r="B28" s="1">
        <v>-3.2960000000000003E-2</v>
      </c>
      <c r="C28" s="1">
        <v>-0.25502000000000002</v>
      </c>
      <c r="D28" s="5">
        <f t="shared" si="7"/>
        <v>40.423543689320397</v>
      </c>
      <c r="F28">
        <v>5</v>
      </c>
      <c r="G28" s="1">
        <v>-2.3900000000000001E-2</v>
      </c>
      <c r="H28" s="1">
        <v>-0.12948999999999999</v>
      </c>
      <c r="I28" s="5">
        <f t="shared" si="8"/>
        <v>26.507949790794974</v>
      </c>
      <c r="K28">
        <v>5</v>
      </c>
      <c r="L28" s="1">
        <v>-7.4029999999999999E-2</v>
      </c>
      <c r="M28" s="1">
        <v>-0.43423</v>
      </c>
      <c r="N28" s="5">
        <f>((M28-L28)/L28)*6</f>
        <v>29.193570174253683</v>
      </c>
      <c r="P28" s="6"/>
      <c r="Q28" s="6"/>
      <c r="T28" s="6"/>
      <c r="U28" s="6"/>
    </row>
    <row r="29" spans="1:21" x14ac:dyDescent="0.45">
      <c r="A29">
        <v>6</v>
      </c>
      <c r="B29" s="1">
        <v>-3.9379999999999998E-2</v>
      </c>
      <c r="C29" s="1">
        <v>-0.28727999999999998</v>
      </c>
      <c r="D29" s="5">
        <f t="shared" si="7"/>
        <v>37.770441848654137</v>
      </c>
      <c r="F29">
        <v>6</v>
      </c>
      <c r="G29" s="1">
        <v>-3.107E-2</v>
      </c>
      <c r="H29" s="1">
        <v>-0.18509</v>
      </c>
      <c r="I29" s="5">
        <f t="shared" si="8"/>
        <v>29.74316060508529</v>
      </c>
      <c r="K29">
        <v>6</v>
      </c>
      <c r="L29" s="1">
        <v>-6.4829999999999999E-2</v>
      </c>
      <c r="M29" s="1">
        <v>-0.43758999999999998</v>
      </c>
      <c r="N29" s="5">
        <f>((M29-L29)/L29)*6</f>
        <v>34.498843128181399</v>
      </c>
    </row>
    <row r="30" spans="1:21" x14ac:dyDescent="0.45">
      <c r="B30" s="6"/>
      <c r="G30" s="6"/>
      <c r="K30">
        <v>7</v>
      </c>
      <c r="L30" s="1">
        <v>-7.2959999999999997E-2</v>
      </c>
      <c r="M30" s="1">
        <v>-0.44335000000000002</v>
      </c>
      <c r="N30" s="5">
        <f>((M30-L30)/L30)*6</f>
        <v>30.459703947368418</v>
      </c>
      <c r="O30" s="4"/>
      <c r="P30" s="7"/>
      <c r="Q30" s="7"/>
      <c r="R30" s="4"/>
      <c r="S30" s="4"/>
      <c r="T30" s="7"/>
      <c r="U30" s="7"/>
    </row>
    <row r="31" spans="1:21" x14ac:dyDescent="0.45">
      <c r="A31" s="12" t="s">
        <v>0</v>
      </c>
      <c r="B31" s="9">
        <f>AVERAGE(B24:B29)</f>
        <v>-2.946E-2</v>
      </c>
      <c r="C31" s="9">
        <f t="shared" ref="C31" si="10">AVERAGE(C24:C29)</f>
        <v>-0.20984333333333335</v>
      </c>
      <c r="D31" s="8">
        <f>AVERAGE(D24:D29)</f>
        <v>36.233680546858245</v>
      </c>
      <c r="F31" s="12" t="s">
        <v>0</v>
      </c>
      <c r="G31" s="9">
        <f>AVERAGE(G24:G29)</f>
        <v>-3.2215000000000001E-2</v>
      </c>
      <c r="H31" s="9">
        <f t="shared" ref="H31:I31" si="11">AVERAGE(H24:H29)</f>
        <v>-0.19032166666666669</v>
      </c>
      <c r="I31" s="8">
        <f t="shared" si="11"/>
        <v>29.332409631952967</v>
      </c>
      <c r="P31" s="6"/>
      <c r="Q31" s="6"/>
      <c r="T31" s="6"/>
      <c r="U31" s="6"/>
    </row>
    <row r="32" spans="1:21" x14ac:dyDescent="0.45">
      <c r="A32" s="2" t="s">
        <v>1</v>
      </c>
      <c r="B32" s="1">
        <f>STDEV(B24:B29)/SQRT(COUNT(B24:B29))</f>
        <v>3.3829848753233653E-3</v>
      </c>
      <c r="C32" s="1">
        <f t="shared" ref="C32:D32" si="12">STDEV(C24:C29)/SQRT(COUNT(C24:C29))</f>
        <v>2.8315530328386497E-2</v>
      </c>
      <c r="D32" s="5">
        <f t="shared" si="12"/>
        <v>1.6657516213599661</v>
      </c>
      <c r="F32" s="2" t="s">
        <v>1</v>
      </c>
      <c r="G32" s="1">
        <f>STDEV(G24:G29)/SQRT(COUNT(G24:G29))</f>
        <v>1.9360625850765602E-3</v>
      </c>
      <c r="H32" s="1">
        <f t="shared" ref="H32:I32" si="13">STDEV(H24:H29)/SQRT(COUNT(H24:H29))</f>
        <v>1.4004960886930108E-2</v>
      </c>
      <c r="I32" s="5">
        <f t="shared" si="13"/>
        <v>1.0864249128150241</v>
      </c>
      <c r="K32" s="12" t="s">
        <v>0</v>
      </c>
      <c r="L32" s="9">
        <f>AVERAGE(L24:L30)</f>
        <v>-7.6142857142857151E-2</v>
      </c>
      <c r="M32" s="9">
        <f t="shared" ref="M32:N32" si="14">AVERAGE(M24:M30)</f>
        <v>-0.48668571428571433</v>
      </c>
      <c r="N32" s="8">
        <f t="shared" si="14"/>
        <v>32.44461303989749</v>
      </c>
    </row>
    <row r="33" spans="2:21" x14ac:dyDescent="0.45">
      <c r="E33" s="7"/>
      <c r="F33" s="4"/>
      <c r="G33" s="7"/>
      <c r="K33" s="2" t="s">
        <v>1</v>
      </c>
      <c r="L33" s="1">
        <f>STDEV(L24:L30)/SQRT(COUNT(L24:L30))</f>
        <v>3.8202902621495677E-3</v>
      </c>
      <c r="M33" s="1">
        <f t="shared" ref="M33:N33" si="15">STDEV(M24:M30)/SQRT(COUNT(M24:M30))</f>
        <v>2.3557895335811627E-2</v>
      </c>
      <c r="N33" s="5">
        <f t="shared" si="15"/>
        <v>1.0330154056797876</v>
      </c>
    </row>
    <row r="34" spans="2:21" x14ac:dyDescent="0.45">
      <c r="E34" s="6"/>
      <c r="F34" s="6"/>
    </row>
    <row r="36" spans="2:21" x14ac:dyDescent="0.45">
      <c r="B36" s="10"/>
      <c r="C36" s="10"/>
      <c r="D36" s="5"/>
    </row>
    <row r="45" spans="2:21" x14ac:dyDescent="0.45">
      <c r="N45" s="4"/>
      <c r="O45" s="4"/>
      <c r="P45" s="4"/>
      <c r="Q45" s="4"/>
      <c r="R45" s="4"/>
      <c r="S45" s="4"/>
      <c r="T45" s="4"/>
      <c r="U45" s="4"/>
    </row>
  </sheetData>
  <pageMargins left="0.7" right="0.7" top="0.78740157499999996" bottom="0.78740157499999996" header="0.3" footer="0.3"/>
  <pageSetup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zoomScaleNormal="100" zoomScalePageLayoutView="60" workbookViewId="0">
      <selection activeCell="A3" sqref="A3"/>
    </sheetView>
  </sheetViews>
  <sheetFormatPr baseColWidth="10" defaultRowHeight="14.25" x14ac:dyDescent="0.45"/>
  <sheetData>
    <row r="1" spans="1:16" x14ac:dyDescent="0.45">
      <c r="A1" s="13" t="s">
        <v>19</v>
      </c>
    </row>
    <row r="2" spans="1:16" ht="15" x14ac:dyDescent="0.25">
      <c r="A2" t="s">
        <v>18</v>
      </c>
    </row>
    <row r="4" spans="1:16" ht="15" x14ac:dyDescent="0.25">
      <c r="A4" s="4" t="s">
        <v>9</v>
      </c>
      <c r="E4" s="4" t="s">
        <v>2</v>
      </c>
      <c r="I4" s="4" t="s">
        <v>8</v>
      </c>
      <c r="M4" s="4" t="s">
        <v>3</v>
      </c>
    </row>
    <row r="5" spans="1:16" ht="15" x14ac:dyDescent="0.25">
      <c r="A5" s="11" t="s">
        <v>16</v>
      </c>
      <c r="B5" s="2" t="s">
        <v>5</v>
      </c>
      <c r="C5" s="2" t="s">
        <v>6</v>
      </c>
      <c r="E5" s="11" t="s">
        <v>16</v>
      </c>
      <c r="F5" s="2" t="s">
        <v>5</v>
      </c>
      <c r="G5" s="2" t="s">
        <v>6</v>
      </c>
      <c r="I5" s="11" t="s">
        <v>16</v>
      </c>
      <c r="J5" s="2" t="s">
        <v>5</v>
      </c>
      <c r="K5" s="2" t="s">
        <v>6</v>
      </c>
      <c r="M5" s="11" t="s">
        <v>16</v>
      </c>
      <c r="N5" s="2" t="s">
        <v>5</v>
      </c>
      <c r="O5" s="2" t="s">
        <v>6</v>
      </c>
    </row>
    <row r="6" spans="1:16" ht="15" x14ac:dyDescent="0.25">
      <c r="A6">
        <v>1</v>
      </c>
      <c r="B6" s="6">
        <v>29.3</v>
      </c>
      <c r="C6" s="6">
        <v>32</v>
      </c>
      <c r="E6">
        <v>1</v>
      </c>
      <c r="F6" s="6">
        <v>170.8</v>
      </c>
      <c r="G6" s="6">
        <v>103.4</v>
      </c>
      <c r="I6">
        <v>1</v>
      </c>
      <c r="J6" s="6">
        <v>126.7</v>
      </c>
      <c r="K6" s="6">
        <v>67.3</v>
      </c>
      <c r="M6">
        <v>1</v>
      </c>
      <c r="N6" s="6">
        <v>154.9</v>
      </c>
      <c r="O6" s="6">
        <v>90.7</v>
      </c>
    </row>
    <row r="7" spans="1:16" ht="15" x14ac:dyDescent="0.25">
      <c r="A7">
        <v>2</v>
      </c>
      <c r="B7" s="6">
        <v>37.299999999999997</v>
      </c>
      <c r="C7" s="6">
        <v>40.9</v>
      </c>
      <c r="E7">
        <v>2</v>
      </c>
      <c r="F7" s="6">
        <v>260.10000000000002</v>
      </c>
      <c r="G7" s="6">
        <v>160.19999999999999</v>
      </c>
      <c r="I7">
        <v>2</v>
      </c>
      <c r="J7" s="6">
        <v>35</v>
      </c>
      <c r="K7" s="6">
        <v>26.7</v>
      </c>
      <c r="M7">
        <v>2</v>
      </c>
      <c r="N7" s="6">
        <v>258.60000000000002</v>
      </c>
      <c r="O7" s="6">
        <v>124.4</v>
      </c>
    </row>
    <row r="8" spans="1:16" ht="15" x14ac:dyDescent="0.25">
      <c r="A8">
        <v>3</v>
      </c>
      <c r="B8" s="6">
        <v>52.1</v>
      </c>
      <c r="C8" s="6">
        <v>52.6</v>
      </c>
      <c r="E8">
        <v>3</v>
      </c>
      <c r="F8" s="6">
        <v>192.4</v>
      </c>
      <c r="G8" s="6">
        <v>162.6</v>
      </c>
      <c r="I8">
        <v>3</v>
      </c>
      <c r="J8" s="6">
        <v>153.4</v>
      </c>
      <c r="K8" s="6">
        <v>109.8</v>
      </c>
      <c r="M8">
        <v>3</v>
      </c>
      <c r="N8" s="6">
        <v>221.7</v>
      </c>
      <c r="O8" s="6">
        <v>175.2</v>
      </c>
    </row>
    <row r="9" spans="1:16" ht="15" x14ac:dyDescent="0.25">
      <c r="A9">
        <v>4</v>
      </c>
      <c r="B9" s="6">
        <v>54</v>
      </c>
      <c r="C9" s="6">
        <v>47.4</v>
      </c>
      <c r="E9">
        <v>4</v>
      </c>
      <c r="F9" s="6">
        <v>252.2</v>
      </c>
      <c r="G9" s="6">
        <v>196.7</v>
      </c>
      <c r="I9">
        <v>4</v>
      </c>
      <c r="J9" s="6">
        <v>130.30000000000001</v>
      </c>
      <c r="K9" s="6">
        <v>112.5</v>
      </c>
      <c r="M9">
        <v>4</v>
      </c>
      <c r="N9" s="6">
        <v>171.7</v>
      </c>
      <c r="O9" s="6">
        <v>162.9</v>
      </c>
    </row>
    <row r="10" spans="1:16" ht="15" x14ac:dyDescent="0.25">
      <c r="A10">
        <v>5</v>
      </c>
      <c r="B10" s="6">
        <v>47.5</v>
      </c>
      <c r="C10" s="6">
        <v>39.4</v>
      </c>
      <c r="E10">
        <v>5</v>
      </c>
      <c r="F10" s="6">
        <v>134.19999999999999</v>
      </c>
      <c r="G10" s="6">
        <v>104.7</v>
      </c>
      <c r="I10">
        <v>5</v>
      </c>
      <c r="J10" s="6">
        <v>95.2</v>
      </c>
      <c r="K10" s="6">
        <v>112.8</v>
      </c>
      <c r="M10">
        <v>5</v>
      </c>
      <c r="N10" s="6">
        <v>172.1</v>
      </c>
      <c r="O10" s="6">
        <v>162.9</v>
      </c>
    </row>
    <row r="11" spans="1:16" ht="15" x14ac:dyDescent="0.25">
      <c r="A11">
        <v>6</v>
      </c>
      <c r="B11" s="6">
        <v>40.799999999999997</v>
      </c>
      <c r="C11" s="6">
        <v>49.2</v>
      </c>
      <c r="E11">
        <v>6</v>
      </c>
      <c r="F11" s="6">
        <v>191.1</v>
      </c>
      <c r="G11" s="6">
        <v>217.1</v>
      </c>
      <c r="I11">
        <v>6</v>
      </c>
      <c r="J11" s="6">
        <v>205.2</v>
      </c>
      <c r="K11" s="6">
        <v>99.8</v>
      </c>
      <c r="M11">
        <v>6</v>
      </c>
      <c r="N11" s="6">
        <v>237</v>
      </c>
      <c r="O11" s="6">
        <v>215.2</v>
      </c>
    </row>
    <row r="12" spans="1:16" ht="15" x14ac:dyDescent="0.25">
      <c r="A12">
        <v>7</v>
      </c>
      <c r="B12" s="6">
        <v>42.2</v>
      </c>
      <c r="C12" s="6">
        <v>31.6</v>
      </c>
      <c r="E12">
        <v>7</v>
      </c>
      <c r="F12" s="6">
        <v>235.6</v>
      </c>
      <c r="G12" s="6">
        <v>126.6</v>
      </c>
      <c r="I12">
        <v>7</v>
      </c>
      <c r="J12" s="6">
        <v>131.19999999999999</v>
      </c>
      <c r="K12" s="6">
        <v>70.3</v>
      </c>
      <c r="M12">
        <v>7</v>
      </c>
      <c r="N12" s="6">
        <v>222.4</v>
      </c>
      <c r="O12" s="6">
        <v>185.5</v>
      </c>
    </row>
    <row r="13" spans="1:16" ht="15" x14ac:dyDescent="0.25">
      <c r="A13">
        <v>8</v>
      </c>
      <c r="B13" s="6">
        <v>31.4</v>
      </c>
      <c r="C13" s="6">
        <v>39.200000000000003</v>
      </c>
      <c r="E13">
        <v>8</v>
      </c>
      <c r="F13" s="6">
        <v>222.1</v>
      </c>
      <c r="G13" s="6">
        <v>226.5</v>
      </c>
      <c r="I13">
        <v>8</v>
      </c>
      <c r="J13" s="6">
        <v>89.8</v>
      </c>
      <c r="K13" s="6">
        <v>88.9</v>
      </c>
      <c r="M13">
        <v>8</v>
      </c>
      <c r="N13" s="6">
        <v>210.5</v>
      </c>
      <c r="O13" s="6">
        <v>177.1</v>
      </c>
    </row>
    <row r="15" spans="1:16" s="4" customFormat="1" ht="15" x14ac:dyDescent="0.25">
      <c r="A15" s="12" t="s">
        <v>0</v>
      </c>
      <c r="B15" s="7">
        <f>AVERAGE(B6:B13)</f>
        <v>41.824999999999996</v>
      </c>
      <c r="C15" s="7">
        <f>AVERAGE(C6:C13)</f>
        <v>41.537500000000001</v>
      </c>
      <c r="E15" s="12" t="s">
        <v>0</v>
      </c>
      <c r="F15" s="7">
        <f>AVERAGE(F6:F13)</f>
        <v>207.31249999999997</v>
      </c>
      <c r="G15" s="7">
        <f>AVERAGE(G6:G13)</f>
        <v>162.22500000000002</v>
      </c>
      <c r="I15" s="12" t="s">
        <v>0</v>
      </c>
      <c r="J15" s="7">
        <f>AVERAGE(J6:J13)</f>
        <v>120.85</v>
      </c>
      <c r="K15" s="7">
        <f>AVERAGE(K6:K13)</f>
        <v>86.012499999999989</v>
      </c>
      <c r="L15"/>
      <c r="M15" s="12" t="s">
        <v>0</v>
      </c>
      <c r="N15" s="7">
        <f>AVERAGE(N6:N13)</f>
        <v>206.11250000000001</v>
      </c>
      <c r="O15" s="7">
        <f>AVERAGE(O6:O13)</f>
        <v>161.73749999999998</v>
      </c>
      <c r="P15"/>
    </row>
    <row r="16" spans="1:16" ht="15" x14ac:dyDescent="0.25">
      <c r="A16" s="2" t="s">
        <v>1</v>
      </c>
      <c r="B16" s="6">
        <f>STDEV(B6:B13)/SQRT(COUNT(B6:B13))</f>
        <v>3.1994279622636177</v>
      </c>
      <c r="C16" s="6">
        <f>STDEV(C6:C13)/SQRT(COUNT(C6:C13))</f>
        <v>2.7242913560882522</v>
      </c>
      <c r="E16" s="2" t="s">
        <v>1</v>
      </c>
      <c r="F16" s="6">
        <f>STDEV(F6:F13)/SQRT(COUNT(F6:F13))</f>
        <v>15.226908014385993</v>
      </c>
      <c r="G16" s="6">
        <f>STDEV(G6:G13)/SQRT(COUNT(G6:G13))</f>
        <v>17.099475242574762</v>
      </c>
      <c r="I16" s="2" t="s">
        <v>1</v>
      </c>
      <c r="J16" s="6">
        <f>STDEV(J6:J13)/SQRT(COUNT(J6:J13))</f>
        <v>17.625732001010029</v>
      </c>
      <c r="K16" s="6">
        <f>STDEV(K6:K13)/SQRT(COUNT(K6:K13))</f>
        <v>10.605295804792199</v>
      </c>
      <c r="M16" s="2" t="s">
        <v>1</v>
      </c>
      <c r="N16" s="6">
        <f>STDEV(N6:N13)/SQRT(COUNT(N6:N13))</f>
        <v>12.817586098515426</v>
      </c>
      <c r="O16" s="6">
        <f>STDEV(O6:O13)/SQRT(COUNT(O6:O13))</f>
        <v>13.551000720821873</v>
      </c>
    </row>
    <row r="17" spans="1:16" x14ac:dyDescent="0.45">
      <c r="L17" s="4"/>
      <c r="P17" s="4"/>
    </row>
    <row r="19" spans="1:16" x14ac:dyDescent="0.45">
      <c r="A19" s="4" t="s">
        <v>4</v>
      </c>
      <c r="E19" s="4" t="s">
        <v>7</v>
      </c>
      <c r="F19" s="4"/>
      <c r="G19" s="4"/>
      <c r="I19" s="4" t="s">
        <v>14</v>
      </c>
      <c r="J19" s="4"/>
      <c r="K19" s="4"/>
    </row>
    <row r="20" spans="1:16" x14ac:dyDescent="0.45">
      <c r="A20" s="11" t="s">
        <v>16</v>
      </c>
      <c r="B20" s="2" t="s">
        <v>5</v>
      </c>
      <c r="C20" s="2" t="s">
        <v>6</v>
      </c>
      <c r="E20" s="11" t="s">
        <v>16</v>
      </c>
      <c r="F20" s="2" t="s">
        <v>5</v>
      </c>
      <c r="G20" s="2" t="s">
        <v>6</v>
      </c>
      <c r="I20" s="11" t="s">
        <v>16</v>
      </c>
      <c r="J20" s="2" t="s">
        <v>5</v>
      </c>
      <c r="K20" s="2" t="s">
        <v>6</v>
      </c>
    </row>
    <row r="21" spans="1:16" x14ac:dyDescent="0.45">
      <c r="A21">
        <v>1</v>
      </c>
      <c r="B21" s="6">
        <v>177</v>
      </c>
      <c r="C21" s="6">
        <v>99.3</v>
      </c>
      <c r="E21">
        <v>1</v>
      </c>
      <c r="F21" s="6">
        <v>173</v>
      </c>
      <c r="G21" s="6">
        <v>106.4</v>
      </c>
      <c r="I21">
        <v>1</v>
      </c>
      <c r="J21" s="6">
        <v>158</v>
      </c>
      <c r="K21" s="6">
        <v>100.1</v>
      </c>
      <c r="L21" s="4"/>
      <c r="P21" s="4"/>
    </row>
    <row r="22" spans="1:16" x14ac:dyDescent="0.45">
      <c r="A22">
        <v>2</v>
      </c>
      <c r="B22" s="6">
        <v>159.80000000000001</v>
      </c>
      <c r="C22" s="6">
        <v>144</v>
      </c>
      <c r="E22">
        <v>2</v>
      </c>
      <c r="F22" s="6">
        <v>174.8</v>
      </c>
      <c r="G22" s="6">
        <v>134</v>
      </c>
      <c r="I22">
        <v>2</v>
      </c>
      <c r="J22" s="6">
        <v>197.6</v>
      </c>
      <c r="K22" s="6">
        <v>158</v>
      </c>
    </row>
    <row r="23" spans="1:16" x14ac:dyDescent="0.45">
      <c r="A23">
        <v>3</v>
      </c>
      <c r="B23" s="6">
        <v>317.8</v>
      </c>
      <c r="C23" s="6">
        <v>234.9</v>
      </c>
      <c r="E23">
        <v>3</v>
      </c>
      <c r="F23" s="6">
        <v>254.5</v>
      </c>
      <c r="G23" s="6">
        <v>170.7</v>
      </c>
      <c r="I23">
        <v>3</v>
      </c>
      <c r="J23" s="6">
        <v>355.8</v>
      </c>
      <c r="K23" s="6">
        <v>276.2</v>
      </c>
    </row>
    <row r="24" spans="1:16" x14ac:dyDescent="0.45">
      <c r="A24">
        <v>4</v>
      </c>
      <c r="B24" s="6">
        <v>257.39999999999998</v>
      </c>
      <c r="C24" s="6">
        <v>194.9</v>
      </c>
      <c r="E24">
        <v>4</v>
      </c>
      <c r="F24" s="6">
        <v>205.6</v>
      </c>
      <c r="G24" s="6">
        <v>227.4</v>
      </c>
      <c r="I24">
        <v>4</v>
      </c>
      <c r="J24" s="6">
        <v>252.7</v>
      </c>
      <c r="K24" s="6">
        <v>176.7</v>
      </c>
    </row>
    <row r="25" spans="1:16" x14ac:dyDescent="0.45">
      <c r="A25">
        <v>5</v>
      </c>
      <c r="B25" s="6">
        <v>217.4</v>
      </c>
      <c r="C25" s="6">
        <v>158.6</v>
      </c>
      <c r="E25">
        <v>5</v>
      </c>
      <c r="F25" s="6">
        <v>159</v>
      </c>
      <c r="G25" s="6">
        <v>169.7</v>
      </c>
      <c r="I25">
        <v>5</v>
      </c>
      <c r="J25" s="6">
        <v>165.8</v>
      </c>
      <c r="K25" s="6">
        <v>102.6</v>
      </c>
    </row>
    <row r="26" spans="1:16" x14ac:dyDescent="0.45">
      <c r="A26">
        <v>6</v>
      </c>
      <c r="B26" s="6">
        <v>205.3</v>
      </c>
      <c r="C26" s="6">
        <v>183</v>
      </c>
      <c r="E26">
        <v>6</v>
      </c>
      <c r="F26" s="6">
        <v>251.7</v>
      </c>
      <c r="G26" s="6">
        <v>156.9</v>
      </c>
      <c r="I26">
        <v>6</v>
      </c>
      <c r="J26" s="6">
        <v>182.5</v>
      </c>
      <c r="K26" s="6">
        <v>167.2</v>
      </c>
    </row>
    <row r="27" spans="1:16" x14ac:dyDescent="0.45">
      <c r="A27">
        <v>7</v>
      </c>
      <c r="B27" s="6">
        <v>107.2</v>
      </c>
      <c r="C27" s="6">
        <v>115.4</v>
      </c>
      <c r="E27">
        <v>7</v>
      </c>
      <c r="F27" s="6">
        <v>157.19999999999999</v>
      </c>
      <c r="G27" s="6">
        <v>116.2</v>
      </c>
      <c r="I27">
        <v>7</v>
      </c>
      <c r="J27" s="6">
        <v>138.80000000000001</v>
      </c>
      <c r="K27" s="6">
        <v>112.3</v>
      </c>
    </row>
    <row r="28" spans="1:16" x14ac:dyDescent="0.45">
      <c r="A28">
        <v>8</v>
      </c>
      <c r="B28" s="6">
        <v>175.6</v>
      </c>
      <c r="C28" s="6">
        <v>147.5</v>
      </c>
      <c r="E28">
        <v>8</v>
      </c>
      <c r="F28" s="6">
        <v>254.6</v>
      </c>
      <c r="G28" s="6">
        <v>170.7</v>
      </c>
      <c r="I28">
        <v>8</v>
      </c>
      <c r="J28" s="6">
        <v>179.7</v>
      </c>
      <c r="K28" s="6">
        <v>162.1</v>
      </c>
    </row>
    <row r="30" spans="1:16" s="4" customFormat="1" x14ac:dyDescent="0.45">
      <c r="A30" s="12" t="s">
        <v>0</v>
      </c>
      <c r="B30" s="7">
        <f>AVERAGE(B21:B28)</f>
        <v>202.1875</v>
      </c>
      <c r="C30" s="7">
        <f>AVERAGE(C21:C28)</f>
        <v>159.70000000000002</v>
      </c>
      <c r="E30" s="12" t="s">
        <v>0</v>
      </c>
      <c r="F30" s="7">
        <f>AVERAGE(F21:F28)</f>
        <v>203.79999999999998</v>
      </c>
      <c r="G30" s="7">
        <f>AVERAGE(G21:G28)</f>
        <v>156.5</v>
      </c>
      <c r="I30" s="12" t="s">
        <v>0</v>
      </c>
      <c r="J30" s="7">
        <f>AVERAGE(J21:J28)</f>
        <v>203.86250000000001</v>
      </c>
      <c r="K30" s="7">
        <f>AVERAGE(K21:K28)</f>
        <v>156.89999999999998</v>
      </c>
      <c r="L30"/>
      <c r="P30"/>
    </row>
    <row r="31" spans="1:16" x14ac:dyDescent="0.45">
      <c r="A31" s="2" t="s">
        <v>1</v>
      </c>
      <c r="B31" s="6">
        <f>STDEV(B21:B28)/SQRT(COUNT(B21:B28))</f>
        <v>22.684327798693364</v>
      </c>
      <c r="C31" s="6">
        <f>STDEV(C21:C28)/SQRT(COUNT(C21:C28))</f>
        <v>15.494330760451875</v>
      </c>
      <c r="E31" s="2" t="s">
        <v>1</v>
      </c>
      <c r="F31" s="6">
        <f>STDEV(F21:F28)/SQRT(COUNT(F21:F28))</f>
        <v>15.478683498836171</v>
      </c>
      <c r="G31" s="6">
        <f>STDEV(G21:G28)/SQRT(COUNT(G21:G28))</f>
        <v>13.525663437649584</v>
      </c>
      <c r="I31" s="2" t="s">
        <v>1</v>
      </c>
      <c r="J31" s="6">
        <f>STDEV(J21:J28)/SQRT(COUNT(J21:J28))</f>
        <v>24.761274037583046</v>
      </c>
      <c r="K31" s="6">
        <f>STDEV(K21:K28)/SQRT(COUNT(K21:K28))</f>
        <v>20.23202906284984</v>
      </c>
    </row>
    <row r="32" spans="1:16" x14ac:dyDescent="0.45">
      <c r="L32" s="4"/>
      <c r="P32" s="4"/>
    </row>
    <row r="45" spans="10:19" s="4" customFormat="1" x14ac:dyDescent="0.45">
      <c r="L45"/>
      <c r="M45"/>
      <c r="N45"/>
      <c r="O45"/>
      <c r="P45"/>
      <c r="Q45"/>
      <c r="R45"/>
      <c r="S45"/>
    </row>
    <row r="47" spans="10:19" x14ac:dyDescent="0.45">
      <c r="L47" s="4"/>
      <c r="M47" s="4"/>
      <c r="N47" s="4"/>
      <c r="O47" s="4"/>
      <c r="P47" s="4"/>
      <c r="Q47" s="4"/>
      <c r="R47" s="4"/>
      <c r="S47" s="4"/>
    </row>
    <row r="48" spans="10:19" x14ac:dyDescent="0.45">
      <c r="J48" s="6"/>
      <c r="K48" s="6"/>
    </row>
  </sheetData>
  <pageMargins left="0.7" right="0.7" top="0.78740157499999996" bottom="0.78740157499999996" header="0.3" footer="0.3"/>
  <pageSetup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Figure 7 B</vt:lpstr>
      <vt:lpstr>Figure 7 C+D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HB</cp:lastModifiedBy>
  <dcterms:created xsi:type="dcterms:W3CDTF">2018-01-26T10:33:19Z</dcterms:created>
  <dcterms:modified xsi:type="dcterms:W3CDTF">2018-05-15T08:29:18Z</dcterms:modified>
</cp:coreProperties>
</file>