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0245" windowHeight="8955" tabRatio="783"/>
  </bookViews>
  <sheets>
    <sheet name="Figure 8 C+D" sheetId="15" r:id="rId1"/>
    <sheet name="Figure 8 F" sheetId="16" r:id="rId2"/>
    <sheet name="Figure 8-1 C+D" sheetId="17" r:id="rId3"/>
    <sheet name="Figure 8-1 F" sheetId="18" r:id="rId4"/>
    <sheet name="Figure 8-2" sheetId="19" r:id="rId5"/>
  </sheets>
  <calcPr calcId="145621"/>
</workbook>
</file>

<file path=xl/calcChain.xml><?xml version="1.0" encoding="utf-8"?>
<calcChain xmlns="http://schemas.openxmlformats.org/spreadsheetml/2006/main">
  <c r="I32" i="19" l="1"/>
  <c r="I33" i="19"/>
  <c r="I34" i="19"/>
  <c r="I35" i="19"/>
  <c r="G32" i="19"/>
  <c r="G33" i="19"/>
  <c r="G34" i="19"/>
  <c r="G35" i="19"/>
  <c r="E32" i="19"/>
  <c r="E33" i="19"/>
  <c r="E34" i="19"/>
  <c r="E35" i="19"/>
  <c r="C33" i="19"/>
  <c r="C34" i="19"/>
  <c r="C35" i="19"/>
  <c r="C32" i="19"/>
  <c r="I25" i="19"/>
  <c r="I26" i="19"/>
  <c r="I27" i="19"/>
  <c r="I24" i="19"/>
  <c r="G25" i="19"/>
  <c r="G26" i="19"/>
  <c r="G27" i="19"/>
  <c r="G24" i="19"/>
  <c r="E27" i="19"/>
  <c r="E25" i="19"/>
  <c r="E26" i="19"/>
  <c r="E24" i="19"/>
  <c r="C25" i="19"/>
  <c r="C26" i="19"/>
  <c r="C27" i="19"/>
  <c r="C24" i="19"/>
  <c r="E42" i="19" l="1"/>
  <c r="D42" i="19"/>
  <c r="C42" i="19"/>
  <c r="B42" i="19"/>
  <c r="E41" i="19"/>
  <c r="D41" i="19"/>
  <c r="C41" i="19"/>
  <c r="B41" i="19"/>
  <c r="E40" i="19"/>
  <c r="C40" i="19"/>
  <c r="B40" i="19"/>
  <c r="E39" i="19"/>
  <c r="D39" i="19"/>
  <c r="C39" i="19"/>
  <c r="B39" i="19"/>
  <c r="H16" i="19"/>
  <c r="G16" i="19"/>
  <c r="R15" i="19"/>
  <c r="Q15" i="19"/>
  <c r="M15" i="19"/>
  <c r="L15" i="19"/>
  <c r="H15" i="19"/>
  <c r="G15" i="19"/>
  <c r="R14" i="19"/>
  <c r="Q14" i="19"/>
  <c r="M14" i="19"/>
  <c r="L14" i="19"/>
  <c r="C14" i="19"/>
  <c r="B14" i="19"/>
  <c r="I13" i="19"/>
  <c r="C13" i="19"/>
  <c r="B13" i="19"/>
  <c r="I12" i="19"/>
  <c r="S11" i="19"/>
  <c r="N11" i="19"/>
  <c r="I11" i="19"/>
  <c r="D11" i="19"/>
  <c r="S10" i="19"/>
  <c r="N10" i="19"/>
  <c r="I10" i="19"/>
  <c r="D10" i="19"/>
  <c r="S9" i="19"/>
  <c r="N9" i="19"/>
  <c r="I9" i="19"/>
  <c r="D9" i="19"/>
  <c r="S8" i="19"/>
  <c r="N8" i="19"/>
  <c r="I8" i="19"/>
  <c r="D8" i="19"/>
  <c r="S7" i="19"/>
  <c r="N7" i="19"/>
  <c r="I7" i="19"/>
  <c r="D7" i="19"/>
  <c r="S6" i="19"/>
  <c r="S14" i="19" s="1"/>
  <c r="N6" i="19"/>
  <c r="N15" i="19" s="1"/>
  <c r="I6" i="19"/>
  <c r="I16" i="19" s="1"/>
  <c r="D6" i="19"/>
  <c r="D14" i="19" s="1"/>
  <c r="I15" i="19" l="1"/>
  <c r="S15" i="19"/>
  <c r="G42" i="19"/>
  <c r="I42" i="19" s="1"/>
  <c r="G39" i="19"/>
  <c r="I39" i="19" s="1"/>
  <c r="F39" i="19"/>
  <c r="H39" i="19" s="1"/>
  <c r="G41" i="19"/>
  <c r="I41" i="19" s="1"/>
  <c r="F41" i="19"/>
  <c r="H41" i="19" s="1"/>
  <c r="F42" i="19"/>
  <c r="H42" i="19" s="1"/>
  <c r="N14" i="19"/>
  <c r="D13" i="19"/>
  <c r="I18" i="18" l="1"/>
  <c r="G18" i="18"/>
  <c r="E18" i="18"/>
  <c r="C18" i="18"/>
  <c r="I17" i="18"/>
  <c r="G17" i="18"/>
  <c r="E17" i="18"/>
  <c r="C17" i="18"/>
  <c r="I16" i="18"/>
  <c r="G16" i="18"/>
  <c r="E16" i="18"/>
  <c r="C16" i="18"/>
  <c r="I15" i="18"/>
  <c r="G15" i="18"/>
  <c r="E15" i="18"/>
  <c r="C15" i="18"/>
  <c r="I10" i="18"/>
  <c r="G10" i="18"/>
  <c r="E10" i="18"/>
  <c r="C10" i="18"/>
  <c r="I9" i="18"/>
  <c r="G9" i="18"/>
  <c r="E9" i="18"/>
  <c r="C9" i="18"/>
  <c r="I8" i="18"/>
  <c r="G8" i="18"/>
  <c r="E8" i="18"/>
  <c r="C8" i="18"/>
  <c r="I7" i="18"/>
  <c r="G7" i="18"/>
  <c r="E7" i="18"/>
  <c r="C7" i="18"/>
  <c r="K31" i="17"/>
  <c r="J31" i="17"/>
  <c r="I31" i="17"/>
  <c r="H31" i="17"/>
  <c r="E31" i="17"/>
  <c r="D31" i="17"/>
  <c r="C31" i="17"/>
  <c r="B31" i="17"/>
  <c r="K30" i="17"/>
  <c r="J30" i="17"/>
  <c r="I30" i="17"/>
  <c r="H30" i="17"/>
  <c r="E30" i="17"/>
  <c r="D30" i="17"/>
  <c r="C30" i="17"/>
  <c r="B30" i="17"/>
  <c r="K16" i="17"/>
  <c r="J16" i="17"/>
  <c r="I16" i="17"/>
  <c r="H16" i="17"/>
  <c r="E16" i="17"/>
  <c r="D16" i="17"/>
  <c r="C16" i="17"/>
  <c r="B16" i="17"/>
  <c r="K15" i="17"/>
  <c r="J15" i="17"/>
  <c r="I15" i="17"/>
  <c r="H15" i="17"/>
  <c r="E15" i="17"/>
  <c r="D15" i="17"/>
  <c r="C15" i="17"/>
  <c r="B15" i="17"/>
  <c r="I16" i="16"/>
  <c r="I17" i="16"/>
  <c r="I18" i="16"/>
  <c r="I15" i="16"/>
  <c r="G16" i="16"/>
  <c r="G17" i="16"/>
  <c r="G18" i="16"/>
  <c r="D25" i="16" s="1"/>
  <c r="G15" i="16"/>
  <c r="D22" i="16" s="1"/>
  <c r="E16" i="16"/>
  <c r="E17" i="16"/>
  <c r="E18" i="16"/>
  <c r="E15" i="16"/>
  <c r="C16" i="16"/>
  <c r="C17" i="16"/>
  <c r="C18" i="16"/>
  <c r="C15" i="16"/>
  <c r="I8" i="16"/>
  <c r="I9" i="16"/>
  <c r="I10" i="16"/>
  <c r="I7" i="16"/>
  <c r="G8" i="16"/>
  <c r="G9" i="16"/>
  <c r="G10" i="16"/>
  <c r="G7" i="16"/>
  <c r="E8" i="16"/>
  <c r="E9" i="16"/>
  <c r="E10" i="16"/>
  <c r="E7" i="16"/>
  <c r="C8" i="16"/>
  <c r="C9" i="16"/>
  <c r="C10" i="16"/>
  <c r="C7" i="16"/>
  <c r="C25" i="16"/>
  <c r="B25" i="16"/>
  <c r="E24" i="16"/>
  <c r="D24" i="16"/>
  <c r="C24" i="16"/>
  <c r="B24" i="16"/>
  <c r="E23" i="16"/>
  <c r="D23" i="16"/>
  <c r="C23" i="16"/>
  <c r="B23" i="16"/>
  <c r="C22" i="16"/>
  <c r="B22" i="16"/>
  <c r="E25" i="16"/>
  <c r="K31" i="15"/>
  <c r="J31" i="15"/>
  <c r="I31" i="15"/>
  <c r="H31" i="15"/>
  <c r="K30" i="15"/>
  <c r="J30" i="15"/>
  <c r="I30" i="15"/>
  <c r="H30" i="15"/>
  <c r="E31" i="15"/>
  <c r="D31" i="15"/>
  <c r="C31" i="15"/>
  <c r="B31" i="15"/>
  <c r="K16" i="15"/>
  <c r="J16" i="15"/>
  <c r="I16" i="15"/>
  <c r="H16" i="15"/>
  <c r="E16" i="15"/>
  <c r="D16" i="15"/>
  <c r="C16" i="15"/>
  <c r="B16" i="15"/>
  <c r="E30" i="15"/>
  <c r="D30" i="15"/>
  <c r="C30" i="15"/>
  <c r="B30" i="15"/>
  <c r="K15" i="15"/>
  <c r="J15" i="15"/>
  <c r="I15" i="15"/>
  <c r="H15" i="15"/>
  <c r="E15" i="15"/>
  <c r="D15" i="15"/>
  <c r="C15" i="15"/>
  <c r="B15" i="15"/>
  <c r="E22" i="18" l="1"/>
  <c r="E23" i="18"/>
  <c r="E24" i="18"/>
  <c r="G24" i="18" s="1"/>
  <c r="I24" i="18" s="1"/>
  <c r="E25" i="18"/>
  <c r="D22" i="18"/>
  <c r="D23" i="18"/>
  <c r="D24" i="18"/>
  <c r="F24" i="18" s="1"/>
  <c r="H24" i="18" s="1"/>
  <c r="D25" i="18"/>
  <c r="C22" i="18"/>
  <c r="G22" i="18" s="1"/>
  <c r="I22" i="18" s="1"/>
  <c r="C25" i="18"/>
  <c r="F25" i="18" s="1"/>
  <c r="H25" i="18" s="1"/>
  <c r="C23" i="18"/>
  <c r="C24" i="18"/>
  <c r="B24" i="18"/>
  <c r="B22" i="18"/>
  <c r="B23" i="18"/>
  <c r="B25" i="18"/>
  <c r="G25" i="18" s="1"/>
  <c r="I25" i="18" s="1"/>
  <c r="F22" i="18"/>
  <c r="H22" i="18" s="1"/>
  <c r="G25" i="16"/>
  <c r="I25" i="16" s="1"/>
  <c r="F25" i="16"/>
  <c r="H25" i="16" s="1"/>
  <c r="E22" i="16"/>
  <c r="G22" i="16"/>
  <c r="I22" i="16" s="1"/>
  <c r="F22" i="16"/>
  <c r="H22" i="16" s="1"/>
  <c r="G23" i="16"/>
  <c r="I23" i="16" s="1"/>
  <c r="F23" i="16"/>
  <c r="H23" i="16" s="1"/>
  <c r="G24" i="16"/>
  <c r="I24" i="16" s="1"/>
  <c r="F24" i="16"/>
  <c r="H24" i="16" s="1"/>
  <c r="F23" i="18" l="1"/>
  <c r="H23" i="18" s="1"/>
  <c r="G23" i="18"/>
  <c r="I23" i="18" s="1"/>
  <c r="D40" i="19" l="1"/>
  <c r="G40" i="19" s="1"/>
  <c r="I40" i="19" s="1"/>
  <c r="F40" i="19" l="1"/>
  <c r="H40" i="19" s="1"/>
</calcChain>
</file>

<file path=xl/sharedStrings.xml><?xml version="1.0" encoding="utf-8"?>
<sst xmlns="http://schemas.openxmlformats.org/spreadsheetml/2006/main" count="244" uniqueCount="49">
  <si>
    <t>MW</t>
  </si>
  <si>
    <t xml:space="preserve">+ 3 mM Lac </t>
  </si>
  <si>
    <t>- 3 mM Lac</t>
  </si>
  <si>
    <t>- 10 mM Lac</t>
  </si>
  <si>
    <t>+ 10 mM Lac</t>
  </si>
  <si>
    <t>SEM</t>
  </si>
  <si>
    <t>CAII-WT</t>
  </si>
  <si>
    <t>CAII-H64A</t>
  </si>
  <si>
    <t>Native</t>
  </si>
  <si>
    <t>Carbonic anhydrase catalytic activity</t>
  </si>
  <si>
    <t>LEs</t>
  </si>
  <si>
    <t>LEca</t>
  </si>
  <si>
    <t>U/ml</t>
  </si>
  <si>
    <t>MCT1</t>
  </si>
  <si>
    <t>MCT1 + CAII-WT</t>
  </si>
  <si>
    <t>MCT4</t>
  </si>
  <si>
    <t>MCT4 + CAII-WT</t>
  </si>
  <si>
    <t>Quantification of protein expression in oocytes</t>
  </si>
  <si>
    <t>Quantification of the pull-down assay</t>
  </si>
  <si>
    <t>GST</t>
  </si>
  <si>
    <t>Intensity</t>
  </si>
  <si>
    <t>Blot #1</t>
  </si>
  <si>
    <t>Blot #2</t>
  </si>
  <si>
    <t>Blot #3</t>
  </si>
  <si>
    <t>Blot #4</t>
  </si>
  <si>
    <t>Quantification of the GST Signal</t>
  </si>
  <si>
    <t>Quantification of the CAII Signal</t>
  </si>
  <si>
    <t>Normalization CAII to GST</t>
  </si>
  <si>
    <t>GST-MCT1.CT + CAII-WT</t>
  </si>
  <si>
    <t>Normalised</t>
  </si>
  <si>
    <t>MW (%)</t>
  </si>
  <si>
    <t>Cell No.</t>
  </si>
  <si>
    <t>Batch No.</t>
  </si>
  <si>
    <t>MCT1 + CAII-H64A</t>
  </si>
  <si>
    <t>MCT1 + CAII-H64K</t>
  </si>
  <si>
    <t>GST-MCT1.CT + CAII-H64A</t>
  </si>
  <si>
    <t>GST-MCT1.CT + CAII-H64K</t>
  </si>
  <si>
    <r>
      <t>Rate of change in intracellular H-concentration (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H/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t) during application / removal of lactate in MCT4 expressing oocytes</t>
    </r>
  </si>
  <si>
    <r>
      <t>Rate of change in intracellular H-concentration (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H/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t) during application / removal of lactate in MCT1 expressing oocytes</t>
    </r>
  </si>
  <si>
    <t>MCT4 + CAII-H64A</t>
  </si>
  <si>
    <t>MCT4 + CAII-H64K</t>
  </si>
  <si>
    <t>CAII-H64K</t>
  </si>
  <si>
    <t>Quantification of the tubulin Signal</t>
  </si>
  <si>
    <t>Nativ</t>
  </si>
  <si>
    <t>Normalization CAII to tubulin</t>
  </si>
  <si>
    <t>SEM (%)</t>
  </si>
  <si>
    <t>Figure 8</t>
  </si>
  <si>
    <t>Figure 8 - Figure Supplement 1</t>
  </si>
  <si>
    <t>Figure 8 - Figure Supplement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</si>
</sst>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/>
  </cellStyleXfs>
  <cellXfs count="22">
    <xf numFmtId="0" fontId="0" fillId="0" borderId="0" xfId="0"/>
    <xf numFmtId="164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/>
    <xf numFmtId="1" fontId="0" fillId="0" borderId="0" xfId="0" applyNumberFormat="1"/>
    <xf numFmtId="2" fontId="0" fillId="0" borderId="0" xfId="0" applyNumberFormat="1"/>
    <xf numFmtId="2" fontId="1" fillId="0" borderId="0" xfId="0" applyNumberFormat="1" applyFont="1"/>
    <xf numFmtId="2" fontId="0" fillId="0" borderId="0" xfId="0" applyNumberFormat="1" applyAlignment="1">
      <alignment horizontal="right"/>
    </xf>
    <xf numFmtId="2" fontId="3" fillId="0" borderId="0" xfId="0" applyNumberFormat="1" applyFont="1" applyAlignment="1">
      <alignment horizontal="right"/>
    </xf>
    <xf numFmtId="2" fontId="3" fillId="0" borderId="0" xfId="0" applyNumberFormat="1" applyFont="1"/>
    <xf numFmtId="2" fontId="2" fillId="0" borderId="0" xfId="0" applyNumberFormat="1" applyFont="1"/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right" vertical="center"/>
    </xf>
    <xf numFmtId="49" fontId="0" fillId="0" borderId="0" xfId="0" applyNumberFormat="1" applyFont="1" applyBorder="1" applyAlignment="1">
      <alignment horizontal="right" vertical="center" wrapText="1"/>
    </xf>
    <xf numFmtId="49" fontId="0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Alignment="1">
      <alignment horizontal="right"/>
    </xf>
    <xf numFmtId="1" fontId="0" fillId="0" borderId="0" xfId="0" applyNumberFormat="1" applyBorder="1"/>
    <xf numFmtId="0" fontId="3" fillId="0" borderId="0" xfId="0" applyFont="1" applyAlignment="1">
      <alignment vertical="center"/>
    </xf>
    <xf numFmtId="2" fontId="3" fillId="0" borderId="0" xfId="0" applyNumberFormat="1" applyFont="1" applyBorder="1" applyAlignment="1">
      <alignment vertical="center"/>
    </xf>
    <xf numFmtId="49" fontId="1" fillId="0" borderId="0" xfId="0" applyNumberFormat="1" applyFont="1" applyBorder="1" applyAlignment="1">
      <alignment horizontal="center" vertical="center"/>
    </xf>
  </cellXfs>
  <cellStyles count="2">
    <cellStyle name="Normal 2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tabSelected="1" topLeftCell="A2" zoomScaleNormal="100" workbookViewId="0">
      <selection activeCell="A3" sqref="A3"/>
    </sheetView>
  </sheetViews>
  <sheetFormatPr baseColWidth="10" defaultRowHeight="14.25" x14ac:dyDescent="0.45"/>
  <sheetData>
    <row r="1" spans="1:12" x14ac:dyDescent="0.45">
      <c r="A1" s="19" t="s">
        <v>46</v>
      </c>
    </row>
    <row r="2" spans="1:12" ht="15" x14ac:dyDescent="0.25">
      <c r="A2" t="s">
        <v>38</v>
      </c>
    </row>
    <row r="4" spans="1:12" ht="15" x14ac:dyDescent="0.25">
      <c r="A4" s="6" t="s">
        <v>13</v>
      </c>
      <c r="B4" s="6"/>
      <c r="C4" s="6"/>
      <c r="D4" s="6"/>
      <c r="E4" s="6"/>
      <c r="F4" s="5"/>
      <c r="G4" s="6" t="s">
        <v>14</v>
      </c>
      <c r="H4" s="6"/>
      <c r="I4" s="6"/>
      <c r="J4" s="6"/>
      <c r="K4" s="6"/>
      <c r="L4" s="5"/>
    </row>
    <row r="5" spans="1:12" ht="15" x14ac:dyDescent="0.25">
      <c r="A5" s="7" t="s">
        <v>31</v>
      </c>
      <c r="B5" s="7" t="s">
        <v>1</v>
      </c>
      <c r="C5" s="7" t="s">
        <v>2</v>
      </c>
      <c r="D5" s="7" t="s">
        <v>4</v>
      </c>
      <c r="E5" s="7" t="s">
        <v>3</v>
      </c>
      <c r="F5" s="5"/>
      <c r="G5" s="7" t="s">
        <v>31</v>
      </c>
      <c r="H5" s="7" t="s">
        <v>1</v>
      </c>
      <c r="I5" s="7" t="s">
        <v>2</v>
      </c>
      <c r="J5" s="7" t="s">
        <v>4</v>
      </c>
      <c r="K5" s="7" t="s">
        <v>3</v>
      </c>
      <c r="L5" s="5"/>
    </row>
    <row r="6" spans="1:12" ht="15" x14ac:dyDescent="0.25">
      <c r="A6" s="4">
        <v>1</v>
      </c>
      <c r="B6" s="5">
        <v>35.520000000000003</v>
      </c>
      <c r="C6" s="5">
        <v>-37.33</v>
      </c>
      <c r="D6" s="5">
        <v>72.67</v>
      </c>
      <c r="E6" s="5">
        <v>-70.69</v>
      </c>
      <c r="F6" s="5"/>
      <c r="G6" s="4">
        <v>1</v>
      </c>
      <c r="H6" s="5">
        <v>31.5</v>
      </c>
      <c r="I6" s="5">
        <v>-29.64</v>
      </c>
      <c r="J6" s="5">
        <v>62.96</v>
      </c>
      <c r="K6" s="5">
        <v>-56.91</v>
      </c>
      <c r="L6" s="5"/>
    </row>
    <row r="7" spans="1:12" ht="15" x14ac:dyDescent="0.25">
      <c r="A7" s="4">
        <v>2</v>
      </c>
      <c r="B7" s="5">
        <v>26.93</v>
      </c>
      <c r="C7" s="5">
        <v>-29.53</v>
      </c>
      <c r="D7" s="5">
        <v>58.05</v>
      </c>
      <c r="E7" s="5">
        <v>-67.03</v>
      </c>
      <c r="F7" s="5"/>
      <c r="G7" s="4">
        <v>2</v>
      </c>
      <c r="H7" s="5">
        <v>61.75</v>
      </c>
      <c r="I7" s="5">
        <v>-66.67</v>
      </c>
      <c r="J7" s="5">
        <v>161.69999999999999</v>
      </c>
      <c r="K7" s="5">
        <v>-167.5</v>
      </c>
      <c r="L7" s="5"/>
    </row>
    <row r="8" spans="1:12" ht="15" x14ac:dyDescent="0.25">
      <c r="A8" s="4">
        <v>3</v>
      </c>
      <c r="B8" s="5">
        <v>29.4</v>
      </c>
      <c r="C8" s="5">
        <v>-34.49</v>
      </c>
      <c r="D8" s="5">
        <v>54.86</v>
      </c>
      <c r="E8" s="5">
        <v>-70.510000000000005</v>
      </c>
      <c r="F8" s="5"/>
      <c r="G8" s="4">
        <v>3</v>
      </c>
      <c r="H8" s="5">
        <v>83.23</v>
      </c>
      <c r="I8" s="5">
        <v>-86.56</v>
      </c>
      <c r="J8" s="5">
        <v>162.04</v>
      </c>
      <c r="K8" s="5">
        <v>-161.03</v>
      </c>
      <c r="L8" s="5"/>
    </row>
    <row r="9" spans="1:12" ht="15" x14ac:dyDescent="0.25">
      <c r="A9" s="4">
        <v>4</v>
      </c>
      <c r="B9" s="5">
        <v>30.2</v>
      </c>
      <c r="C9" s="5">
        <v>-34.049999999999997</v>
      </c>
      <c r="D9" s="5">
        <v>43.08</v>
      </c>
      <c r="E9" s="5">
        <v>-55.44</v>
      </c>
      <c r="F9" s="5"/>
      <c r="G9" s="4">
        <v>4</v>
      </c>
      <c r="H9" s="5">
        <v>81.66</v>
      </c>
      <c r="I9" s="5">
        <v>-68.19</v>
      </c>
      <c r="J9" s="5">
        <v>161.02000000000001</v>
      </c>
      <c r="K9" s="5">
        <v>-145.06</v>
      </c>
      <c r="L9" s="5"/>
    </row>
    <row r="10" spans="1:12" ht="15" x14ac:dyDescent="0.25">
      <c r="A10" s="4">
        <v>5</v>
      </c>
      <c r="B10" s="5">
        <v>24.58</v>
      </c>
      <c r="C10" s="5">
        <v>-27.67</v>
      </c>
      <c r="D10" s="5">
        <v>37.72</v>
      </c>
      <c r="E10" s="5">
        <v>-54.21</v>
      </c>
      <c r="F10" s="5"/>
      <c r="G10" s="4">
        <v>5</v>
      </c>
      <c r="H10" s="5">
        <v>46.91</v>
      </c>
      <c r="I10" s="5">
        <v>-54.24</v>
      </c>
      <c r="J10" s="5">
        <v>98.71</v>
      </c>
      <c r="K10" s="5">
        <v>-92.11</v>
      </c>
      <c r="L10" s="5"/>
    </row>
    <row r="11" spans="1:12" ht="15" x14ac:dyDescent="0.25">
      <c r="A11" s="4">
        <v>6</v>
      </c>
      <c r="B11" s="5">
        <v>40.729999999999997</v>
      </c>
      <c r="C11" s="5">
        <v>-50.62</v>
      </c>
      <c r="D11" s="5">
        <v>100.05</v>
      </c>
      <c r="E11" s="5">
        <v>-98.67</v>
      </c>
      <c r="F11" s="5"/>
      <c r="G11" s="4">
        <v>6</v>
      </c>
      <c r="H11" s="5">
        <v>69.900000000000006</v>
      </c>
      <c r="I11" s="5">
        <v>-73.430000000000007</v>
      </c>
      <c r="J11" s="5">
        <v>146.97</v>
      </c>
      <c r="K11" s="5">
        <v>-149.31</v>
      </c>
      <c r="L11" s="5"/>
    </row>
    <row r="12" spans="1:12" ht="15" x14ac:dyDescent="0.25">
      <c r="A12" s="4">
        <v>7</v>
      </c>
      <c r="B12" s="5">
        <v>39.33</v>
      </c>
      <c r="C12" s="5">
        <v>-43</v>
      </c>
      <c r="D12" s="5">
        <v>82.25</v>
      </c>
      <c r="E12" s="5">
        <v>-83.3</v>
      </c>
      <c r="F12" s="5"/>
      <c r="G12" s="4">
        <v>7</v>
      </c>
      <c r="H12" s="5">
        <v>64.45</v>
      </c>
      <c r="I12" s="5">
        <v>-56.75</v>
      </c>
      <c r="J12" s="5">
        <v>136.74</v>
      </c>
      <c r="K12" s="5">
        <v>-126.57</v>
      </c>
      <c r="L12" s="5"/>
    </row>
    <row r="13" spans="1:12" ht="15" x14ac:dyDescent="0.25">
      <c r="A13" s="4">
        <v>8</v>
      </c>
      <c r="B13" s="5">
        <v>51.14</v>
      </c>
      <c r="C13" s="5">
        <v>-51.22</v>
      </c>
      <c r="D13" s="5">
        <v>106.7</v>
      </c>
      <c r="E13" s="5">
        <v>-87.3</v>
      </c>
      <c r="F13" s="5"/>
      <c r="G13" s="4">
        <v>8</v>
      </c>
      <c r="H13" s="5">
        <v>51.68</v>
      </c>
      <c r="I13" s="5">
        <v>-52.6</v>
      </c>
      <c r="J13" s="5">
        <v>128.38</v>
      </c>
      <c r="K13" s="5">
        <v>-111.14</v>
      </c>
      <c r="L13" s="5"/>
    </row>
    <row r="14" spans="1:12" ht="15" x14ac:dyDescent="0.25">
      <c r="A14" s="5"/>
      <c r="B14" s="5"/>
      <c r="C14" s="5"/>
      <c r="D14" s="5"/>
      <c r="E14" s="5"/>
      <c r="F14" s="5"/>
      <c r="G14" s="4"/>
      <c r="H14" s="5"/>
      <c r="I14" s="5"/>
      <c r="J14" s="5"/>
      <c r="K14" s="5"/>
      <c r="L14" s="5"/>
    </row>
    <row r="15" spans="1:12" ht="15" x14ac:dyDescent="0.25">
      <c r="A15" s="8" t="s">
        <v>0</v>
      </c>
      <c r="B15" s="9">
        <f>AVERAGE(B6:B13)</f>
        <v>34.728749999999998</v>
      </c>
      <c r="C15" s="9">
        <f>AVERAGE(C6:C13)</f>
        <v>-38.488749999999996</v>
      </c>
      <c r="D15" s="9">
        <f>AVERAGE(D6:D13)</f>
        <v>69.422499999999999</v>
      </c>
      <c r="E15" s="9">
        <f>AVERAGE(E6:E13)</f>
        <v>-73.393749999999997</v>
      </c>
      <c r="F15" s="5"/>
      <c r="G15" s="8" t="s">
        <v>0</v>
      </c>
      <c r="H15" s="9">
        <f>AVERAGE(H6:H13)</f>
        <v>61.384999999999991</v>
      </c>
      <c r="I15" s="9">
        <f>AVERAGE(I6:I13)</f>
        <v>-61.010000000000005</v>
      </c>
      <c r="J15" s="9">
        <f>AVERAGE(J6:J13)</f>
        <v>132.315</v>
      </c>
      <c r="K15" s="9">
        <f>AVERAGE(K6:K13)</f>
        <v>-126.20375</v>
      </c>
      <c r="L15" s="5"/>
    </row>
    <row r="16" spans="1:12" ht="15" x14ac:dyDescent="0.25">
      <c r="A16" s="7" t="s">
        <v>5</v>
      </c>
      <c r="B16" s="10">
        <f>STDEV(B6:B13)/SQRT(COUNT(B6:B13))</f>
        <v>3.104905357138243</v>
      </c>
      <c r="C16" s="10">
        <f>STDEV(C6:C13)/SQRT(COUNT(C6:C13))</f>
        <v>3.1733912895805561</v>
      </c>
      <c r="D16" s="10">
        <f>STDEV(D6:D13)/SQRT(COUNT(D6:D13))</f>
        <v>9.0070634484434358</v>
      </c>
      <c r="E16" s="10">
        <f>STDEV(E6:E13)/SQRT(COUNT(E6:E13))</f>
        <v>5.4721427435107266</v>
      </c>
      <c r="F16" s="5"/>
      <c r="G16" s="7" t="s">
        <v>5</v>
      </c>
      <c r="H16" s="10">
        <f>STDEV(H6:H13)/SQRT(COUNT(H6:H13))</f>
        <v>6.2208437071326346</v>
      </c>
      <c r="I16" s="10">
        <f>STDEV(I6:I13)/SQRT(COUNT(I6:I13))</f>
        <v>5.9902188130794842</v>
      </c>
      <c r="J16" s="10">
        <f>STDEV(J6:J13)/SQRT(COUNT(J6:J13))</f>
        <v>12.507338417333807</v>
      </c>
      <c r="K16" s="10">
        <f>STDEV(K6:K13)/SQRT(COUNT(K6:K13))</f>
        <v>13.362235689955797</v>
      </c>
      <c r="L16" s="5"/>
    </row>
    <row r="19" spans="1:11" ht="15" x14ac:dyDescent="0.25">
      <c r="A19" s="6" t="s">
        <v>33</v>
      </c>
      <c r="B19" s="6"/>
      <c r="C19" s="6"/>
      <c r="D19" s="6"/>
      <c r="E19" s="6"/>
      <c r="G19" s="6" t="s">
        <v>34</v>
      </c>
      <c r="H19" s="6"/>
      <c r="I19" s="6"/>
      <c r="J19" s="6"/>
      <c r="K19" s="6"/>
    </row>
    <row r="20" spans="1:11" ht="15" x14ac:dyDescent="0.25">
      <c r="A20" s="7" t="s">
        <v>31</v>
      </c>
      <c r="B20" s="7" t="s">
        <v>1</v>
      </c>
      <c r="C20" s="7" t="s">
        <v>2</v>
      </c>
      <c r="D20" s="7" t="s">
        <v>4</v>
      </c>
      <c r="E20" s="7" t="s">
        <v>3</v>
      </c>
      <c r="G20" s="7" t="s">
        <v>31</v>
      </c>
      <c r="H20" s="7" t="s">
        <v>1</v>
      </c>
      <c r="I20" s="7" t="s">
        <v>2</v>
      </c>
      <c r="J20" s="7" t="s">
        <v>4</v>
      </c>
      <c r="K20" s="7" t="s">
        <v>3</v>
      </c>
    </row>
    <row r="21" spans="1:11" ht="15" x14ac:dyDescent="0.25">
      <c r="A21" s="4">
        <v>1</v>
      </c>
      <c r="B21" s="5">
        <v>41.5</v>
      </c>
      <c r="C21" s="5">
        <v>-37.33</v>
      </c>
      <c r="D21" s="5">
        <v>70.13</v>
      </c>
      <c r="E21" s="5">
        <v>-65.900000000000006</v>
      </c>
      <c r="G21" s="4">
        <v>1</v>
      </c>
      <c r="H21" s="5">
        <v>33.65</v>
      </c>
      <c r="I21" s="5">
        <v>-31.62</v>
      </c>
      <c r="J21" s="5">
        <v>58.92</v>
      </c>
      <c r="K21" s="5">
        <v>-58.74</v>
      </c>
    </row>
    <row r="22" spans="1:11" ht="15" x14ac:dyDescent="0.25">
      <c r="A22" s="4">
        <v>2</v>
      </c>
      <c r="B22" s="5">
        <v>28.74</v>
      </c>
      <c r="C22" s="5">
        <v>-28.23</v>
      </c>
      <c r="D22" s="5">
        <v>62.64</v>
      </c>
      <c r="E22" s="5">
        <v>-65.349999999999994</v>
      </c>
      <c r="G22" s="4">
        <v>2</v>
      </c>
      <c r="H22" s="5">
        <v>72.650000000000006</v>
      </c>
      <c r="I22" s="5">
        <v>-68.72</v>
      </c>
      <c r="J22" s="5">
        <v>155.47999999999999</v>
      </c>
      <c r="K22" s="5">
        <v>-134.43</v>
      </c>
    </row>
    <row r="23" spans="1:11" ht="15" x14ac:dyDescent="0.25">
      <c r="A23" s="4">
        <v>3</v>
      </c>
      <c r="B23" s="5">
        <v>37.909999999999997</v>
      </c>
      <c r="C23" s="5">
        <v>-39.979999999999997</v>
      </c>
      <c r="D23" s="5">
        <v>67.61</v>
      </c>
      <c r="E23" s="5">
        <v>-61.3</v>
      </c>
      <c r="G23" s="4">
        <v>3</v>
      </c>
      <c r="H23" s="5">
        <v>58.53</v>
      </c>
      <c r="I23" s="5">
        <v>-52.67</v>
      </c>
      <c r="J23" s="5">
        <v>109.62</v>
      </c>
      <c r="K23" s="5">
        <v>-108.78</v>
      </c>
    </row>
    <row r="24" spans="1:11" ht="15" x14ac:dyDescent="0.25">
      <c r="A24" s="4">
        <v>4</v>
      </c>
      <c r="B24" s="5">
        <v>55.12</v>
      </c>
      <c r="C24" s="5">
        <v>-52.09</v>
      </c>
      <c r="D24" s="5">
        <v>95.7</v>
      </c>
      <c r="E24" s="5">
        <v>-110.46</v>
      </c>
      <c r="G24" s="4">
        <v>4</v>
      </c>
      <c r="H24" s="5">
        <v>78.180000000000007</v>
      </c>
      <c r="I24" s="5">
        <v>-75.95</v>
      </c>
      <c r="J24" s="5">
        <v>162.47999999999999</v>
      </c>
      <c r="K24" s="5">
        <v>-134.04</v>
      </c>
    </row>
    <row r="25" spans="1:11" ht="15" x14ac:dyDescent="0.25">
      <c r="A25" s="4">
        <v>5</v>
      </c>
      <c r="B25" s="5">
        <v>60.24</v>
      </c>
      <c r="C25" s="5">
        <v>-62.76</v>
      </c>
      <c r="D25" s="5">
        <v>114.5</v>
      </c>
      <c r="E25" s="5">
        <v>-99.82</v>
      </c>
      <c r="G25" s="4">
        <v>5</v>
      </c>
      <c r="H25" s="5">
        <v>71.53</v>
      </c>
      <c r="I25" s="5">
        <v>-58.19</v>
      </c>
      <c r="J25" s="5">
        <v>155.52000000000001</v>
      </c>
      <c r="K25" s="5">
        <v>-120.06</v>
      </c>
    </row>
    <row r="26" spans="1:11" ht="15" x14ac:dyDescent="0.25">
      <c r="A26" s="4">
        <v>6</v>
      </c>
      <c r="B26" s="5">
        <v>34.729999999999997</v>
      </c>
      <c r="C26" s="5">
        <v>-34.549999999999997</v>
      </c>
      <c r="D26" s="5">
        <v>62.64</v>
      </c>
      <c r="E26" s="5">
        <v>-64.680000000000007</v>
      </c>
      <c r="G26" s="4">
        <v>6</v>
      </c>
      <c r="H26" s="5">
        <v>76.08</v>
      </c>
      <c r="I26" s="5">
        <v>-76.78</v>
      </c>
      <c r="J26" s="5">
        <v>122.36</v>
      </c>
      <c r="K26" s="5">
        <v>-88.15</v>
      </c>
    </row>
    <row r="27" spans="1:11" ht="15" x14ac:dyDescent="0.25">
      <c r="A27" s="4">
        <v>7</v>
      </c>
      <c r="B27" s="5">
        <v>30.18</v>
      </c>
      <c r="C27" s="5">
        <v>-36.119999999999997</v>
      </c>
      <c r="D27" s="5">
        <v>59.03</v>
      </c>
      <c r="E27" s="5">
        <v>-62.87</v>
      </c>
      <c r="G27" s="4">
        <v>7</v>
      </c>
      <c r="H27" s="5">
        <v>62.66</v>
      </c>
      <c r="I27" s="5">
        <v>-64.13</v>
      </c>
      <c r="J27" s="5">
        <v>124.78</v>
      </c>
      <c r="K27" s="5">
        <v>-107.76</v>
      </c>
    </row>
    <row r="28" spans="1:11" x14ac:dyDescent="0.45">
      <c r="A28" s="4">
        <v>8</v>
      </c>
      <c r="B28" s="5">
        <v>34.96</v>
      </c>
      <c r="C28" s="5">
        <v>-32.9</v>
      </c>
      <c r="D28" s="5">
        <v>61.89</v>
      </c>
      <c r="E28" s="5">
        <v>-65.11</v>
      </c>
      <c r="G28" s="4">
        <v>8</v>
      </c>
      <c r="H28" s="5">
        <v>59.44</v>
      </c>
      <c r="I28" s="5">
        <v>-49.77</v>
      </c>
      <c r="J28" s="5">
        <v>131.66</v>
      </c>
      <c r="K28" s="5">
        <v>-119.2</v>
      </c>
    </row>
    <row r="29" spans="1:11" x14ac:dyDescent="0.45">
      <c r="A29" s="7"/>
      <c r="B29" s="10"/>
      <c r="C29" s="10"/>
      <c r="D29" s="10"/>
      <c r="E29" s="10"/>
      <c r="G29" s="7"/>
      <c r="H29" s="10"/>
      <c r="I29" s="10"/>
      <c r="J29" s="10"/>
      <c r="K29" s="10"/>
    </row>
    <row r="30" spans="1:11" x14ac:dyDescent="0.45">
      <c r="A30" s="8" t="s">
        <v>0</v>
      </c>
      <c r="B30" s="9">
        <f>AVERAGE(B21:B28)</f>
        <v>40.422499999999999</v>
      </c>
      <c r="C30" s="9">
        <f>AVERAGE(C21:C28)</f>
        <v>-40.494999999999997</v>
      </c>
      <c r="D30" s="9">
        <f>AVERAGE(D21:D28)</f>
        <v>74.267499999999998</v>
      </c>
      <c r="E30" s="9">
        <f>AVERAGE(E21:E28)</f>
        <v>-74.436250000000001</v>
      </c>
      <c r="G30" s="8" t="s">
        <v>0</v>
      </c>
      <c r="H30" s="9">
        <f>AVERAGE(H21:H28)</f>
        <v>64.09</v>
      </c>
      <c r="I30" s="9">
        <f>AVERAGE(I21:I28)</f>
        <v>-59.728749999999991</v>
      </c>
      <c r="J30" s="9">
        <f>AVERAGE(J21:J28)</f>
        <v>127.60249999999999</v>
      </c>
      <c r="K30" s="9">
        <f>AVERAGE(K21:K28)</f>
        <v>-108.895</v>
      </c>
    </row>
    <row r="31" spans="1:11" x14ac:dyDescent="0.45">
      <c r="A31" s="7" t="s">
        <v>5</v>
      </c>
      <c r="B31" s="10">
        <f>STDEV(B21:B28)/SQRT(COUNT(B21:B28))</f>
        <v>4.0529014078100323</v>
      </c>
      <c r="C31" s="10">
        <f>STDEV(C21:C28)/SQRT(COUNT(C21:C28))</f>
        <v>4.0157160009144057</v>
      </c>
      <c r="D31" s="10">
        <f>STDEV(D21:D28)/SQRT(COUNT(D21:D28))</f>
        <v>7.0650406302542157</v>
      </c>
      <c r="E31" s="10">
        <f>STDEV(E21:E28)/SQRT(COUNT(E21:E28))</f>
        <v>6.7954493537692384</v>
      </c>
      <c r="G31" s="7" t="s">
        <v>5</v>
      </c>
      <c r="H31" s="10">
        <f>STDEV(H21:H28)/SQRT(COUNT(H21:H28))</f>
        <v>5.0921683565479752</v>
      </c>
      <c r="I31" s="10">
        <f>STDEV(I21:I28)/SQRT(COUNT(I21:I28))</f>
        <v>5.3378029982582103</v>
      </c>
      <c r="J31" s="10">
        <f>STDEV(J21:J28)/SQRT(COUNT(J21:J28))</f>
        <v>11.851425132808796</v>
      </c>
      <c r="K31" s="10">
        <f>STDEV(K21:K28)/SQRT(COUNT(K21:K28))</f>
        <v>8.926623501798284</v>
      </c>
    </row>
  </sheetData>
  <pageMargins left="0.7" right="0.7" top="0.78740157499999996" bottom="0.78740157499999996" header="0.3" footer="0.3"/>
  <pageSetup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zoomScaleNormal="100" workbookViewId="0">
      <selection activeCell="A3" sqref="A3"/>
    </sheetView>
  </sheetViews>
  <sheetFormatPr baseColWidth="10" defaultRowHeight="14.25" x14ac:dyDescent="0.45"/>
  <cols>
    <col min="1" max="1" width="24.73046875" customWidth="1"/>
    <col min="2" max="9" width="12.265625" customWidth="1"/>
  </cols>
  <sheetData>
    <row r="1" spans="1:9" x14ac:dyDescent="0.45">
      <c r="A1" s="20" t="s">
        <v>46</v>
      </c>
    </row>
    <row r="2" spans="1:9" x14ac:dyDescent="0.25">
      <c r="A2" s="11" t="s">
        <v>18</v>
      </c>
    </row>
    <row r="4" spans="1:9" x14ac:dyDescent="0.25">
      <c r="A4" s="15" t="s">
        <v>25</v>
      </c>
    </row>
    <row r="5" spans="1:9" x14ac:dyDescent="0.25">
      <c r="B5" s="21" t="s">
        <v>21</v>
      </c>
      <c r="C5" s="21"/>
      <c r="D5" s="21" t="s">
        <v>22</v>
      </c>
      <c r="E5" s="21"/>
      <c r="F5" s="21" t="s">
        <v>23</v>
      </c>
      <c r="G5" s="21"/>
      <c r="H5" s="21" t="s">
        <v>24</v>
      </c>
      <c r="I5" s="21"/>
    </row>
    <row r="6" spans="1:9" x14ac:dyDescent="0.25">
      <c r="B6" s="12" t="s">
        <v>20</v>
      </c>
      <c r="C6" s="13" t="s">
        <v>29</v>
      </c>
      <c r="D6" s="12" t="s">
        <v>20</v>
      </c>
      <c r="E6" s="13" t="s">
        <v>29</v>
      </c>
      <c r="F6" s="12" t="s">
        <v>20</v>
      </c>
      <c r="G6" s="13" t="s">
        <v>29</v>
      </c>
      <c r="H6" s="12" t="s">
        <v>20</v>
      </c>
      <c r="I6" s="13" t="s">
        <v>29</v>
      </c>
    </row>
    <row r="7" spans="1:9" x14ac:dyDescent="0.25">
      <c r="A7" s="3" t="s">
        <v>19</v>
      </c>
      <c r="B7" s="4">
        <v>7013.3050000000003</v>
      </c>
      <c r="C7" s="5">
        <f>B7/$B$8</f>
        <v>0.65077129700975567</v>
      </c>
      <c r="D7" s="4">
        <v>11571.933000000001</v>
      </c>
      <c r="E7" s="5">
        <f>D7/$D$8</f>
        <v>0.68250069182332074</v>
      </c>
      <c r="F7" s="4">
        <v>9073.2759999999998</v>
      </c>
      <c r="G7" s="5">
        <f>F7/$F$8</f>
        <v>0.61466154538811923</v>
      </c>
      <c r="H7" s="4">
        <v>16982.560000000001</v>
      </c>
      <c r="I7" s="5">
        <f>H7/$H$8</f>
        <v>0.97461034949033509</v>
      </c>
    </row>
    <row r="8" spans="1:9" x14ac:dyDescent="0.25">
      <c r="A8" s="3" t="s">
        <v>28</v>
      </c>
      <c r="B8" s="4">
        <v>10776.912</v>
      </c>
      <c r="C8" s="5">
        <f t="shared" ref="C8:C10" si="0">B8/$B$8</f>
        <v>1</v>
      </c>
      <c r="D8" s="4">
        <v>16955.196</v>
      </c>
      <c r="E8" s="5">
        <f t="shared" ref="E8:E10" si="1">D8/$D$8</f>
        <v>1</v>
      </c>
      <c r="F8" s="4">
        <v>14761.418</v>
      </c>
      <c r="G8" s="5">
        <f t="shared" ref="G8:G10" si="2">F8/$F$8</f>
        <v>1</v>
      </c>
      <c r="H8" s="4">
        <v>17424.973999999998</v>
      </c>
      <c r="I8" s="5">
        <f t="shared" ref="I8:I10" si="3">H8/$H$8</f>
        <v>1</v>
      </c>
    </row>
    <row r="9" spans="1:9" x14ac:dyDescent="0.25">
      <c r="A9" s="3" t="s">
        <v>35</v>
      </c>
      <c r="B9" s="4">
        <v>11265.569</v>
      </c>
      <c r="C9" s="5">
        <f t="shared" si="0"/>
        <v>1.0453429516729837</v>
      </c>
      <c r="D9" s="4">
        <v>19106.803</v>
      </c>
      <c r="E9" s="5">
        <f t="shared" si="1"/>
        <v>1.1268995651834399</v>
      </c>
      <c r="F9" s="4">
        <v>14738.933000000001</v>
      </c>
      <c r="G9" s="5">
        <f t="shared" si="2"/>
        <v>0.99847677235344201</v>
      </c>
      <c r="H9" s="4">
        <v>12788.882</v>
      </c>
      <c r="I9" s="5">
        <f t="shared" si="3"/>
        <v>0.73393980387000868</v>
      </c>
    </row>
    <row r="10" spans="1:9" x14ac:dyDescent="0.25">
      <c r="A10" s="3" t="s">
        <v>36</v>
      </c>
      <c r="B10" s="4">
        <v>14029.56</v>
      </c>
      <c r="C10" s="5">
        <f t="shared" si="0"/>
        <v>1.3018163273486876</v>
      </c>
      <c r="D10" s="4">
        <v>20538.806</v>
      </c>
      <c r="E10" s="5">
        <f t="shared" si="1"/>
        <v>1.2113576274789157</v>
      </c>
      <c r="F10" s="4">
        <v>14531.64</v>
      </c>
      <c r="G10" s="5">
        <f t="shared" si="2"/>
        <v>0.98443388026814227</v>
      </c>
      <c r="H10" s="4">
        <v>6728.2250000000004</v>
      </c>
      <c r="I10" s="5">
        <f t="shared" si="3"/>
        <v>0.38612539680116603</v>
      </c>
    </row>
    <row r="12" spans="1:9" x14ac:dyDescent="0.25">
      <c r="A12" s="15" t="s">
        <v>26</v>
      </c>
    </row>
    <row r="13" spans="1:9" x14ac:dyDescent="0.25">
      <c r="B13" s="21" t="s">
        <v>21</v>
      </c>
      <c r="C13" s="21"/>
      <c r="D13" s="21" t="s">
        <v>22</v>
      </c>
      <c r="E13" s="21"/>
      <c r="F13" s="21" t="s">
        <v>23</v>
      </c>
      <c r="G13" s="21"/>
      <c r="H13" s="21" t="s">
        <v>24</v>
      </c>
      <c r="I13" s="21"/>
    </row>
    <row r="14" spans="1:9" x14ac:dyDescent="0.25">
      <c r="B14" s="12" t="s">
        <v>20</v>
      </c>
      <c r="C14" s="13" t="s">
        <v>29</v>
      </c>
      <c r="D14" s="12" t="s">
        <v>20</v>
      </c>
      <c r="E14" s="13" t="s">
        <v>29</v>
      </c>
      <c r="F14" s="12" t="s">
        <v>20</v>
      </c>
      <c r="G14" s="13" t="s">
        <v>29</v>
      </c>
      <c r="H14" s="12" t="s">
        <v>20</v>
      </c>
      <c r="I14" s="13" t="s">
        <v>29</v>
      </c>
    </row>
    <row r="15" spans="1:9" x14ac:dyDescent="0.25">
      <c r="A15" s="3" t="s">
        <v>19</v>
      </c>
      <c r="B15" s="4">
        <v>613.28399999999999</v>
      </c>
      <c r="C15" s="5">
        <f>B15/$B$16</f>
        <v>5.7978621373653644E-2</v>
      </c>
      <c r="D15" s="4">
        <v>288.50599999999997</v>
      </c>
      <c r="E15" s="5">
        <f>D15/$D$16</f>
        <v>3.4585411062138437E-2</v>
      </c>
      <c r="F15" s="4">
        <v>688.04200000000003</v>
      </c>
      <c r="G15" s="5">
        <f>F15/$F$16</f>
        <v>4.251800478150046E-2</v>
      </c>
      <c r="H15" s="4">
        <v>170.25700000000001</v>
      </c>
      <c r="I15" s="5">
        <f>H15/$H$16</f>
        <v>1.5889856509995547E-2</v>
      </c>
    </row>
    <row r="16" spans="1:9" x14ac:dyDescent="0.25">
      <c r="A16" s="3" t="s">
        <v>28</v>
      </c>
      <c r="B16" s="4">
        <v>10577.761</v>
      </c>
      <c r="C16" s="5">
        <f t="shared" ref="C16:C18" si="4">B16/$B$16</f>
        <v>1</v>
      </c>
      <c r="D16" s="4">
        <v>8341.8410000000003</v>
      </c>
      <c r="E16" s="5">
        <f t="shared" ref="E16:E18" si="5">D16/$D$16</f>
        <v>1</v>
      </c>
      <c r="F16" s="4">
        <v>16182.368</v>
      </c>
      <c r="G16" s="5">
        <f t="shared" ref="G16:G18" si="6">F16/$F$16</f>
        <v>1</v>
      </c>
      <c r="H16" s="4">
        <v>10714.823</v>
      </c>
      <c r="I16" s="5">
        <f t="shared" ref="I16:I18" si="7">H16/$H$16</f>
        <v>1</v>
      </c>
    </row>
    <row r="17" spans="1:9" x14ac:dyDescent="0.25">
      <c r="A17" s="3" t="s">
        <v>35</v>
      </c>
      <c r="B17" s="4">
        <v>772.42600000000004</v>
      </c>
      <c r="C17" s="5">
        <f t="shared" si="4"/>
        <v>7.302358221177431E-2</v>
      </c>
      <c r="D17" s="4">
        <v>156.25399999999999</v>
      </c>
      <c r="E17" s="5">
        <f t="shared" si="5"/>
        <v>1.8731356783232862E-2</v>
      </c>
      <c r="F17" s="4">
        <v>2333.3049999999998</v>
      </c>
      <c r="G17" s="5">
        <f t="shared" si="6"/>
        <v>0.14418810646253996</v>
      </c>
      <c r="H17" s="4">
        <v>1815.4970000000001</v>
      </c>
      <c r="I17" s="5">
        <f t="shared" si="7"/>
        <v>0.16943788992128009</v>
      </c>
    </row>
    <row r="18" spans="1:9" x14ac:dyDescent="0.25">
      <c r="A18" s="3" t="s">
        <v>36</v>
      </c>
      <c r="B18" s="4">
        <v>12037.468000000001</v>
      </c>
      <c r="C18" s="5">
        <f t="shared" si="4"/>
        <v>1.1379977293871548</v>
      </c>
      <c r="D18" s="4">
        <v>9374.3760000000002</v>
      </c>
      <c r="E18" s="5">
        <f t="shared" si="5"/>
        <v>1.1237778327350041</v>
      </c>
      <c r="F18" s="4">
        <v>12206.761</v>
      </c>
      <c r="G18" s="5">
        <f t="shared" si="6"/>
        <v>0.75432476878538424</v>
      </c>
      <c r="H18" s="4">
        <v>5331.6689999999999</v>
      </c>
      <c r="I18" s="5">
        <f t="shared" si="7"/>
        <v>0.49759748714467794</v>
      </c>
    </row>
    <row r="20" spans="1:9" x14ac:dyDescent="0.25">
      <c r="A20" s="15" t="s">
        <v>27</v>
      </c>
    </row>
    <row r="21" spans="1:9" x14ac:dyDescent="0.25">
      <c r="B21" s="14" t="s">
        <v>21</v>
      </c>
      <c r="C21" s="14" t="s">
        <v>22</v>
      </c>
      <c r="D21" s="14" t="s">
        <v>23</v>
      </c>
      <c r="E21" s="14" t="s">
        <v>24</v>
      </c>
      <c r="F21" s="12" t="s">
        <v>0</v>
      </c>
      <c r="G21" s="12" t="s">
        <v>5</v>
      </c>
      <c r="H21" s="16" t="s">
        <v>30</v>
      </c>
      <c r="I21" s="12" t="s">
        <v>45</v>
      </c>
    </row>
    <row r="22" spans="1:9" x14ac:dyDescent="0.25">
      <c r="A22" s="3" t="s">
        <v>19</v>
      </c>
      <c r="B22" s="5">
        <f>C15/C7</f>
        <v>8.9092161316980292E-2</v>
      </c>
      <c r="C22" s="5">
        <f>E15/E7</f>
        <v>5.0674543596054812E-2</v>
      </c>
      <c r="D22" s="5">
        <f>G15/G7</f>
        <v>6.9173035307834446E-2</v>
      </c>
      <c r="E22" s="5">
        <f>I15/I7</f>
        <v>1.6303804405837702E-2</v>
      </c>
      <c r="F22" s="5">
        <f>AVERAGE(B22,C22,D22,E22)</f>
        <v>5.6310886156676815E-2</v>
      </c>
      <c r="G22" s="5">
        <f>STDEV(B22,C22,D22,E22)/(4^1/2)</f>
        <v>1.5471430201075893E-2</v>
      </c>
      <c r="H22" s="6">
        <f>F22*100</f>
        <v>5.6310886156676814</v>
      </c>
      <c r="I22" s="5">
        <f>G22*100</f>
        <v>1.5471430201075893</v>
      </c>
    </row>
    <row r="23" spans="1:9" x14ac:dyDescent="0.25">
      <c r="A23" s="3" t="s">
        <v>28</v>
      </c>
      <c r="B23" s="5">
        <f t="shared" ref="B23:B25" si="8">C16/C8</f>
        <v>1</v>
      </c>
      <c r="C23" s="5">
        <f t="shared" ref="C23:C25" si="9">E16/E8</f>
        <v>1</v>
      </c>
      <c r="D23" s="5">
        <f t="shared" ref="D23:D25" si="10">G16/G8</f>
        <v>1</v>
      </c>
      <c r="E23" s="5">
        <f t="shared" ref="E23:E25" si="11">I16/I8</f>
        <v>1</v>
      </c>
      <c r="F23" s="5">
        <f t="shared" ref="F23:F24" si="12">AVERAGE(B23,C23,D23,E23)</f>
        <v>1</v>
      </c>
      <c r="G23" s="5">
        <f t="shared" ref="G23:G25" si="13">STDEV(B23,C23,D23,E23)/(4^1/2)</f>
        <v>0</v>
      </c>
      <c r="H23" s="6">
        <f t="shared" ref="H23:I25" si="14">F23*100</f>
        <v>100</v>
      </c>
      <c r="I23" s="5">
        <f t="shared" si="14"/>
        <v>0</v>
      </c>
    </row>
    <row r="24" spans="1:9" x14ac:dyDescent="0.25">
      <c r="A24" s="3" t="s">
        <v>35</v>
      </c>
      <c r="B24" s="5">
        <f t="shared" si="8"/>
        <v>6.9856100426090972E-2</v>
      </c>
      <c r="C24" s="5">
        <f t="shared" si="9"/>
        <v>1.6622028583517749E-2</v>
      </c>
      <c r="D24" s="5">
        <f t="shared" si="10"/>
        <v>0.14440807283146301</v>
      </c>
      <c r="E24" s="5">
        <f t="shared" si="11"/>
        <v>0.23086074502002343</v>
      </c>
      <c r="F24" s="5">
        <f t="shared" si="12"/>
        <v>0.1154367367152738</v>
      </c>
      <c r="G24" s="5">
        <f t="shared" si="13"/>
        <v>4.6551030204481897E-2</v>
      </c>
      <c r="H24" s="6">
        <f t="shared" si="14"/>
        <v>11.54367367152738</v>
      </c>
      <c r="I24" s="5">
        <f t="shared" si="14"/>
        <v>4.6551030204481894</v>
      </c>
    </row>
    <row r="25" spans="1:9" x14ac:dyDescent="0.25">
      <c r="A25" s="3" t="s">
        <v>36</v>
      </c>
      <c r="B25" s="5">
        <f t="shared" si="8"/>
        <v>0.87416151225021899</v>
      </c>
      <c r="C25" s="5">
        <f t="shared" si="9"/>
        <v>0.92770112412947514</v>
      </c>
      <c r="D25" s="5">
        <f t="shared" si="10"/>
        <v>0.76625234452507829</v>
      </c>
      <c r="E25" s="5">
        <f t="shared" si="11"/>
        <v>1.2886940130511904</v>
      </c>
      <c r="F25" s="5">
        <f>AVERAGE(C25,D25,E25)</f>
        <v>0.99421582723524793</v>
      </c>
      <c r="G25" s="5">
        <f t="shared" si="13"/>
        <v>0.11325440977799368</v>
      </c>
      <c r="H25" s="6">
        <f t="shared" si="14"/>
        <v>99.421582723524793</v>
      </c>
      <c r="I25" s="5">
        <f t="shared" si="14"/>
        <v>11.325440977799369</v>
      </c>
    </row>
  </sheetData>
  <mergeCells count="8">
    <mergeCell ref="B5:C5"/>
    <mergeCell ref="D5:E5"/>
    <mergeCell ref="F5:G5"/>
    <mergeCell ref="H5:I5"/>
    <mergeCell ref="B13:C13"/>
    <mergeCell ref="D13:E13"/>
    <mergeCell ref="F13:G13"/>
    <mergeCell ref="H13:I13"/>
  </mergeCells>
  <pageMargins left="0.7" right="0.7" top="0.78740157499999996" bottom="0.78740157499999996" header="0.3" footer="0.3"/>
  <pageSetup scale="9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zoomScaleNormal="100" workbookViewId="0">
      <selection activeCell="A3" sqref="A3"/>
    </sheetView>
  </sheetViews>
  <sheetFormatPr baseColWidth="10" defaultRowHeight="14.25" x14ac:dyDescent="0.45"/>
  <sheetData>
    <row r="1" spans="1:11" x14ac:dyDescent="0.45">
      <c r="A1" s="19" t="s">
        <v>47</v>
      </c>
    </row>
    <row r="2" spans="1:11" ht="15" x14ac:dyDescent="0.25">
      <c r="A2" t="s">
        <v>37</v>
      </c>
    </row>
    <row r="4" spans="1:11" ht="15" x14ac:dyDescent="0.25">
      <c r="A4" s="6" t="s">
        <v>15</v>
      </c>
      <c r="B4" s="6"/>
      <c r="C4" s="6"/>
      <c r="D4" s="6"/>
      <c r="E4" s="6"/>
      <c r="F4" s="5"/>
      <c r="G4" s="6" t="s">
        <v>16</v>
      </c>
      <c r="H4" s="6"/>
      <c r="I4" s="6"/>
      <c r="J4" s="6"/>
      <c r="K4" s="6"/>
    </row>
    <row r="5" spans="1:11" ht="15" x14ac:dyDescent="0.25">
      <c r="A5" s="7" t="s">
        <v>31</v>
      </c>
      <c r="B5" s="7" t="s">
        <v>1</v>
      </c>
      <c r="C5" s="7" t="s">
        <v>2</v>
      </c>
      <c r="D5" s="7" t="s">
        <v>4</v>
      </c>
      <c r="E5" s="7" t="s">
        <v>3</v>
      </c>
      <c r="F5" s="5"/>
      <c r="G5" s="7" t="s">
        <v>31</v>
      </c>
      <c r="H5" s="7" t="s">
        <v>1</v>
      </c>
      <c r="I5" s="7" t="s">
        <v>2</v>
      </c>
      <c r="J5" s="7" t="s">
        <v>4</v>
      </c>
      <c r="K5" s="7" t="s">
        <v>3</v>
      </c>
    </row>
    <row r="6" spans="1:11" x14ac:dyDescent="0.45">
      <c r="A6" s="4">
        <v>1</v>
      </c>
      <c r="B6">
        <v>25.95</v>
      </c>
      <c r="C6">
        <v>-25.11</v>
      </c>
      <c r="D6">
        <v>56.78</v>
      </c>
      <c r="E6">
        <v>-62.8</v>
      </c>
      <c r="F6" s="5"/>
      <c r="G6" s="4">
        <v>1</v>
      </c>
      <c r="H6" s="5">
        <v>35.69</v>
      </c>
      <c r="I6" s="5">
        <v>-33.42</v>
      </c>
      <c r="J6" s="5">
        <v>77.13</v>
      </c>
      <c r="K6" s="5">
        <v>-76.45</v>
      </c>
    </row>
    <row r="7" spans="1:11" x14ac:dyDescent="0.45">
      <c r="A7" s="4">
        <v>2</v>
      </c>
      <c r="B7">
        <v>27.69</v>
      </c>
      <c r="C7">
        <v>-26.2</v>
      </c>
      <c r="D7">
        <v>61.08</v>
      </c>
      <c r="E7">
        <v>-54.01</v>
      </c>
      <c r="F7" s="5"/>
      <c r="G7" s="4">
        <v>2</v>
      </c>
      <c r="H7" s="5">
        <v>47.26</v>
      </c>
      <c r="I7" s="5">
        <v>-50.84</v>
      </c>
      <c r="J7" s="5">
        <v>101.22</v>
      </c>
      <c r="K7" s="5">
        <v>-103.46</v>
      </c>
    </row>
    <row r="8" spans="1:11" x14ac:dyDescent="0.45">
      <c r="A8" s="4">
        <v>3</v>
      </c>
      <c r="B8">
        <v>24.54</v>
      </c>
      <c r="C8">
        <v>-23.17</v>
      </c>
      <c r="D8">
        <v>56.5</v>
      </c>
      <c r="E8">
        <v>-50.94</v>
      </c>
      <c r="F8" s="5"/>
      <c r="G8" s="4">
        <v>3</v>
      </c>
      <c r="H8" s="5">
        <v>79.37</v>
      </c>
      <c r="I8" s="5">
        <v>-73.819999999999993</v>
      </c>
      <c r="J8" s="5">
        <v>177.57</v>
      </c>
      <c r="K8" s="5">
        <v>-186.84</v>
      </c>
    </row>
    <row r="9" spans="1:11" x14ac:dyDescent="0.45">
      <c r="A9" s="4">
        <v>4</v>
      </c>
      <c r="B9">
        <v>32.72</v>
      </c>
      <c r="C9">
        <v>-28.01</v>
      </c>
      <c r="D9">
        <v>66.08</v>
      </c>
      <c r="E9">
        <v>-54.44</v>
      </c>
      <c r="F9" s="5"/>
      <c r="G9" s="4">
        <v>4</v>
      </c>
      <c r="H9" s="5">
        <v>64.069999999999993</v>
      </c>
      <c r="I9" s="5">
        <v>-62.76</v>
      </c>
      <c r="J9" s="5">
        <v>125.07</v>
      </c>
      <c r="K9" s="5">
        <v>-119.82</v>
      </c>
    </row>
    <row r="10" spans="1:11" x14ac:dyDescent="0.45">
      <c r="A10" s="4">
        <v>5</v>
      </c>
      <c r="B10">
        <v>32.270000000000003</v>
      </c>
      <c r="C10">
        <v>-38.78</v>
      </c>
      <c r="D10">
        <v>69.17</v>
      </c>
      <c r="E10">
        <v>-69.459999999999994</v>
      </c>
      <c r="F10" s="5"/>
      <c r="G10" s="4">
        <v>5</v>
      </c>
      <c r="H10" s="5">
        <v>50.91</v>
      </c>
      <c r="I10" s="5">
        <v>-50.86</v>
      </c>
      <c r="J10" s="5">
        <v>108.38</v>
      </c>
      <c r="K10" s="5">
        <v>-100.55</v>
      </c>
    </row>
    <row r="11" spans="1:11" x14ac:dyDescent="0.45">
      <c r="A11" s="4">
        <v>6</v>
      </c>
      <c r="B11">
        <v>22.71</v>
      </c>
      <c r="C11">
        <v>-23.75</v>
      </c>
      <c r="D11">
        <v>54.62</v>
      </c>
      <c r="E11">
        <v>-50.59</v>
      </c>
      <c r="F11" s="5"/>
      <c r="G11" s="4">
        <v>6</v>
      </c>
      <c r="H11" s="5">
        <v>70.92</v>
      </c>
      <c r="I11" s="5">
        <v>-69.87</v>
      </c>
      <c r="J11" s="5">
        <v>157.51</v>
      </c>
      <c r="K11" s="5">
        <v>-157.5</v>
      </c>
    </row>
    <row r="12" spans="1:11" x14ac:dyDescent="0.45">
      <c r="A12" s="4">
        <v>7</v>
      </c>
      <c r="B12">
        <v>43.92</v>
      </c>
      <c r="C12">
        <v>-38.78</v>
      </c>
      <c r="D12">
        <v>78.02</v>
      </c>
      <c r="E12">
        <v>-59.46</v>
      </c>
      <c r="F12" s="5"/>
      <c r="G12" s="4">
        <v>7</v>
      </c>
      <c r="H12" s="5">
        <v>65.89</v>
      </c>
      <c r="I12" s="5">
        <v>-67.56</v>
      </c>
      <c r="J12" s="5">
        <v>161.27000000000001</v>
      </c>
      <c r="K12" s="5">
        <v>-150.88999999999999</v>
      </c>
    </row>
    <row r="13" spans="1:11" x14ac:dyDescent="0.45">
      <c r="A13" s="4">
        <v>8</v>
      </c>
      <c r="B13">
        <v>27.19</v>
      </c>
      <c r="C13">
        <v>-30.05</v>
      </c>
      <c r="D13">
        <v>60.68</v>
      </c>
      <c r="E13">
        <v>-72.739999999999995</v>
      </c>
      <c r="F13" s="5"/>
      <c r="G13" s="4">
        <v>8</v>
      </c>
      <c r="H13" s="5">
        <v>83.41</v>
      </c>
      <c r="I13" s="5">
        <v>-86.64</v>
      </c>
      <c r="J13" s="5">
        <v>145.22999999999999</v>
      </c>
      <c r="K13" s="5">
        <v>-144.52000000000001</v>
      </c>
    </row>
    <row r="14" spans="1:11" ht="15" x14ac:dyDescent="0.25">
      <c r="A14" s="5"/>
      <c r="B14" s="5"/>
      <c r="C14" s="5"/>
      <c r="D14" s="5"/>
      <c r="E14" s="5"/>
      <c r="F14" s="5"/>
      <c r="G14" s="4"/>
      <c r="H14" s="5"/>
      <c r="I14" s="5"/>
      <c r="J14" s="5"/>
      <c r="K14" s="5"/>
    </row>
    <row r="15" spans="1:11" ht="15" x14ac:dyDescent="0.25">
      <c r="A15" s="8" t="s">
        <v>0</v>
      </c>
      <c r="B15" s="9">
        <f>AVERAGE(B6:B13)</f>
        <v>29.623750000000001</v>
      </c>
      <c r="C15" s="9">
        <f>AVERAGE(C6:C13)</f>
        <v>-29.231250000000003</v>
      </c>
      <c r="D15" s="9">
        <f>AVERAGE(D6:D13)</f>
        <v>62.866250000000001</v>
      </c>
      <c r="E15" s="9">
        <f>AVERAGE(E6:E13)</f>
        <v>-59.305</v>
      </c>
      <c r="F15" s="5"/>
      <c r="G15" s="8" t="s">
        <v>0</v>
      </c>
      <c r="H15" s="9">
        <f>AVERAGE(H6:H13)</f>
        <v>62.19</v>
      </c>
      <c r="I15" s="9">
        <f>AVERAGE(I6:I13)</f>
        <v>-61.971249999999998</v>
      </c>
      <c r="J15" s="9">
        <f>AVERAGE(J6:J13)</f>
        <v>131.67249999999999</v>
      </c>
      <c r="K15" s="9">
        <f>AVERAGE(K6:K13)</f>
        <v>-130.00375</v>
      </c>
    </row>
    <row r="16" spans="1:11" ht="15" x14ac:dyDescent="0.25">
      <c r="A16" s="7" t="s">
        <v>5</v>
      </c>
      <c r="B16" s="10">
        <f>STDEV(B6:B13)/SQRT(COUNT(B6:B13))</f>
        <v>2.3821343502204044</v>
      </c>
      <c r="C16" s="10">
        <f>STDEV(C6:C13)/SQRT(COUNT(C6:C13))</f>
        <v>2.2259632244908487</v>
      </c>
      <c r="D16" s="10">
        <f>STDEV(D6:D13)/SQRT(COUNT(D6:D13))</f>
        <v>2.7814570548930218</v>
      </c>
      <c r="E16" s="10">
        <f>STDEV(E6:E13)/SQRT(COUNT(E6:E13))</f>
        <v>2.9685614601785009</v>
      </c>
      <c r="F16" s="5"/>
      <c r="G16" s="7" t="s">
        <v>5</v>
      </c>
      <c r="H16" s="10">
        <f>STDEV(H6:H13)/SQRT(COUNT(H6:H13))</f>
        <v>5.81142870311841</v>
      </c>
      <c r="I16" s="10">
        <f>STDEV(I6:I13)/SQRT(COUNT(I6:I13))</f>
        <v>5.8335928152321888</v>
      </c>
      <c r="J16" s="10">
        <f>STDEV(J6:J13)/SQRT(COUNT(J6:J13))</f>
        <v>12.190707343534859</v>
      </c>
      <c r="K16" s="10">
        <f>STDEV(K6:K13)/SQRT(COUNT(K6:K13))</f>
        <v>12.801483582758797</v>
      </c>
    </row>
    <row r="19" spans="1:11" ht="15" x14ac:dyDescent="0.25">
      <c r="A19" s="6" t="s">
        <v>39</v>
      </c>
      <c r="B19" s="6"/>
      <c r="C19" s="6"/>
      <c r="D19" s="6"/>
      <c r="E19" s="6"/>
      <c r="G19" s="6" t="s">
        <v>40</v>
      </c>
      <c r="H19" s="6"/>
      <c r="I19" s="6"/>
      <c r="J19" s="6"/>
      <c r="K19" s="6"/>
    </row>
    <row r="20" spans="1:11" ht="15" x14ac:dyDescent="0.25">
      <c r="A20" s="7" t="s">
        <v>31</v>
      </c>
      <c r="B20" s="7" t="s">
        <v>1</v>
      </c>
      <c r="C20" s="7" t="s">
        <v>2</v>
      </c>
      <c r="D20" s="7" t="s">
        <v>4</v>
      </c>
      <c r="E20" s="7" t="s">
        <v>3</v>
      </c>
      <c r="G20" s="7" t="s">
        <v>31</v>
      </c>
      <c r="H20" s="7" t="s">
        <v>1</v>
      </c>
      <c r="I20" s="7" t="s">
        <v>2</v>
      </c>
      <c r="J20" s="7" t="s">
        <v>4</v>
      </c>
      <c r="K20" s="7" t="s">
        <v>3</v>
      </c>
    </row>
    <row r="21" spans="1:11" x14ac:dyDescent="0.45">
      <c r="A21" s="4">
        <v>1</v>
      </c>
      <c r="B21" s="5">
        <v>21.15</v>
      </c>
      <c r="C21" s="5">
        <v>-20.43</v>
      </c>
      <c r="D21" s="5">
        <v>67.16</v>
      </c>
      <c r="E21" s="5">
        <v>-66.03</v>
      </c>
      <c r="G21" s="4">
        <v>1</v>
      </c>
      <c r="H21" s="5">
        <v>43.13</v>
      </c>
      <c r="I21" s="5">
        <v>-41.34</v>
      </c>
      <c r="J21" s="5">
        <v>101.32</v>
      </c>
      <c r="K21" s="5">
        <v>-95.45</v>
      </c>
    </row>
    <row r="22" spans="1:11" x14ac:dyDescent="0.45">
      <c r="A22" s="4">
        <v>2</v>
      </c>
      <c r="B22" s="5">
        <v>40.89</v>
      </c>
      <c r="C22" s="5">
        <v>-35.18</v>
      </c>
      <c r="D22" s="5">
        <v>76.86</v>
      </c>
      <c r="E22" s="5">
        <v>-73.11</v>
      </c>
      <c r="G22" s="4">
        <v>2</v>
      </c>
      <c r="H22" s="5">
        <v>64.540000000000006</v>
      </c>
      <c r="I22" s="5">
        <v>-58.71</v>
      </c>
      <c r="J22" s="5">
        <v>120.27</v>
      </c>
      <c r="K22" s="5">
        <v>-107.83</v>
      </c>
    </row>
    <row r="23" spans="1:11" x14ac:dyDescent="0.45">
      <c r="A23" s="4">
        <v>3</v>
      </c>
      <c r="B23" s="5">
        <v>60.24</v>
      </c>
      <c r="C23" s="5">
        <v>-62.76</v>
      </c>
      <c r="D23" s="5">
        <v>114.5</v>
      </c>
      <c r="E23" s="5">
        <v>-99.82</v>
      </c>
      <c r="G23" s="4">
        <v>3</v>
      </c>
      <c r="H23" s="5">
        <v>49.18</v>
      </c>
      <c r="I23" s="5">
        <v>-53.24</v>
      </c>
      <c r="J23" s="5">
        <v>136.69999999999999</v>
      </c>
      <c r="K23" s="5">
        <v>-139.15</v>
      </c>
    </row>
    <row r="24" spans="1:11" x14ac:dyDescent="0.45">
      <c r="A24" s="4">
        <v>4</v>
      </c>
      <c r="B24" s="5">
        <v>44.91</v>
      </c>
      <c r="C24" s="5">
        <v>-41.62</v>
      </c>
      <c r="D24" s="5">
        <v>85.15</v>
      </c>
      <c r="E24" s="5">
        <v>-86.19</v>
      </c>
      <c r="G24" s="4">
        <v>4</v>
      </c>
      <c r="H24" s="5">
        <v>65.319999999999993</v>
      </c>
      <c r="I24" s="5">
        <v>-67.11</v>
      </c>
      <c r="J24" s="5">
        <v>140.63</v>
      </c>
      <c r="K24" s="5">
        <v>-150.38</v>
      </c>
    </row>
    <row r="25" spans="1:11" x14ac:dyDescent="0.45">
      <c r="A25" s="4">
        <v>5</v>
      </c>
      <c r="B25" s="5">
        <v>25.18</v>
      </c>
      <c r="C25" s="5">
        <v>-23.64</v>
      </c>
      <c r="D25" s="5">
        <v>53.74</v>
      </c>
      <c r="E25" s="5">
        <v>-58.44</v>
      </c>
      <c r="G25" s="4">
        <v>5</v>
      </c>
      <c r="H25" s="5">
        <v>54.98</v>
      </c>
      <c r="I25" s="5">
        <v>-54.25</v>
      </c>
      <c r="J25" s="5">
        <v>101.04</v>
      </c>
      <c r="K25" s="5">
        <v>-98.94</v>
      </c>
    </row>
    <row r="26" spans="1:11" x14ac:dyDescent="0.45">
      <c r="A26" s="4">
        <v>6</v>
      </c>
      <c r="B26" s="5">
        <v>37.18</v>
      </c>
      <c r="C26" s="5">
        <v>-39.770000000000003</v>
      </c>
      <c r="D26" s="5">
        <v>65.77</v>
      </c>
      <c r="E26" s="5">
        <v>-65.63</v>
      </c>
      <c r="G26" s="4">
        <v>6</v>
      </c>
      <c r="H26" s="5">
        <v>85.65</v>
      </c>
      <c r="I26" s="5">
        <v>-79.650000000000006</v>
      </c>
      <c r="J26" s="5">
        <v>161.78</v>
      </c>
      <c r="K26" s="5">
        <v>-153.93</v>
      </c>
    </row>
    <row r="27" spans="1:11" x14ac:dyDescent="0.45">
      <c r="A27" s="4">
        <v>7</v>
      </c>
      <c r="B27" s="5">
        <v>28.74</v>
      </c>
      <c r="C27" s="5">
        <v>-28.23</v>
      </c>
      <c r="D27" s="5">
        <v>62.64</v>
      </c>
      <c r="E27" s="5">
        <v>-65.349999999999994</v>
      </c>
      <c r="G27" s="4">
        <v>7</v>
      </c>
      <c r="H27" s="5">
        <v>61.37</v>
      </c>
      <c r="I27" s="5">
        <v>-58.59</v>
      </c>
      <c r="J27" s="5">
        <v>137.91</v>
      </c>
      <c r="K27" s="5">
        <v>-123.37</v>
      </c>
    </row>
    <row r="28" spans="1:11" x14ac:dyDescent="0.45">
      <c r="A28" s="4">
        <v>8</v>
      </c>
      <c r="B28" s="5">
        <v>30.18</v>
      </c>
      <c r="C28" s="5">
        <v>-36.119999999999997</v>
      </c>
      <c r="D28" s="5">
        <v>59.03</v>
      </c>
      <c r="E28" s="5">
        <v>-62.87</v>
      </c>
      <c r="G28" s="4">
        <v>8</v>
      </c>
      <c r="H28" s="5">
        <v>50.58</v>
      </c>
      <c r="I28" s="5">
        <v>-55.72</v>
      </c>
      <c r="J28" s="5">
        <v>117.74</v>
      </c>
      <c r="K28" s="5">
        <v>-114.24</v>
      </c>
    </row>
    <row r="29" spans="1:11" x14ac:dyDescent="0.45">
      <c r="A29" s="7"/>
      <c r="B29" s="10"/>
      <c r="C29" s="10"/>
      <c r="D29" s="10"/>
      <c r="E29" s="10"/>
      <c r="G29" s="7"/>
      <c r="H29" s="10"/>
      <c r="I29" s="10"/>
      <c r="J29" s="10"/>
      <c r="K29" s="10"/>
    </row>
    <row r="30" spans="1:11" x14ac:dyDescent="0.45">
      <c r="A30" s="8" t="s">
        <v>0</v>
      </c>
      <c r="B30" s="9">
        <f>AVERAGE(B21:B28)</f>
        <v>36.058750000000003</v>
      </c>
      <c r="C30" s="9">
        <f>AVERAGE(C21:C28)</f>
        <v>-35.96875</v>
      </c>
      <c r="D30" s="9">
        <f>AVERAGE(D21:D28)</f>
        <v>73.106249999999989</v>
      </c>
      <c r="E30" s="9">
        <f>AVERAGE(E21:E28)</f>
        <v>-72.179999999999993</v>
      </c>
      <c r="G30" s="8" t="s">
        <v>0</v>
      </c>
      <c r="H30" s="9">
        <f>AVERAGE(H21:H28)</f>
        <v>59.343750000000007</v>
      </c>
      <c r="I30" s="9">
        <f>AVERAGE(I21:I28)</f>
        <v>-58.576250000000016</v>
      </c>
      <c r="J30" s="9">
        <f>AVERAGE(J21:J28)</f>
        <v>127.17374999999998</v>
      </c>
      <c r="K30" s="9">
        <f>AVERAGE(K21:K28)</f>
        <v>-122.91125000000001</v>
      </c>
    </row>
    <row r="31" spans="1:11" x14ac:dyDescent="0.45">
      <c r="A31" s="7" t="s">
        <v>5</v>
      </c>
      <c r="B31" s="10">
        <f>STDEV(B21:B28)/SQRT(COUNT(B21:B28))</f>
        <v>4.4649777785001286</v>
      </c>
      <c r="C31" s="10">
        <f>STDEV(C21:C28)/SQRT(COUNT(C21:C28))</f>
        <v>4.663960011735889</v>
      </c>
      <c r="D31" s="10">
        <f>STDEV(D21:D28)/SQRT(COUNT(D21:D28))</f>
        <v>6.8719127971090845</v>
      </c>
      <c r="E31" s="10">
        <f>STDEV(E21:E28)/SQRT(COUNT(E21:E28))</f>
        <v>4.9352091430570875</v>
      </c>
      <c r="G31" s="7" t="s">
        <v>5</v>
      </c>
      <c r="H31" s="10">
        <f>STDEV(H21:H28)/SQRT(COUNT(H21:H28))</f>
        <v>4.6691888778229576</v>
      </c>
      <c r="I31" s="10">
        <f>STDEV(I21:I28)/SQRT(COUNT(I21:I28))</f>
        <v>3.9401422823747012</v>
      </c>
      <c r="J31" s="10">
        <f>STDEV(J21:J28)/SQRT(COUNT(J21:J28))</f>
        <v>7.4074364028657289</v>
      </c>
      <c r="K31" s="10">
        <f>STDEV(K21:K28)/SQRT(COUNT(K21:K28))</f>
        <v>8.031165063475262</v>
      </c>
    </row>
  </sheetData>
  <pageMargins left="0.7" right="0.7" top="0.78740157499999996" bottom="0.78740157499999996" header="0.3" footer="0.3"/>
  <pageSetup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zoomScaleNormal="100" workbookViewId="0">
      <selection activeCell="A3" sqref="A3"/>
    </sheetView>
  </sheetViews>
  <sheetFormatPr baseColWidth="10" defaultRowHeight="14.25" x14ac:dyDescent="0.45"/>
  <cols>
    <col min="1" max="1" width="24.73046875" customWidth="1"/>
    <col min="2" max="9" width="12.265625" customWidth="1"/>
  </cols>
  <sheetData>
    <row r="1" spans="1:9" x14ac:dyDescent="0.45">
      <c r="A1" s="19" t="s">
        <v>47</v>
      </c>
    </row>
    <row r="2" spans="1:9" x14ac:dyDescent="0.45">
      <c r="A2" s="11" t="s">
        <v>18</v>
      </c>
    </row>
    <row r="4" spans="1:9" x14ac:dyDescent="0.25">
      <c r="A4" s="15" t="s">
        <v>25</v>
      </c>
    </row>
    <row r="5" spans="1:9" x14ac:dyDescent="0.25">
      <c r="B5" s="21" t="s">
        <v>21</v>
      </c>
      <c r="C5" s="21"/>
      <c r="D5" s="21" t="s">
        <v>22</v>
      </c>
      <c r="E5" s="21"/>
      <c r="F5" s="21" t="s">
        <v>23</v>
      </c>
      <c r="G5" s="21"/>
      <c r="H5" s="21" t="s">
        <v>24</v>
      </c>
      <c r="I5" s="21"/>
    </row>
    <row r="6" spans="1:9" x14ac:dyDescent="0.25">
      <c r="B6" s="12" t="s">
        <v>20</v>
      </c>
      <c r="C6" s="13" t="s">
        <v>29</v>
      </c>
      <c r="D6" s="12" t="s">
        <v>20</v>
      </c>
      <c r="E6" s="13" t="s">
        <v>29</v>
      </c>
      <c r="F6" s="12" t="s">
        <v>20</v>
      </c>
      <c r="G6" s="13" t="s">
        <v>29</v>
      </c>
      <c r="H6" s="12" t="s">
        <v>20</v>
      </c>
      <c r="I6" s="13" t="s">
        <v>29</v>
      </c>
    </row>
    <row r="7" spans="1:9" x14ac:dyDescent="0.45">
      <c r="A7" s="3" t="s">
        <v>19</v>
      </c>
      <c r="B7" s="4">
        <v>6390.0119999999997</v>
      </c>
      <c r="C7" s="5">
        <f>B7/$B$8</f>
        <v>0.47734683507690345</v>
      </c>
      <c r="D7" s="4">
        <v>11668.64</v>
      </c>
      <c r="E7" s="5">
        <f>D7/$D$8</f>
        <v>0.56393509998497449</v>
      </c>
      <c r="F7" s="4">
        <v>9529.4770000000008</v>
      </c>
      <c r="G7" s="5">
        <f>F7/$F$8</f>
        <v>0.82573361099608267</v>
      </c>
      <c r="H7" s="4">
        <v>18774.560000000001</v>
      </c>
      <c r="I7" s="5">
        <f>H7/$H$8</f>
        <v>1.3139259185957104</v>
      </c>
    </row>
    <row r="8" spans="1:9" x14ac:dyDescent="0.45">
      <c r="A8" s="3" t="s">
        <v>28</v>
      </c>
      <c r="B8" s="4">
        <v>13386.518</v>
      </c>
      <c r="C8" s="5">
        <f t="shared" ref="C8:C10" si="0">B8/$B$8</f>
        <v>1</v>
      </c>
      <c r="D8" s="4">
        <v>20691.458999999999</v>
      </c>
      <c r="E8" s="5">
        <f t="shared" ref="E8:E10" si="1">D8/$D$8</f>
        <v>1</v>
      </c>
      <c r="F8" s="4">
        <v>11540.619000000001</v>
      </c>
      <c r="G8" s="5">
        <f t="shared" ref="G8:G10" si="2">F8/$F$8</f>
        <v>1</v>
      </c>
      <c r="H8" s="4">
        <v>14288.903</v>
      </c>
      <c r="I8" s="5">
        <f t="shared" ref="I8:I10" si="3">H8/$H$8</f>
        <v>1</v>
      </c>
    </row>
    <row r="9" spans="1:9" x14ac:dyDescent="0.45">
      <c r="A9" s="3" t="s">
        <v>35</v>
      </c>
      <c r="B9" s="4">
        <v>11951.569</v>
      </c>
      <c r="C9" s="5">
        <f t="shared" si="0"/>
        <v>0.89280640417470769</v>
      </c>
      <c r="D9" s="4">
        <v>19367.923999999999</v>
      </c>
      <c r="E9" s="5">
        <f t="shared" si="1"/>
        <v>0.93603471847973596</v>
      </c>
      <c r="F9" s="4">
        <v>8821.8410000000003</v>
      </c>
      <c r="G9" s="5">
        <f t="shared" si="2"/>
        <v>0.76441662271321842</v>
      </c>
      <c r="H9" s="4">
        <v>12079.125</v>
      </c>
      <c r="I9" s="5">
        <f t="shared" si="3"/>
        <v>0.84535005941323837</v>
      </c>
    </row>
    <row r="10" spans="1:9" x14ac:dyDescent="0.45">
      <c r="A10" s="3" t="s">
        <v>36</v>
      </c>
      <c r="B10" s="4">
        <v>8517.4969999999994</v>
      </c>
      <c r="C10" s="5">
        <f t="shared" si="0"/>
        <v>0.63627427236866219</v>
      </c>
      <c r="D10" s="4">
        <v>14783.075000000001</v>
      </c>
      <c r="E10" s="5">
        <f t="shared" si="1"/>
        <v>0.71445300208168028</v>
      </c>
      <c r="F10" s="4">
        <v>6454.0119999999997</v>
      </c>
      <c r="G10" s="5">
        <f t="shared" si="2"/>
        <v>0.55924313938446446</v>
      </c>
      <c r="H10" s="4">
        <v>10973.154</v>
      </c>
      <c r="I10" s="5">
        <f t="shared" si="3"/>
        <v>0.76794936602201025</v>
      </c>
    </row>
    <row r="12" spans="1:9" x14ac:dyDescent="0.25">
      <c r="A12" s="15" t="s">
        <v>26</v>
      </c>
    </row>
    <row r="13" spans="1:9" x14ac:dyDescent="0.25">
      <c r="B13" s="21" t="s">
        <v>21</v>
      </c>
      <c r="C13" s="21"/>
      <c r="D13" s="21" t="s">
        <v>22</v>
      </c>
      <c r="E13" s="21"/>
      <c r="F13" s="21" t="s">
        <v>23</v>
      </c>
      <c r="G13" s="21"/>
      <c r="H13" s="21" t="s">
        <v>24</v>
      </c>
      <c r="I13" s="21"/>
    </row>
    <row r="14" spans="1:9" x14ac:dyDescent="0.25">
      <c r="B14" s="12" t="s">
        <v>20</v>
      </c>
      <c r="C14" s="13" t="s">
        <v>29</v>
      </c>
      <c r="D14" s="12" t="s">
        <v>20</v>
      </c>
      <c r="E14" s="13" t="s">
        <v>29</v>
      </c>
      <c r="F14" s="12" t="s">
        <v>20</v>
      </c>
      <c r="G14" s="13" t="s">
        <v>29</v>
      </c>
      <c r="H14" s="12" t="s">
        <v>20</v>
      </c>
      <c r="I14" s="13" t="s">
        <v>29</v>
      </c>
    </row>
    <row r="15" spans="1:9" x14ac:dyDescent="0.45">
      <c r="A15" s="3" t="s">
        <v>19</v>
      </c>
      <c r="B15" s="4">
        <v>105.456</v>
      </c>
      <c r="C15" s="5">
        <f>B15/$B$16</f>
        <v>1.5138647478643449E-2</v>
      </c>
      <c r="D15" s="4">
        <v>69.277000000000001</v>
      </c>
      <c r="E15" s="5">
        <f>D15/$D$16</f>
        <v>7.0357358344588661E-3</v>
      </c>
      <c r="F15" s="4">
        <v>635.33500000000004</v>
      </c>
      <c r="G15" s="5">
        <f>F15/$F$16</f>
        <v>3.9544707581347878E-2</v>
      </c>
      <c r="H15" s="18">
        <v>1180.731</v>
      </c>
      <c r="I15" s="5">
        <f>H15/$H$16</f>
        <v>8.9351383650102298E-2</v>
      </c>
    </row>
    <row r="16" spans="1:9" x14ac:dyDescent="0.45">
      <c r="A16" s="3" t="s">
        <v>28</v>
      </c>
      <c r="B16" s="4">
        <v>6966.0119999999997</v>
      </c>
      <c r="C16" s="5">
        <f t="shared" ref="C16:C18" si="4">B16/$B$16</f>
        <v>1</v>
      </c>
      <c r="D16" s="4">
        <v>9846.4470000000001</v>
      </c>
      <c r="E16" s="5">
        <f t="shared" ref="E16:E18" si="5">D16/$D$16</f>
        <v>1</v>
      </c>
      <c r="F16" s="4">
        <v>16066.245999999999</v>
      </c>
      <c r="G16" s="5">
        <f t="shared" ref="G16:G18" si="6">F16/$F$16</f>
        <v>1</v>
      </c>
      <c r="H16" s="4">
        <v>13214.468000000001</v>
      </c>
      <c r="I16" s="5">
        <f t="shared" ref="I16:I18" si="7">H16/$H$16</f>
        <v>1</v>
      </c>
    </row>
    <row r="17" spans="1:9" x14ac:dyDescent="0.45">
      <c r="A17" s="3" t="s">
        <v>35</v>
      </c>
      <c r="B17" s="4">
        <v>106.184</v>
      </c>
      <c r="C17" s="5">
        <f t="shared" si="4"/>
        <v>1.5243154906997002E-2</v>
      </c>
      <c r="D17" s="4">
        <v>83.191999999999993</v>
      </c>
      <c r="E17" s="5">
        <f t="shared" si="5"/>
        <v>8.4489359461336656E-3</v>
      </c>
      <c r="F17" s="4">
        <v>2472.0120000000002</v>
      </c>
      <c r="G17" s="5">
        <f t="shared" si="6"/>
        <v>0.15386369659720139</v>
      </c>
      <c r="H17" s="4">
        <v>1614.2550000000001</v>
      </c>
      <c r="I17" s="5">
        <f t="shared" si="7"/>
        <v>0.1221581527156447</v>
      </c>
    </row>
    <row r="18" spans="1:9" x14ac:dyDescent="0.45">
      <c r="A18" s="3" t="s">
        <v>36</v>
      </c>
      <c r="B18" s="4">
        <v>4368.9409999999998</v>
      </c>
      <c r="C18" s="5">
        <f t="shared" si="4"/>
        <v>0.62717965458572278</v>
      </c>
      <c r="D18" s="4">
        <v>10641.61</v>
      </c>
      <c r="E18" s="5">
        <f t="shared" si="5"/>
        <v>1.0807563377937239</v>
      </c>
      <c r="F18" s="4">
        <v>12454.882</v>
      </c>
      <c r="G18" s="5">
        <f t="shared" si="6"/>
        <v>0.77522042174631212</v>
      </c>
      <c r="H18" s="4">
        <v>8393.0120000000006</v>
      </c>
      <c r="I18" s="5">
        <f t="shared" si="7"/>
        <v>0.63513809258155529</v>
      </c>
    </row>
    <row r="20" spans="1:9" x14ac:dyDescent="0.25">
      <c r="A20" s="15" t="s">
        <v>27</v>
      </c>
    </row>
    <row r="21" spans="1:9" x14ac:dyDescent="0.25">
      <c r="B21" s="14" t="s">
        <v>21</v>
      </c>
      <c r="C21" s="14" t="s">
        <v>22</v>
      </c>
      <c r="D21" s="14" t="s">
        <v>23</v>
      </c>
      <c r="E21" s="14" t="s">
        <v>24</v>
      </c>
      <c r="F21" s="12" t="s">
        <v>0</v>
      </c>
      <c r="G21" s="12" t="s">
        <v>5</v>
      </c>
      <c r="H21" s="16" t="s">
        <v>30</v>
      </c>
      <c r="I21" s="12" t="s">
        <v>45</v>
      </c>
    </row>
    <row r="22" spans="1:9" x14ac:dyDescent="0.25">
      <c r="A22" s="3" t="s">
        <v>19</v>
      </c>
      <c r="B22" s="5">
        <f>C15/C7</f>
        <v>3.1714146541276474E-2</v>
      </c>
      <c r="C22" s="5">
        <f>E15/E7</f>
        <v>1.2476144568136168E-2</v>
      </c>
      <c r="D22" s="5">
        <f>G15/G7</f>
        <v>4.789039352975482E-2</v>
      </c>
      <c r="E22" s="5">
        <f>I15/I7</f>
        <v>6.8003364866718444E-2</v>
      </c>
      <c r="F22" s="5">
        <f>AVERAGE(B22,C22,D22,E22)</f>
        <v>4.0021012376471474E-2</v>
      </c>
      <c r="G22" s="5">
        <f>STDEV(B22,C22,D22,E22)/(4^1/2)</f>
        <v>1.1806294130698112E-2</v>
      </c>
      <c r="H22" s="6">
        <f>F22*100</f>
        <v>4.002101237647147</v>
      </c>
      <c r="I22" s="5">
        <f>G22*100</f>
        <v>1.1806294130698112</v>
      </c>
    </row>
    <row r="23" spans="1:9" x14ac:dyDescent="0.25">
      <c r="A23" s="3" t="s">
        <v>28</v>
      </c>
      <c r="B23" s="5">
        <f t="shared" ref="B23:B25" si="8">C16/C8</f>
        <v>1</v>
      </c>
      <c r="C23" s="5">
        <f t="shared" ref="C23:C25" si="9">E16/E8</f>
        <v>1</v>
      </c>
      <c r="D23" s="5">
        <f t="shared" ref="D23:D25" si="10">G16/G8</f>
        <v>1</v>
      </c>
      <c r="E23" s="5">
        <f t="shared" ref="E23:E25" si="11">I16/I8</f>
        <v>1</v>
      </c>
      <c r="F23" s="5">
        <f t="shared" ref="F23:F24" si="12">AVERAGE(B23,C23,D23,E23)</f>
        <v>1</v>
      </c>
      <c r="G23" s="5">
        <f t="shared" ref="G23:G25" si="13">STDEV(B23,C23,D23,E23)/(4^1/2)</f>
        <v>0</v>
      </c>
      <c r="H23" s="6">
        <f t="shared" ref="H23:I25" si="14">F23*100</f>
        <v>100</v>
      </c>
      <c r="I23" s="5">
        <f t="shared" si="14"/>
        <v>0</v>
      </c>
    </row>
    <row r="24" spans="1:9" x14ac:dyDescent="0.25">
      <c r="A24" s="3" t="s">
        <v>35</v>
      </c>
      <c r="B24" s="5">
        <f t="shared" si="8"/>
        <v>1.707330372600482E-2</v>
      </c>
      <c r="C24" s="5">
        <f t="shared" si="9"/>
        <v>9.0263061607971495E-3</v>
      </c>
      <c r="D24" s="5">
        <f t="shared" si="10"/>
        <v>0.20128251012004159</v>
      </c>
      <c r="E24" s="5">
        <f t="shared" si="11"/>
        <v>0.14450599648675164</v>
      </c>
      <c r="F24" s="5">
        <f t="shared" si="12"/>
        <v>9.2972029123398803E-2</v>
      </c>
      <c r="G24" s="5">
        <f t="shared" si="13"/>
        <v>4.760463125806328E-2</v>
      </c>
      <c r="H24" s="6">
        <f t="shared" si="14"/>
        <v>9.2972029123398805</v>
      </c>
      <c r="I24" s="5">
        <f t="shared" si="14"/>
        <v>4.7604631258063277</v>
      </c>
    </row>
    <row r="25" spans="1:9" x14ac:dyDescent="0.25">
      <c r="A25" s="3" t="s">
        <v>36</v>
      </c>
      <c r="B25" s="5">
        <f t="shared" si="8"/>
        <v>0.98570645053888029</v>
      </c>
      <c r="C25" s="5">
        <f t="shared" si="9"/>
        <v>1.5127045930869583</v>
      </c>
      <c r="D25" s="5">
        <f t="shared" si="10"/>
        <v>1.3861956761768501</v>
      </c>
      <c r="E25" s="5">
        <f t="shared" si="11"/>
        <v>0.82705725231805394</v>
      </c>
      <c r="F25" s="5">
        <f>AVERAGE(C25,D25,E25)</f>
        <v>1.2419858405272874</v>
      </c>
      <c r="G25" s="5">
        <f t="shared" si="13"/>
        <v>0.16214967296155447</v>
      </c>
      <c r="H25" s="6">
        <f t="shared" si="14"/>
        <v>124.19858405272875</v>
      </c>
      <c r="I25" s="5">
        <f t="shared" si="14"/>
        <v>16.214967296155447</v>
      </c>
    </row>
  </sheetData>
  <mergeCells count="8">
    <mergeCell ref="B5:C5"/>
    <mergeCell ref="D5:E5"/>
    <mergeCell ref="F5:G5"/>
    <mergeCell ref="H5:I5"/>
    <mergeCell ref="B13:C13"/>
    <mergeCell ref="D13:E13"/>
    <mergeCell ref="F13:G13"/>
    <mergeCell ref="H13:I13"/>
  </mergeCells>
  <pageMargins left="0.7" right="0.7" top="0.78740157499999996" bottom="0.78740157499999996" header="0.3" footer="0.3"/>
  <pageSetup scale="9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2"/>
  <sheetViews>
    <sheetView zoomScaleNormal="100" workbookViewId="0">
      <selection activeCell="A3" sqref="A3"/>
    </sheetView>
  </sheetViews>
  <sheetFormatPr baseColWidth="10" defaultRowHeight="14.25" x14ac:dyDescent="0.45"/>
  <sheetData>
    <row r="1" spans="1:19" x14ac:dyDescent="0.45">
      <c r="A1" s="19" t="s">
        <v>48</v>
      </c>
    </row>
    <row r="2" spans="1:19" x14ac:dyDescent="0.45">
      <c r="A2" t="s">
        <v>9</v>
      </c>
    </row>
    <row r="4" spans="1:19" x14ac:dyDescent="0.45">
      <c r="A4" s="3" t="s">
        <v>8</v>
      </c>
      <c r="F4" s="3" t="s">
        <v>6</v>
      </c>
      <c r="K4" s="3" t="s">
        <v>7</v>
      </c>
      <c r="O4" s="3"/>
      <c r="P4" s="3" t="s">
        <v>41</v>
      </c>
      <c r="S4" s="3"/>
    </row>
    <row r="5" spans="1:19" x14ac:dyDescent="0.45">
      <c r="A5" s="2" t="s">
        <v>32</v>
      </c>
      <c r="B5" s="2" t="s">
        <v>10</v>
      </c>
      <c r="C5" s="2" t="s">
        <v>11</v>
      </c>
      <c r="D5" s="2" t="s">
        <v>12</v>
      </c>
      <c r="F5" s="2" t="s">
        <v>32</v>
      </c>
      <c r="G5" s="2" t="s">
        <v>10</v>
      </c>
      <c r="H5" s="2" t="s">
        <v>11</v>
      </c>
      <c r="I5" s="2" t="s">
        <v>12</v>
      </c>
      <c r="K5" s="2" t="s">
        <v>32</v>
      </c>
      <c r="L5" s="2" t="s">
        <v>10</v>
      </c>
      <c r="M5" s="2" t="s">
        <v>11</v>
      </c>
      <c r="N5" s="2" t="s">
        <v>12</v>
      </c>
      <c r="P5" s="2" t="s">
        <v>32</v>
      </c>
      <c r="Q5" s="2" t="s">
        <v>10</v>
      </c>
      <c r="R5" s="2" t="s">
        <v>11</v>
      </c>
      <c r="S5" s="2" t="s">
        <v>12</v>
      </c>
    </row>
    <row r="6" spans="1:19" x14ac:dyDescent="0.45">
      <c r="A6">
        <v>1</v>
      </c>
      <c r="B6" s="1">
        <v>-3.9149999999999997E-2</v>
      </c>
      <c r="C6" s="5">
        <v>-5.6860000000000001E-2</v>
      </c>
      <c r="D6" s="5">
        <f>(C6-B6)/B6*6</f>
        <v>2.7141762452107283</v>
      </c>
      <c r="F6">
        <v>1</v>
      </c>
      <c r="G6" s="1">
        <v>-2.6419999999999999E-2</v>
      </c>
      <c r="H6" s="1">
        <v>-0.16708000000000001</v>
      </c>
      <c r="I6" s="5">
        <f>(H6-G6)/G6*6</f>
        <v>31.9439818319455</v>
      </c>
      <c r="K6">
        <v>1</v>
      </c>
      <c r="L6" s="1">
        <v>-2.4320000000000001E-2</v>
      </c>
      <c r="M6" s="1">
        <v>-5.4179999999999999E-2</v>
      </c>
      <c r="N6" s="5">
        <f>(M6-L6)/L6*6</f>
        <v>7.3667763157894726</v>
      </c>
      <c r="P6">
        <v>1</v>
      </c>
      <c r="Q6" s="1">
        <v>-2.5780000000000001E-2</v>
      </c>
      <c r="R6" s="1">
        <v>-9.9790000000000004E-2</v>
      </c>
      <c r="S6" s="5">
        <f>(R6-Q6)/Q6*6</f>
        <v>17.224980605120248</v>
      </c>
    </row>
    <row r="7" spans="1:19" x14ac:dyDescent="0.45">
      <c r="A7">
        <v>2</v>
      </c>
      <c r="B7" s="1">
        <v>-2.035E-2</v>
      </c>
      <c r="C7" s="5">
        <v>-2.503E-2</v>
      </c>
      <c r="D7" s="5">
        <f t="shared" ref="D7:D11" si="0">(C7-B7)/B7*6</f>
        <v>1.3798525798525798</v>
      </c>
      <c r="F7">
        <v>2</v>
      </c>
      <c r="G7" s="1">
        <v>-2.198E-2</v>
      </c>
      <c r="H7" s="1">
        <v>-0.14172000000000001</v>
      </c>
      <c r="I7" s="5">
        <f t="shared" ref="I7:I13" si="1">(H7-G7)/G7*6</f>
        <v>32.686078252957238</v>
      </c>
      <c r="K7">
        <v>2</v>
      </c>
      <c r="L7" s="1">
        <v>-2.8199999999999999E-2</v>
      </c>
      <c r="M7" s="1">
        <v>-6.8650000000000003E-2</v>
      </c>
      <c r="N7" s="5">
        <f t="shared" ref="N7:N11" si="2">(M7-L7)/L7*6</f>
        <v>8.6063829787234045</v>
      </c>
      <c r="P7">
        <v>2</v>
      </c>
      <c r="Q7" s="1">
        <v>-2.376E-2</v>
      </c>
      <c r="R7" s="1">
        <v>-0.10233</v>
      </c>
      <c r="S7" s="5">
        <f t="shared" ref="S7:S11" si="3">(R7-Q7)/Q7*6</f>
        <v>19.84090909090909</v>
      </c>
    </row>
    <row r="8" spans="1:19" x14ac:dyDescent="0.45">
      <c r="A8">
        <v>3</v>
      </c>
      <c r="B8" s="1">
        <v>-2.9000000000000001E-2</v>
      </c>
      <c r="C8" s="5">
        <v>-3.2280000000000003E-2</v>
      </c>
      <c r="D8" s="5">
        <f t="shared" si="0"/>
        <v>0.67862068965517275</v>
      </c>
      <c r="F8">
        <v>3</v>
      </c>
      <c r="G8" s="1">
        <v>-2.3050000000000001E-2</v>
      </c>
      <c r="H8" s="1">
        <v>-0.14815999999999999</v>
      </c>
      <c r="I8" s="5">
        <f t="shared" si="1"/>
        <v>32.566594360086768</v>
      </c>
      <c r="K8">
        <v>3</v>
      </c>
      <c r="L8" s="1">
        <v>-2.6179999999999998E-2</v>
      </c>
      <c r="M8" s="1">
        <v>-7.7869999999999995E-2</v>
      </c>
      <c r="N8" s="5">
        <f t="shared" si="2"/>
        <v>11.846447669977083</v>
      </c>
      <c r="P8">
        <v>3</v>
      </c>
      <c r="Q8" s="1">
        <v>-2.8219999999999999E-2</v>
      </c>
      <c r="R8" s="1">
        <v>-0.10698000000000001</v>
      </c>
      <c r="S8" s="5">
        <f t="shared" si="3"/>
        <v>16.745570517363575</v>
      </c>
    </row>
    <row r="9" spans="1:19" x14ac:dyDescent="0.45">
      <c r="A9">
        <v>4</v>
      </c>
      <c r="B9" s="1">
        <v>-3.9149999999999997E-2</v>
      </c>
      <c r="C9" s="5">
        <v>-5.6860000000000001E-2</v>
      </c>
      <c r="D9" s="5">
        <f t="shared" si="0"/>
        <v>2.7141762452107283</v>
      </c>
      <c r="F9">
        <v>4</v>
      </c>
      <c r="G9" s="1">
        <v>-2.9659999999999999E-2</v>
      </c>
      <c r="H9" s="1">
        <v>-0.26033000000000001</v>
      </c>
      <c r="I9" s="5">
        <f t="shared" si="1"/>
        <v>46.662845583277146</v>
      </c>
      <c r="K9">
        <v>4</v>
      </c>
      <c r="L9" s="1">
        <v>-3.1789999999999999E-2</v>
      </c>
      <c r="M9" s="1">
        <v>-6.9879999999999998E-2</v>
      </c>
      <c r="N9" s="5">
        <f t="shared" si="2"/>
        <v>7.1890531613715005</v>
      </c>
      <c r="P9">
        <v>4</v>
      </c>
      <c r="Q9" s="1">
        <v>-3.0779999999999998E-2</v>
      </c>
      <c r="R9" s="1">
        <v>-0.13546</v>
      </c>
      <c r="S9" s="5">
        <f t="shared" si="3"/>
        <v>20.405458089668617</v>
      </c>
    </row>
    <row r="10" spans="1:19" x14ac:dyDescent="0.45">
      <c r="A10">
        <v>5</v>
      </c>
      <c r="B10" s="1">
        <v>-4.1930000000000002E-2</v>
      </c>
      <c r="C10" s="5">
        <v>-5.3999999999999999E-2</v>
      </c>
      <c r="D10" s="5">
        <f t="shared" si="0"/>
        <v>1.7271643214881944</v>
      </c>
      <c r="F10">
        <v>5</v>
      </c>
      <c r="G10" s="1">
        <v>-3.0280000000000001E-2</v>
      </c>
      <c r="H10" s="1">
        <v>-0.19214999999999999</v>
      </c>
      <c r="I10" s="5">
        <f t="shared" si="1"/>
        <v>32.074636723910167</v>
      </c>
      <c r="K10">
        <v>5</v>
      </c>
      <c r="L10" s="1">
        <v>-3.0009999999999998E-2</v>
      </c>
      <c r="M10" s="1">
        <v>-7.145E-2</v>
      </c>
      <c r="N10" s="5">
        <f t="shared" si="2"/>
        <v>8.2852382539153631</v>
      </c>
      <c r="P10">
        <v>5</v>
      </c>
      <c r="Q10" s="1">
        <v>-3.4669999999999999E-2</v>
      </c>
      <c r="R10" s="1">
        <v>-0.12211</v>
      </c>
      <c r="S10" s="5">
        <f t="shared" si="3"/>
        <v>15.132391116238821</v>
      </c>
    </row>
    <row r="11" spans="1:19" x14ac:dyDescent="0.45">
      <c r="A11">
        <v>6</v>
      </c>
      <c r="B11" s="1">
        <v>-1.993E-2</v>
      </c>
      <c r="C11" s="5">
        <v>-2.4299999999999999E-2</v>
      </c>
      <c r="D11" s="5">
        <f t="shared" si="0"/>
        <v>1.3156046161565476</v>
      </c>
      <c r="F11">
        <v>6</v>
      </c>
      <c r="G11" s="1">
        <v>-2.5409999999999999E-2</v>
      </c>
      <c r="H11" s="1">
        <v>-0.14727000000000001</v>
      </c>
      <c r="I11" s="5">
        <f t="shared" si="1"/>
        <v>28.77449822904369</v>
      </c>
      <c r="K11">
        <v>6</v>
      </c>
      <c r="L11" s="1">
        <v>-3.1780000000000003E-2</v>
      </c>
      <c r="M11" s="1">
        <v>-6.4990000000000006E-2</v>
      </c>
      <c r="N11" s="5">
        <f t="shared" si="2"/>
        <v>6.2699811202013844</v>
      </c>
      <c r="P11">
        <v>6</v>
      </c>
      <c r="Q11" s="1">
        <v>-2.9159999999999998E-2</v>
      </c>
      <c r="R11" s="1">
        <v>-0.12005</v>
      </c>
      <c r="S11" s="5">
        <f t="shared" si="3"/>
        <v>18.701646090534979</v>
      </c>
    </row>
    <row r="12" spans="1:19" x14ac:dyDescent="0.45">
      <c r="F12">
        <v>7</v>
      </c>
      <c r="G12" s="1">
        <v>-2.9190000000000001E-2</v>
      </c>
      <c r="H12" s="1">
        <v>-0.24833</v>
      </c>
      <c r="I12" s="5">
        <f t="shared" si="1"/>
        <v>45.044193216855085</v>
      </c>
      <c r="L12" s="1"/>
      <c r="M12" s="1"/>
      <c r="N12" s="5"/>
      <c r="P12">
        <v>7</v>
      </c>
      <c r="Q12" s="1">
        <v>-2.93E-2</v>
      </c>
      <c r="R12" s="1">
        <v>-0.14151</v>
      </c>
    </row>
    <row r="13" spans="1:19" x14ac:dyDescent="0.45">
      <c r="A13" s="17" t="s">
        <v>0</v>
      </c>
      <c r="B13" s="1">
        <f>AVERAGE(B6:B11)</f>
        <v>-3.1584999999999995E-2</v>
      </c>
      <c r="C13" s="1">
        <f>AVERAGE(C6:C11)</f>
        <v>-4.1555000000000002E-2</v>
      </c>
      <c r="D13" s="6">
        <f>AVERAGE(D6:D11)</f>
        <v>1.7549324495956586</v>
      </c>
      <c r="F13">
        <v>8</v>
      </c>
      <c r="G13" s="1">
        <v>-4.1309999999999999E-2</v>
      </c>
      <c r="H13" s="1">
        <v>-0.27493000000000001</v>
      </c>
      <c r="I13" s="5">
        <f t="shared" si="1"/>
        <v>33.931735657225857</v>
      </c>
    </row>
    <row r="14" spans="1:19" x14ac:dyDescent="0.45">
      <c r="A14" s="2" t="s">
        <v>5</v>
      </c>
      <c r="B14" s="1">
        <f>STDEV(B6:B11)/SQRT(COUNT(B6:B11))</f>
        <v>4.0423753330601766E-3</v>
      </c>
      <c r="C14" s="1">
        <f>STDEV(C6:C11)/SQRT(COUNT(C6:C11))</f>
        <v>6.5324838308257662E-3</v>
      </c>
      <c r="D14" s="5">
        <f>STDEV(D6:D11)/SQRT(COUNT(D6:D11))</f>
        <v>0.33332712892380334</v>
      </c>
      <c r="K14" s="17" t="s">
        <v>0</v>
      </c>
      <c r="L14" s="1">
        <f>AVERAGE(L5:L12)</f>
        <v>-2.871333333333333E-2</v>
      </c>
      <c r="M14" s="1">
        <f t="shared" ref="M14:N14" si="4">AVERAGE(M5:M12)</f>
        <v>-6.783666666666667E-2</v>
      </c>
      <c r="N14" s="6">
        <f t="shared" si="4"/>
        <v>8.2606465833297005</v>
      </c>
      <c r="P14" s="17" t="s">
        <v>0</v>
      </c>
      <c r="Q14" s="1">
        <f>AVERAGE(Q5:Q12)</f>
        <v>-2.8809999999999999E-2</v>
      </c>
      <c r="R14" s="1">
        <f t="shared" ref="R14:S14" si="5">AVERAGE(R5:R12)</f>
        <v>-0.11831857142857143</v>
      </c>
      <c r="S14" s="6">
        <f t="shared" si="5"/>
        <v>18.008492584972554</v>
      </c>
    </row>
    <row r="15" spans="1:19" x14ac:dyDescent="0.45">
      <c r="F15" s="17" t="s">
        <v>0</v>
      </c>
      <c r="G15" s="1">
        <f>AVERAGE(G6:G13)</f>
        <v>-2.84125E-2</v>
      </c>
      <c r="H15" s="1">
        <f t="shared" ref="H15:I15" si="6">AVERAGE(H6:H13)</f>
        <v>-0.19749624999999998</v>
      </c>
      <c r="I15" s="6">
        <f t="shared" si="6"/>
        <v>35.460570481912683</v>
      </c>
      <c r="K15" s="2" t="s">
        <v>5</v>
      </c>
      <c r="L15" s="1">
        <f>STDEV(L5:L12)/SQRT(COUNT(L5:L12))</f>
        <v>1.2454494949392548E-3</v>
      </c>
      <c r="M15" s="1">
        <f t="shared" ref="M15:N15" si="7">STDEV(M5:M12)/SQRT(COUNT(M5:M12))</f>
        <v>3.2309376004153617E-3</v>
      </c>
      <c r="N15" s="5">
        <f t="shared" si="7"/>
        <v>0.79347701797493952</v>
      </c>
      <c r="P15" s="2" t="s">
        <v>5</v>
      </c>
      <c r="Q15" s="1">
        <f>STDEV(Q5:Q12)/SQRT(COUNT(Q5:Q12))</f>
        <v>1.3239065569097279E-3</v>
      </c>
      <c r="R15" s="1">
        <f t="shared" ref="R15:S15" si="8">STDEV(R5:R12)/SQRT(COUNT(R5:R12))</f>
        <v>6.1267354892391062E-3</v>
      </c>
      <c r="S15" s="5">
        <f t="shared" si="8"/>
        <v>0.81781168358171985</v>
      </c>
    </row>
    <row r="16" spans="1:19" x14ac:dyDescent="0.45">
      <c r="F16" s="2" t="s">
        <v>5</v>
      </c>
      <c r="G16" s="1">
        <f>STDEV(G6:G13)/SQRT(COUNT(G6:G13))</f>
        <v>2.1343799283565753E-3</v>
      </c>
      <c r="H16" s="1">
        <f t="shared" ref="H16:I16" si="9">STDEV(H6:H13)/SQRT(COUNT(H6:H13))</f>
        <v>1.9616683127370041E-2</v>
      </c>
      <c r="I16" s="5">
        <f t="shared" si="9"/>
        <v>2.3310081292873472</v>
      </c>
    </row>
    <row r="19" spans="1:9" x14ac:dyDescent="0.45">
      <c r="A19" t="s">
        <v>17</v>
      </c>
    </row>
    <row r="21" spans="1:9" x14ac:dyDescent="0.45">
      <c r="A21" s="15" t="s">
        <v>42</v>
      </c>
    </row>
    <row r="22" spans="1:9" x14ac:dyDescent="0.45">
      <c r="B22" s="21" t="s">
        <v>21</v>
      </c>
      <c r="C22" s="21"/>
      <c r="D22" s="21" t="s">
        <v>22</v>
      </c>
      <c r="E22" s="21"/>
      <c r="F22" s="21" t="s">
        <v>23</v>
      </c>
      <c r="G22" s="21"/>
      <c r="H22" s="21" t="s">
        <v>24</v>
      </c>
      <c r="I22" s="21"/>
    </row>
    <row r="23" spans="1:9" x14ac:dyDescent="0.45">
      <c r="B23" s="12" t="s">
        <v>20</v>
      </c>
      <c r="C23" s="13" t="s">
        <v>29</v>
      </c>
      <c r="D23" s="12" t="s">
        <v>20</v>
      </c>
      <c r="E23" s="13" t="s">
        <v>29</v>
      </c>
      <c r="F23" s="12" t="s">
        <v>20</v>
      </c>
      <c r="G23" s="13" t="s">
        <v>29</v>
      </c>
      <c r="H23" s="12" t="s">
        <v>20</v>
      </c>
      <c r="I23" s="13" t="s">
        <v>29</v>
      </c>
    </row>
    <row r="24" spans="1:9" x14ac:dyDescent="0.45">
      <c r="A24" s="3" t="s">
        <v>43</v>
      </c>
      <c r="B24" s="4">
        <v>12813.995000000001</v>
      </c>
      <c r="C24" s="5">
        <f>B24/$B$25</f>
        <v>1.0663130651111949</v>
      </c>
      <c r="D24" s="4">
        <v>7371.326</v>
      </c>
      <c r="E24" s="5">
        <f>D24/$D$25</f>
        <v>0.71217809326540804</v>
      </c>
      <c r="F24" s="4">
        <v>11820.267</v>
      </c>
      <c r="G24" s="5">
        <f>F24/$F$25</f>
        <v>0.98218292286714481</v>
      </c>
      <c r="H24" s="4">
        <v>13767.347</v>
      </c>
      <c r="I24" s="5">
        <f>H24/$H$25</f>
        <v>0.97010260970543227</v>
      </c>
    </row>
    <row r="25" spans="1:9" x14ac:dyDescent="0.45">
      <c r="A25" s="3" t="s">
        <v>6</v>
      </c>
      <c r="B25" s="4">
        <v>12017.103999999999</v>
      </c>
      <c r="C25" s="5">
        <f>B25/$B$25</f>
        <v>1</v>
      </c>
      <c r="D25" s="4">
        <v>10350.397000000001</v>
      </c>
      <c r="E25" s="5">
        <f>D25/$D$25</f>
        <v>1</v>
      </c>
      <c r="F25" s="4">
        <v>12034.69</v>
      </c>
      <c r="G25" s="5">
        <f t="shared" ref="G25:G27" si="10">F25/$F$25</f>
        <v>1</v>
      </c>
      <c r="H25" s="4">
        <v>14191.64</v>
      </c>
      <c r="I25" s="5">
        <f t="shared" ref="I25:I27" si="11">H25/$H$25</f>
        <v>1</v>
      </c>
    </row>
    <row r="26" spans="1:9" x14ac:dyDescent="0.45">
      <c r="A26" s="3" t="s">
        <v>7</v>
      </c>
      <c r="B26" s="4">
        <v>7491.6689999999999</v>
      </c>
      <c r="C26" s="5">
        <f>B26/$B$25</f>
        <v>0.62341717272314534</v>
      </c>
      <c r="D26" s="4">
        <v>11338.832</v>
      </c>
      <c r="E26" s="5">
        <f>D26/$D$25</f>
        <v>1.0954973031469226</v>
      </c>
      <c r="F26" s="4">
        <v>7694.5479999999998</v>
      </c>
      <c r="G26" s="5">
        <f t="shared" si="10"/>
        <v>0.63936403845882195</v>
      </c>
      <c r="H26" s="4">
        <v>14085.761</v>
      </c>
      <c r="I26" s="5">
        <f t="shared" si="11"/>
        <v>0.99253934006217748</v>
      </c>
    </row>
    <row r="27" spans="1:9" x14ac:dyDescent="0.45">
      <c r="A27" s="3" t="s">
        <v>41</v>
      </c>
      <c r="B27" s="4">
        <v>8838.0329999999994</v>
      </c>
      <c r="C27" s="5">
        <f>B27/$B$25</f>
        <v>0.73545448221135479</v>
      </c>
      <c r="D27" s="4">
        <v>10899.174999999999</v>
      </c>
      <c r="E27" s="5">
        <f>D27/$D$25</f>
        <v>1.0530199952716788</v>
      </c>
      <c r="F27" s="4">
        <v>9062.74</v>
      </c>
      <c r="G27" s="5">
        <f t="shared" si="10"/>
        <v>0.75305138728126764</v>
      </c>
      <c r="H27" s="4">
        <v>9264.0329999999994</v>
      </c>
      <c r="I27" s="5">
        <f t="shared" si="11"/>
        <v>0.65278100346401124</v>
      </c>
    </row>
    <row r="29" spans="1:9" x14ac:dyDescent="0.45">
      <c r="A29" s="15" t="s">
        <v>26</v>
      </c>
    </row>
    <row r="30" spans="1:9" x14ac:dyDescent="0.45">
      <c r="B30" s="21" t="s">
        <v>21</v>
      </c>
      <c r="C30" s="21"/>
      <c r="D30" s="21" t="s">
        <v>22</v>
      </c>
      <c r="E30" s="21"/>
      <c r="F30" s="21" t="s">
        <v>23</v>
      </c>
      <c r="G30" s="21"/>
      <c r="H30" s="21" t="s">
        <v>24</v>
      </c>
      <c r="I30" s="21"/>
    </row>
    <row r="31" spans="1:9" x14ac:dyDescent="0.45">
      <c r="B31" s="12" t="s">
        <v>20</v>
      </c>
      <c r="C31" s="13" t="s">
        <v>29</v>
      </c>
      <c r="D31" s="12" t="s">
        <v>20</v>
      </c>
      <c r="E31" s="13" t="s">
        <v>29</v>
      </c>
      <c r="F31" s="12" t="s">
        <v>20</v>
      </c>
      <c r="G31" s="13" t="s">
        <v>29</v>
      </c>
      <c r="H31" s="12" t="s">
        <v>20</v>
      </c>
      <c r="I31" s="13" t="s">
        <v>29</v>
      </c>
    </row>
    <row r="32" spans="1:9" x14ac:dyDescent="0.45">
      <c r="A32" s="3" t="s">
        <v>43</v>
      </c>
      <c r="B32" s="4">
        <v>38.121000000000002</v>
      </c>
      <c r="C32" s="5">
        <f>B32/$B$33</f>
        <v>2.8362596311813418E-3</v>
      </c>
      <c r="D32" s="4">
        <v>2037.4469999999999</v>
      </c>
      <c r="E32" s="5">
        <f t="shared" ref="E32:E34" si="12">D32/$D$33</f>
        <v>9.7520259732763126E-2</v>
      </c>
      <c r="F32" s="4">
        <v>993.94100000000003</v>
      </c>
      <c r="G32" s="5">
        <f t="shared" ref="G32:G34" si="13">F32/$F$33</f>
        <v>6.7354632755865215E-2</v>
      </c>
      <c r="H32" s="4">
        <v>137.447</v>
      </c>
      <c r="I32" s="5">
        <f t="shared" ref="I32:I34" si="14">H32/$H$33</f>
        <v>8.963300726509478E-3</v>
      </c>
    </row>
    <row r="33" spans="1:9" x14ac:dyDescent="0.45">
      <c r="A33" s="3" t="s">
        <v>6</v>
      </c>
      <c r="B33" s="4">
        <v>13440.589</v>
      </c>
      <c r="C33" s="5">
        <f t="shared" ref="C33:C35" si="15">B33/$B$33</f>
        <v>1</v>
      </c>
      <c r="D33" s="4">
        <v>20892.550999999999</v>
      </c>
      <c r="E33" s="5">
        <f t="shared" si="12"/>
        <v>1</v>
      </c>
      <c r="F33" s="4">
        <v>14756.832</v>
      </c>
      <c r="G33" s="5">
        <f t="shared" si="13"/>
        <v>1</v>
      </c>
      <c r="H33" s="4">
        <v>15334.418</v>
      </c>
      <c r="I33" s="5">
        <f t="shared" si="14"/>
        <v>1</v>
      </c>
    </row>
    <row r="34" spans="1:9" x14ac:dyDescent="0.45">
      <c r="A34" s="3" t="s">
        <v>7</v>
      </c>
      <c r="B34" s="4">
        <v>9038.4470000000001</v>
      </c>
      <c r="C34" s="5">
        <f t="shared" si="15"/>
        <v>0.67247402624989128</v>
      </c>
      <c r="D34" s="4">
        <v>16517.702000000001</v>
      </c>
      <c r="E34" s="5">
        <f t="shared" si="12"/>
        <v>0.79060244964820248</v>
      </c>
      <c r="F34" s="4">
        <v>12291.710999999999</v>
      </c>
      <c r="G34" s="5">
        <f t="shared" si="13"/>
        <v>0.83295052759291421</v>
      </c>
      <c r="H34" s="4">
        <v>18355.852999999999</v>
      </c>
      <c r="I34" s="5">
        <f t="shared" si="14"/>
        <v>1.1970361705282848</v>
      </c>
    </row>
    <row r="35" spans="1:9" x14ac:dyDescent="0.45">
      <c r="A35" s="3" t="s">
        <v>41</v>
      </c>
      <c r="B35" s="4">
        <v>9040.3970000000008</v>
      </c>
      <c r="C35" s="5">
        <f t="shared" si="15"/>
        <v>0.67261910917743273</v>
      </c>
      <c r="D35" s="4">
        <v>14839.752</v>
      </c>
      <c r="E35" s="5">
        <f>D35/$D$33</f>
        <v>0.71028913606576816</v>
      </c>
      <c r="F35" s="4">
        <v>16110.368</v>
      </c>
      <c r="G35" s="5">
        <f>F35/$F$33</f>
        <v>1.0917226678463237</v>
      </c>
      <c r="H35" s="4">
        <v>9272.5889999999999</v>
      </c>
      <c r="I35" s="5">
        <f>H35/$H$33</f>
        <v>0.60469128988136367</v>
      </c>
    </row>
    <row r="37" spans="1:9" x14ac:dyDescent="0.45">
      <c r="A37" s="15" t="s">
        <v>44</v>
      </c>
    </row>
    <row r="38" spans="1:9" x14ac:dyDescent="0.45">
      <c r="B38" s="14" t="s">
        <v>21</v>
      </c>
      <c r="C38" s="14" t="s">
        <v>22</v>
      </c>
      <c r="D38" s="14" t="s">
        <v>23</v>
      </c>
      <c r="E38" s="14" t="s">
        <v>24</v>
      </c>
      <c r="F38" s="12" t="s">
        <v>0</v>
      </c>
      <c r="G38" s="12" t="s">
        <v>5</v>
      </c>
      <c r="H38" s="16" t="s">
        <v>30</v>
      </c>
      <c r="I38" s="12" t="s">
        <v>45</v>
      </c>
    </row>
    <row r="39" spans="1:9" x14ac:dyDescent="0.45">
      <c r="A39" s="3" t="s">
        <v>43</v>
      </c>
      <c r="B39" s="5">
        <f>C32/C24</f>
        <v>2.6598751567257382E-3</v>
      </c>
      <c r="C39" s="5">
        <f>E32/E24</f>
        <v>0.13693240588968827</v>
      </c>
      <c r="D39" s="5">
        <f>G32/G24</f>
        <v>6.8576464920858698E-2</v>
      </c>
      <c r="E39" s="5">
        <f>I32/I24</f>
        <v>9.2395388248993036E-3</v>
      </c>
      <c r="F39" s="5">
        <f>AVERAGE(B39,C39,D39,E39)</f>
        <v>5.4352071198043007E-2</v>
      </c>
      <c r="G39" s="5">
        <f>STDEV(B39,C39,D39,E39)/(4^1/2)</f>
        <v>3.1263755323667458E-2</v>
      </c>
      <c r="H39" s="6">
        <f>F39*100</f>
        <v>5.4352071198043008</v>
      </c>
      <c r="I39" s="5">
        <f>G39*100</f>
        <v>3.1263755323667457</v>
      </c>
    </row>
    <row r="40" spans="1:9" x14ac:dyDescent="0.45">
      <c r="A40" s="3" t="s">
        <v>6</v>
      </c>
      <c r="B40" s="5">
        <f t="shared" ref="B40:B42" si="16">C33/C25</f>
        <v>1</v>
      </c>
      <c r="C40" s="5">
        <f t="shared" ref="C40:C42" si="17">E33/E25</f>
        <v>1</v>
      </c>
      <c r="D40" s="5">
        <f>G33/G25</f>
        <v>1</v>
      </c>
      <c r="E40" s="5">
        <f t="shared" ref="E40:E42" si="18">I33/I25</f>
        <v>1</v>
      </c>
      <c r="F40" s="5">
        <f t="shared" ref="F40:F41" si="19">AVERAGE(B40,C40,D40,E40)</f>
        <v>1</v>
      </c>
      <c r="G40" s="5">
        <f t="shared" ref="G40:G42" si="20">STDEV(B40,C40,D40,E40)/(4^1/2)</f>
        <v>0</v>
      </c>
      <c r="H40" s="6">
        <f t="shared" ref="H40:I42" si="21">F40*100</f>
        <v>100</v>
      </c>
      <c r="I40" s="5">
        <f t="shared" si="21"/>
        <v>0</v>
      </c>
    </row>
    <row r="41" spans="1:9" x14ac:dyDescent="0.45">
      <c r="A41" s="3" t="s">
        <v>7</v>
      </c>
      <c r="B41" s="5">
        <f t="shared" si="16"/>
        <v>1.0786902505628149</v>
      </c>
      <c r="C41" s="5">
        <f t="shared" si="17"/>
        <v>0.72168361106606105</v>
      </c>
      <c r="D41" s="5">
        <f t="shared" ref="D41:D42" si="22">G34/G26</f>
        <v>1.3027797584623775</v>
      </c>
      <c r="E41" s="5">
        <f t="shared" si="18"/>
        <v>1.2060339799259712</v>
      </c>
      <c r="F41" s="5">
        <f t="shared" si="19"/>
        <v>1.0772969000043062</v>
      </c>
      <c r="G41" s="5">
        <f t="shared" si="20"/>
        <v>0.12710838809864644</v>
      </c>
      <c r="H41" s="6">
        <f t="shared" si="21"/>
        <v>107.72969000043062</v>
      </c>
      <c r="I41" s="5">
        <f t="shared" si="21"/>
        <v>12.710838809864644</v>
      </c>
    </row>
    <row r="42" spans="1:9" x14ac:dyDescent="0.45">
      <c r="A42" s="3" t="s">
        <v>41</v>
      </c>
      <c r="B42" s="5">
        <f t="shared" si="16"/>
        <v>0.91456252622869405</v>
      </c>
      <c r="C42" s="5">
        <f t="shared" si="17"/>
        <v>0.67452578227872473</v>
      </c>
      <c r="D42" s="5">
        <f t="shared" si="22"/>
        <v>1.4497319655538474</v>
      </c>
      <c r="E42" s="5">
        <f t="shared" si="18"/>
        <v>0.92633101556654163</v>
      </c>
      <c r="F42" s="5">
        <f>AVERAGE(C42,D42,E42)</f>
        <v>1.0168629211330378</v>
      </c>
      <c r="G42" s="5">
        <f t="shared" si="20"/>
        <v>0.16345625823657728</v>
      </c>
      <c r="H42" s="6">
        <f t="shared" si="21"/>
        <v>101.68629211330378</v>
      </c>
      <c r="I42" s="5">
        <f t="shared" si="21"/>
        <v>16.345625823657727</v>
      </c>
    </row>
  </sheetData>
  <mergeCells count="8">
    <mergeCell ref="B22:C22"/>
    <mergeCell ref="D22:E22"/>
    <mergeCell ref="F22:G22"/>
    <mergeCell ref="H22:I22"/>
    <mergeCell ref="B30:C30"/>
    <mergeCell ref="D30:E30"/>
    <mergeCell ref="F30:G30"/>
    <mergeCell ref="H30:I30"/>
  </mergeCells>
  <pageMargins left="0.7" right="0.7" top="0.78740157499999996" bottom="0.78740157499999996" header="0.3" footer="0.3"/>
  <pageSetup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Figure 8 C+D</vt:lpstr>
      <vt:lpstr>Figure 8 F</vt:lpstr>
      <vt:lpstr>Figure 8-1 C+D</vt:lpstr>
      <vt:lpstr>Figure 8-1 F</vt:lpstr>
      <vt:lpstr>Figure 8-2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HB</dc:creator>
  <cp:lastModifiedBy>HB</cp:lastModifiedBy>
  <dcterms:created xsi:type="dcterms:W3CDTF">2018-01-26T10:33:19Z</dcterms:created>
  <dcterms:modified xsi:type="dcterms:W3CDTF">2018-05-15T08:29:59Z</dcterms:modified>
</cp:coreProperties>
</file>