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/>
  <mc:AlternateContent xmlns:mc="http://schemas.openxmlformats.org/markup-compatibility/2006">
    <mc:Choice Requires="x15">
      <x15ac:absPath xmlns:x15ac="http://schemas.microsoft.com/office/spreadsheetml/2010/11/ac" url="/Users/tanakaminoru/Desktop/eLife Overleaf full Submission final box/eLIFE revision box 180605/Semifinal box for Revision eLife/Final box for Revision eLife/指摘を受けて送り直したもの180723とその元/Revised Source data R1/"/>
    </mc:Choice>
  </mc:AlternateContent>
  <bookViews>
    <workbookView xWindow="11100" yWindow="1680" windowWidth="31900" windowHeight="24920" activeTab="2"/>
  </bookViews>
  <sheets>
    <sheet name="Figure 5B" sheetId="1" r:id="rId1"/>
    <sheet name="Figure 5C" sheetId="2" r:id="rId2"/>
    <sheet name="Figure 5D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21" i="3" l="1"/>
  <c r="D76" i="3"/>
  <c r="D75" i="3"/>
  <c r="D74" i="3"/>
  <c r="D73" i="3"/>
  <c r="D72" i="3"/>
  <c r="D71" i="3"/>
  <c r="I70" i="3"/>
  <c r="D70" i="3"/>
  <c r="I69" i="3"/>
  <c r="D69" i="3"/>
  <c r="I68" i="3"/>
  <c r="D68" i="3"/>
  <c r="I67" i="3"/>
  <c r="D67" i="3"/>
  <c r="I66" i="3"/>
  <c r="D66" i="3"/>
  <c r="I65" i="3"/>
  <c r="D65" i="3"/>
  <c r="I64" i="3"/>
  <c r="D64" i="3"/>
  <c r="I63" i="3"/>
  <c r="D63" i="3"/>
  <c r="I62" i="3"/>
  <c r="D62" i="3"/>
  <c r="I61" i="3"/>
  <c r="D61" i="3"/>
  <c r="I60" i="3"/>
  <c r="D60" i="3"/>
  <c r="I59" i="3"/>
  <c r="D59" i="3"/>
  <c r="D56" i="3"/>
  <c r="D55" i="3"/>
  <c r="D54" i="3"/>
  <c r="I53" i="3"/>
  <c r="D53" i="3"/>
  <c r="I52" i="3"/>
  <c r="D52" i="3"/>
  <c r="I51" i="3"/>
  <c r="D51" i="3"/>
  <c r="I50" i="3"/>
  <c r="D50" i="3"/>
  <c r="I49" i="3"/>
  <c r="D49" i="3"/>
  <c r="I48" i="3"/>
  <c r="D48" i="3"/>
  <c r="I47" i="3"/>
  <c r="D47" i="3"/>
  <c r="I46" i="3"/>
  <c r="D46" i="3"/>
  <c r="I45" i="3"/>
  <c r="D45" i="3"/>
  <c r="I44" i="3"/>
  <c r="D44" i="3"/>
  <c r="I43" i="3"/>
  <c r="D43" i="3"/>
  <c r="I42" i="3"/>
  <c r="D42" i="3"/>
  <c r="I41" i="3"/>
  <c r="D41" i="3"/>
  <c r="I40" i="3"/>
  <c r="D40" i="3"/>
  <c r="I39" i="3"/>
  <c r="D39" i="3"/>
  <c r="D36" i="3"/>
  <c r="D35" i="3"/>
  <c r="D34" i="3"/>
  <c r="I33" i="3"/>
  <c r="D33" i="3"/>
  <c r="I32" i="3"/>
  <c r="D32" i="3"/>
  <c r="I31" i="3"/>
  <c r="D31" i="3"/>
  <c r="I30" i="3"/>
  <c r="D30" i="3"/>
  <c r="I29" i="3"/>
  <c r="D29" i="3"/>
  <c r="I28" i="3"/>
  <c r="D28" i="3"/>
  <c r="I27" i="3"/>
  <c r="D27" i="3"/>
  <c r="I26" i="3"/>
  <c r="D26" i="3"/>
  <c r="I25" i="3"/>
  <c r="D25" i="3"/>
  <c r="I24" i="3"/>
  <c r="D24" i="3"/>
  <c r="I23" i="3"/>
  <c r="D23" i="3"/>
  <c r="T11" i="3"/>
  <c r="T12" i="3"/>
  <c r="T13" i="3"/>
  <c r="T14" i="3"/>
  <c r="T16" i="3"/>
  <c r="O22" i="3"/>
  <c r="S11" i="3"/>
  <c r="S12" i="3"/>
  <c r="S13" i="3"/>
  <c r="S14" i="3"/>
  <c r="S16" i="3"/>
  <c r="N22" i="3"/>
  <c r="R11" i="3"/>
  <c r="R12" i="3"/>
  <c r="R13" i="3"/>
  <c r="R14" i="3"/>
  <c r="R16" i="3"/>
  <c r="M22" i="3"/>
  <c r="I22" i="3"/>
  <c r="D22" i="3"/>
  <c r="O11" i="3"/>
  <c r="O12" i="3"/>
  <c r="O13" i="3"/>
  <c r="O14" i="3"/>
  <c r="O16" i="3"/>
  <c r="O21" i="3"/>
  <c r="N11" i="3"/>
  <c r="N12" i="3"/>
  <c r="N13" i="3"/>
  <c r="N14" i="3"/>
  <c r="N16" i="3"/>
  <c r="N21" i="3"/>
  <c r="M11" i="3"/>
  <c r="M12" i="3"/>
  <c r="M13" i="3"/>
  <c r="M14" i="3"/>
  <c r="M16" i="3"/>
  <c r="M21" i="3"/>
  <c r="I21" i="3"/>
  <c r="D21" i="3"/>
  <c r="T17" i="3"/>
  <c r="S17" i="3"/>
  <c r="R17" i="3"/>
  <c r="O17" i="3"/>
  <c r="N17" i="3"/>
  <c r="M17" i="3"/>
  <c r="I17" i="3"/>
  <c r="I16" i="3"/>
  <c r="D16" i="3"/>
  <c r="I15" i="3"/>
  <c r="D15" i="3"/>
  <c r="I14" i="3"/>
  <c r="D14" i="3"/>
  <c r="I13" i="3"/>
  <c r="D13" i="3"/>
  <c r="I12" i="3"/>
  <c r="D12" i="3"/>
  <c r="I11" i="3"/>
  <c r="D11" i="3"/>
  <c r="I10" i="3"/>
  <c r="D10" i="3"/>
  <c r="I9" i="3"/>
  <c r="D9" i="3"/>
  <c r="I8" i="3"/>
  <c r="D8" i="3"/>
  <c r="I7" i="3"/>
  <c r="D7" i="3"/>
  <c r="I6" i="3"/>
  <c r="D6" i="3"/>
  <c r="I5" i="3"/>
  <c r="D5" i="3"/>
  <c r="I4" i="3"/>
  <c r="D4" i="3"/>
  <c r="Q8" i="1"/>
  <c r="R6" i="1"/>
  <c r="R7" i="1"/>
  <c r="R8" i="1"/>
  <c r="R9" i="1"/>
  <c r="Q7" i="1"/>
  <c r="Q9" i="1"/>
  <c r="Q6" i="1"/>
  <c r="K6" i="1"/>
  <c r="K7" i="1"/>
  <c r="K11" i="1"/>
  <c r="L7" i="1"/>
  <c r="L11" i="1"/>
  <c r="L6" i="1"/>
  <c r="L10" i="1"/>
  <c r="K10" i="1"/>
  <c r="S21" i="3"/>
  <c r="T21" i="3"/>
</calcChain>
</file>

<file path=xl/sharedStrings.xml><?xml version="1.0" encoding="utf-8"?>
<sst xmlns="http://schemas.openxmlformats.org/spreadsheetml/2006/main" count="201" uniqueCount="98">
  <si>
    <t>Experiment: 171024_Fn_Lama5  Active filters: FAM (483-533), HEX / Yellow555 (523-568)</t>
  </si>
  <si>
    <t>Chart</t>
  </si>
  <si>
    <t>Pairing</t>
  </si>
  <si>
    <t>Sample Name</t>
  </si>
  <si>
    <t>Targets</t>
  </si>
  <si>
    <t>References</t>
  </si>
  <si>
    <t>Mean Cp</t>
  </si>
  <si>
    <t>Target/Ref</t>
  </si>
  <si>
    <t>Normalized</t>
  </si>
  <si>
    <t>Status</t>
  </si>
  <si>
    <t>E1/A1</t>
  </si>
  <si>
    <t>mLama5</t>
  </si>
  <si>
    <t>ActB</t>
  </si>
  <si>
    <t>E2/A2</t>
  </si>
  <si>
    <t>E3/A3</t>
  </si>
  <si>
    <t>E4/A4</t>
  </si>
  <si>
    <t>E5/A5</t>
  </si>
  <si>
    <t>E6/A6</t>
  </si>
  <si>
    <t>E7/A7</t>
  </si>
  <si>
    <t>E8/A8</t>
  </si>
  <si>
    <t>ave</t>
    <phoneticPr fontId="18"/>
  </si>
  <si>
    <t>stdev</t>
    <phoneticPr fontId="18"/>
  </si>
  <si>
    <t>Relative</t>
    <phoneticPr fontId="18"/>
  </si>
  <si>
    <t>ave</t>
    <phoneticPr fontId="18"/>
  </si>
  <si>
    <t>stdev</t>
    <phoneticPr fontId="18"/>
  </si>
  <si>
    <t>CDE Ep+</t>
    <phoneticPr fontId="18"/>
  </si>
  <si>
    <t>DDC Ep+</t>
    <phoneticPr fontId="18"/>
  </si>
  <si>
    <t>CDE
EpCAM+</t>
    <phoneticPr fontId="18"/>
  </si>
  <si>
    <t>DDC
EpCAM+</t>
    <phoneticPr fontId="18"/>
  </si>
  <si>
    <t>abs.</t>
    <phoneticPr fontId="18"/>
  </si>
  <si>
    <t>rel.</t>
    <phoneticPr fontId="18"/>
  </si>
  <si>
    <t>Numerical data for Figure 5B</t>
    <phoneticPr fontId="18"/>
  </si>
  <si>
    <t>Mann-Whitney test for Figure 5B</t>
    <phoneticPr fontId="18"/>
  </si>
  <si>
    <t>Table Analyzed</t>
  </si>
  <si>
    <t>Column B</t>
  </si>
  <si>
    <t>DDC Ep+</t>
  </si>
  <si>
    <t>vs.</t>
  </si>
  <si>
    <t>Column A</t>
  </si>
  <si>
    <t>CDE Ep+</t>
  </si>
  <si>
    <t>Mann Whitney test</t>
  </si>
  <si>
    <t xml:space="preserve">  P value</t>
  </si>
  <si>
    <t xml:space="preserve">  Exact or approximate P value?</t>
  </si>
  <si>
    <t>Exact</t>
  </si>
  <si>
    <t xml:space="preserve">  P value summary</t>
  </si>
  <si>
    <t>ns</t>
  </si>
  <si>
    <t xml:space="preserve">  Significantly different (P &lt; 0.05)?</t>
  </si>
  <si>
    <t>No</t>
  </si>
  <si>
    <t xml:space="preserve">  One- or two-tailed P value?</t>
  </si>
  <si>
    <t>Two-tailed</t>
  </si>
  <si>
    <t xml:space="preserve">  Sum of  ranks in column A,B</t>
  </si>
  <si>
    <t>14 , 22</t>
  </si>
  <si>
    <t xml:space="preserve">  Mann-Whitney U</t>
  </si>
  <si>
    <t>Difference between medians</t>
  </si>
  <si>
    <t xml:space="preserve">  Median of column A</t>
  </si>
  <si>
    <t>0.0664, n=4</t>
  </si>
  <si>
    <t xml:space="preserve">  Median of column B</t>
  </si>
  <si>
    <t>0.1553, n=4</t>
  </si>
  <si>
    <t xml:space="preserve">  Difference: Actual</t>
  </si>
  <si>
    <t xml:space="preserve">  Difference: Hodges-Lehmann</t>
  </si>
  <si>
    <t>d0 - d1</t>
  </si>
  <si>
    <t>Well Ave</t>
  </si>
  <si>
    <t>Relative moving distance</t>
  </si>
  <si>
    <t>Relative stDev</t>
  </si>
  <si>
    <t>Absolute</t>
  </si>
  <si>
    <t>Relative</t>
  </si>
  <si>
    <t>Cont</t>
  </si>
  <si>
    <t>Lu- BC</t>
    <phoneticPr fontId="18"/>
  </si>
  <si>
    <t>Lu- BC + α-Itgb1</t>
    <phoneticPr fontId="18"/>
  </si>
  <si>
    <t>Lu- BC + Hamster IgG</t>
    <phoneticPr fontId="18"/>
  </si>
  <si>
    <t>Lu- BC  + α-Itgb1</t>
    <phoneticPr fontId="18"/>
  </si>
  <si>
    <t>CD29</t>
  </si>
  <si>
    <t>Cont.</t>
  </si>
  <si>
    <t>11 , 25</t>
  </si>
  <si>
    <t>1.005, n=4</t>
  </si>
  <si>
    <t>3.663, n=4</t>
  </si>
  <si>
    <t>Mann-Whitney test for Figure 5C</t>
    <phoneticPr fontId="18"/>
  </si>
  <si>
    <t>Numerical data for Figure 5C</t>
    <phoneticPr fontId="18"/>
  </si>
  <si>
    <t>Column A</t>
    <phoneticPr fontId="18"/>
  </si>
  <si>
    <t>α-Itgb1</t>
    <phoneticPr fontId="18"/>
  </si>
  <si>
    <t>Lu+ BC with contAB</t>
    <phoneticPr fontId="18"/>
  </si>
  <si>
    <t>Lu+ BC with CD29actAB</t>
    <phoneticPr fontId="18"/>
  </si>
  <si>
    <t>100μm＝49.7 pixel</t>
    <phoneticPr fontId="18"/>
  </si>
  <si>
    <t>Control</t>
    <phoneticPr fontId="18"/>
  </si>
  <si>
    <t>(count)</t>
    <phoneticPr fontId="18"/>
  </si>
  <si>
    <t>α-Itgb1 (activating)</t>
    <phoneticPr fontId="18"/>
  </si>
  <si>
    <t>Sample#</t>
    <phoneticPr fontId="18"/>
  </si>
  <si>
    <t>Count#</t>
    <phoneticPr fontId="18"/>
  </si>
  <si>
    <t>Lumen diameter</t>
    <phoneticPr fontId="18"/>
  </si>
  <si>
    <t>pix→μm</t>
    <phoneticPr fontId="18"/>
  </si>
  <si>
    <t>Cell aggregate</t>
    <phoneticPr fontId="18"/>
  </si>
  <si>
    <t>1 - 10 μm
Lumen</t>
    <phoneticPr fontId="18"/>
  </si>
  <si>
    <t>&gt; 10 μm
Lumen</t>
    <phoneticPr fontId="18"/>
  </si>
  <si>
    <t>(%)</t>
    <phoneticPr fontId="18"/>
  </si>
  <si>
    <t xml:space="preserve"> </t>
    <phoneticPr fontId="18"/>
  </si>
  <si>
    <t>average%</t>
    <phoneticPr fontId="18"/>
  </si>
  <si>
    <t>StDEV</t>
    <phoneticPr fontId="18"/>
  </si>
  <si>
    <t>Lu+ BC</t>
    <phoneticPr fontId="18"/>
  </si>
  <si>
    <t>ttest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</si>
</sst>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</font>
    <font>
      <b/>
      <sz val="11"/>
      <color theme="1"/>
      <name val="Arial"/>
    </font>
    <font>
      <u/>
      <sz val="11"/>
      <color theme="10"/>
      <name val="游ゴシック"/>
      <family val="2"/>
      <charset val="128"/>
      <scheme val="minor"/>
    </font>
    <font>
      <u/>
      <sz val="11"/>
      <color theme="11"/>
      <name val="游ゴシック"/>
      <family val="2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46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19" fillId="33" borderId="0" xfId="0" applyFont="1" applyFill="1">
      <alignment vertical="center"/>
    </xf>
    <xf numFmtId="0" fontId="19" fillId="0" borderId="0" xfId="0" applyFont="1" applyAlignment="1">
      <alignment vertical="center" wrapText="1"/>
    </xf>
    <xf numFmtId="11" fontId="19" fillId="0" borderId="0" xfId="0" applyNumberFormat="1" applyFont="1">
      <alignment vertical="center"/>
    </xf>
    <xf numFmtId="0" fontId="19" fillId="0" borderId="10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1" xfId="0" applyFont="1" applyBorder="1">
      <alignment vertical="center"/>
    </xf>
    <xf numFmtId="11" fontId="19" fillId="0" borderId="11" xfId="0" applyNumberFormat="1" applyFont="1" applyBorder="1">
      <alignment vertical="center"/>
    </xf>
    <xf numFmtId="0" fontId="19" fillId="0" borderId="11" xfId="0" applyFont="1" applyBorder="1" applyAlignment="1">
      <alignment vertical="center" wrapText="1"/>
    </xf>
    <xf numFmtId="0" fontId="19" fillId="33" borderId="11" xfId="0" applyFont="1" applyFill="1" applyBorder="1">
      <alignment vertical="center"/>
    </xf>
    <xf numFmtId="0" fontId="19" fillId="33" borderId="11" xfId="0" applyFont="1" applyFill="1" applyBorder="1" applyAlignment="1">
      <alignment vertical="center" wrapText="1"/>
    </xf>
    <xf numFmtId="11" fontId="19" fillId="33" borderId="11" xfId="0" applyNumberFormat="1" applyFont="1" applyFill="1" applyBorder="1">
      <alignment vertical="center"/>
    </xf>
    <xf numFmtId="0" fontId="19" fillId="0" borderId="12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19" fillId="0" borderId="19" xfId="0" applyFont="1" applyBorder="1">
      <alignment vertical="center"/>
    </xf>
    <xf numFmtId="0" fontId="19" fillId="0" borderId="20" xfId="0" applyFont="1" applyBorder="1">
      <alignment vertical="center"/>
    </xf>
    <xf numFmtId="0" fontId="19" fillId="0" borderId="21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0" fontId="19" fillId="0" borderId="23" xfId="0" applyFont="1" applyBorder="1">
      <alignment vertical="center"/>
    </xf>
    <xf numFmtId="0" fontId="19" fillId="0" borderId="24" xfId="0" applyFont="1" applyBorder="1">
      <alignment vertical="center"/>
    </xf>
    <xf numFmtId="0" fontId="19" fillId="0" borderId="25" xfId="0" applyFont="1" applyBorder="1">
      <alignment vertical="center"/>
    </xf>
    <xf numFmtId="0" fontId="19" fillId="0" borderId="26" xfId="0" applyFont="1" applyBorder="1">
      <alignment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19" fillId="0" borderId="29" xfId="0" applyFont="1" applyBorder="1">
      <alignment vertical="center"/>
    </xf>
    <xf numFmtId="0" fontId="19" fillId="0" borderId="30" xfId="0" applyFont="1" applyBorder="1">
      <alignment vertical="center"/>
    </xf>
    <xf numFmtId="0" fontId="19" fillId="0" borderId="31" xfId="0" applyFont="1" applyBorder="1">
      <alignment vertical="center"/>
    </xf>
    <xf numFmtId="0" fontId="19" fillId="0" borderId="13" xfId="0" applyFont="1" applyBorder="1">
      <alignment vertical="center"/>
    </xf>
    <xf numFmtId="0" fontId="19" fillId="0" borderId="32" xfId="0" applyFont="1" applyBorder="1">
      <alignment vertical="center"/>
    </xf>
    <xf numFmtId="0" fontId="19" fillId="0" borderId="33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 applyAlignment="1">
      <alignment vertical="center" wrapText="1"/>
    </xf>
  </cellXfs>
  <cellStyles count="46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どちらでもない" xfId="8" builtinId="28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ハイパーリンク" xfId="42" builtinId="8" hidden="1"/>
    <cellStyle name="ハイパーリンク" xfId="44" builtinId="8" hidde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良い" xfId="6" builtinId="26" customBuiltin="1"/>
    <cellStyle name="表示済みのハイパーリンク" xfId="43" builtinId="9" hidden="1"/>
    <cellStyle name="表示済みのハイパーリンク" xfId="45" builtinId="9" hidde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方法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5D'!$L$21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 5D'!$M$17:$O$17</c:f>
                <c:numCache>
                  <c:formatCode>General</c:formatCode>
                  <c:ptCount val="3"/>
                  <c:pt idx="0">
                    <c:v>4.660210200272249</c:v>
                  </c:pt>
                  <c:pt idx="1">
                    <c:v>4.660210200272249</c:v>
                  </c:pt>
                  <c:pt idx="2">
                    <c:v>0.0</c:v>
                  </c:pt>
                </c:numCache>
              </c:numRef>
            </c:plus>
            <c:minus>
              <c:numRef>
                <c:f>'Figure 5D'!$M$17:$O$17</c:f>
                <c:numCache>
                  <c:formatCode>General</c:formatCode>
                  <c:ptCount val="3"/>
                  <c:pt idx="0">
                    <c:v>4.660210200272249</c:v>
                  </c:pt>
                  <c:pt idx="1">
                    <c:v>4.660210200272249</c:v>
                  </c:pt>
                  <c:pt idx="2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5D'!$M$20:$O$20</c:f>
              <c:strCache>
                <c:ptCount val="3"/>
                <c:pt idx="0">
                  <c:v>Cell aggregate</c:v>
                </c:pt>
                <c:pt idx="1">
                  <c:v>1 - 10 μm_x000d_Lumen</c:v>
                </c:pt>
                <c:pt idx="2">
                  <c:v>&gt; 10 μm_x000d_Lumen</c:v>
                </c:pt>
              </c:strCache>
            </c:strRef>
          </c:cat>
          <c:val>
            <c:numRef>
              <c:f>'Figure 5D'!$M$21:$O$21</c:f>
              <c:numCache>
                <c:formatCode>General</c:formatCode>
                <c:ptCount val="3"/>
                <c:pt idx="0">
                  <c:v>93.9102564102564</c:v>
                </c:pt>
                <c:pt idx="1">
                  <c:v>6.08974358974359</c:v>
                </c:pt>
                <c:pt idx="2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50-45AC-B28C-36581C157CE6}"/>
            </c:ext>
          </c:extLst>
        </c:ser>
        <c:ser>
          <c:idx val="1"/>
          <c:order val="1"/>
          <c:tx>
            <c:strRef>
              <c:f>'Figure 5D'!$L$22</c:f>
              <c:strCache>
                <c:ptCount val="1"/>
                <c:pt idx="0">
                  <c:v>α-Itgb1 (activating)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 5D'!$R$17:$T$17</c:f>
                <c:numCache>
                  <c:formatCode>General</c:formatCode>
                  <c:ptCount val="3"/>
                  <c:pt idx="0">
                    <c:v>13.48105099494459</c:v>
                  </c:pt>
                  <c:pt idx="1">
                    <c:v>0.718013347119723</c:v>
                  </c:pt>
                  <c:pt idx="2">
                    <c:v>12.93582798402745</c:v>
                  </c:pt>
                </c:numCache>
              </c:numRef>
            </c:plus>
            <c:minus>
              <c:numRef>
                <c:f>'Figure 5D'!$R$17:$T$17</c:f>
                <c:numCache>
                  <c:formatCode>General</c:formatCode>
                  <c:ptCount val="3"/>
                  <c:pt idx="0">
                    <c:v>13.48105099494459</c:v>
                  </c:pt>
                  <c:pt idx="1">
                    <c:v>0.718013347119723</c:v>
                  </c:pt>
                  <c:pt idx="2">
                    <c:v>12.93582798402745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5D'!$M$20:$O$20</c:f>
              <c:strCache>
                <c:ptCount val="3"/>
                <c:pt idx="0">
                  <c:v>Cell aggregate</c:v>
                </c:pt>
                <c:pt idx="1">
                  <c:v>1 - 10 μm_x000d_Lumen</c:v>
                </c:pt>
                <c:pt idx="2">
                  <c:v>&gt; 10 μm_x000d_Lumen</c:v>
                </c:pt>
              </c:strCache>
            </c:strRef>
          </c:cat>
          <c:val>
            <c:numRef>
              <c:f>'Figure 5D'!$M$22:$O$22</c:f>
              <c:numCache>
                <c:formatCode>General</c:formatCode>
                <c:ptCount val="3"/>
                <c:pt idx="0">
                  <c:v>43.74084249084249</c:v>
                </c:pt>
                <c:pt idx="1">
                  <c:v>7.45879120879121</c:v>
                </c:pt>
                <c:pt idx="2">
                  <c:v>48.80036630036631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50-45AC-B28C-36581C157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98880400"/>
        <c:axId val="-1223716736"/>
      </c:barChart>
      <c:catAx>
        <c:axId val="-119888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223716736"/>
        <c:crosses val="autoZero"/>
        <c:auto val="1"/>
        <c:lblAlgn val="ctr"/>
        <c:lblOffset val="100"/>
        <c:noMultiLvlLbl val="0"/>
      </c:catAx>
      <c:valAx>
        <c:axId val="-12237167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[</a:t>
                </a:r>
                <a:r>
                  <a:rPr lang="en-US" altLang="ja-JP" baseline="0"/>
                  <a:t> % ]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0444444444444445"/>
              <c:y val="0.00793197725284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19888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5D'!$M$20</c:f>
              <c:strCache>
                <c:ptCount val="1"/>
                <c:pt idx="0">
                  <c:v>Cell aggregate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5D'!$L$21:$L$22</c:f>
              <c:strCache>
                <c:ptCount val="2"/>
                <c:pt idx="0">
                  <c:v>Control</c:v>
                </c:pt>
                <c:pt idx="1">
                  <c:v>α-Itgb1 (activating)</c:v>
                </c:pt>
              </c:strCache>
            </c:strRef>
          </c:cat>
          <c:val>
            <c:numRef>
              <c:f>'Figure 5D'!$M$21:$M$22</c:f>
              <c:numCache>
                <c:formatCode>General</c:formatCode>
                <c:ptCount val="2"/>
                <c:pt idx="0">
                  <c:v>93.9102564102564</c:v>
                </c:pt>
                <c:pt idx="1">
                  <c:v>43.74084249084249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FA-4544-AFEC-1ECCF13CA4E2}"/>
            </c:ext>
          </c:extLst>
        </c:ser>
        <c:ser>
          <c:idx val="1"/>
          <c:order val="1"/>
          <c:tx>
            <c:strRef>
              <c:f>'Figure 5D'!$N$20</c:f>
              <c:strCache>
                <c:ptCount val="1"/>
                <c:pt idx="0">
                  <c:v>1 - 10 μm_x000d_Lumen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5D'!$L$21:$L$22</c:f>
              <c:strCache>
                <c:ptCount val="2"/>
                <c:pt idx="0">
                  <c:v>Control</c:v>
                </c:pt>
                <c:pt idx="1">
                  <c:v>α-Itgb1 (activating)</c:v>
                </c:pt>
              </c:strCache>
            </c:strRef>
          </c:cat>
          <c:val>
            <c:numRef>
              <c:f>'Figure 5D'!$N$21:$N$22</c:f>
              <c:numCache>
                <c:formatCode>General</c:formatCode>
                <c:ptCount val="2"/>
                <c:pt idx="0">
                  <c:v>6.08974358974359</c:v>
                </c:pt>
                <c:pt idx="1">
                  <c:v>7.45879120879121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FA-4544-AFEC-1ECCF13CA4E2}"/>
            </c:ext>
          </c:extLst>
        </c:ser>
        <c:ser>
          <c:idx val="2"/>
          <c:order val="2"/>
          <c:tx>
            <c:strRef>
              <c:f>'Figure 5D'!$O$20</c:f>
              <c:strCache>
                <c:ptCount val="1"/>
                <c:pt idx="0">
                  <c:v>&gt; 10 μm_x000d_Lumen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5D'!$L$21:$L$22</c:f>
              <c:strCache>
                <c:ptCount val="2"/>
                <c:pt idx="0">
                  <c:v>Control</c:v>
                </c:pt>
                <c:pt idx="1">
                  <c:v>α-Itgb1 (activating)</c:v>
                </c:pt>
              </c:strCache>
            </c:strRef>
          </c:cat>
          <c:val>
            <c:numRef>
              <c:f>'Figure 5D'!$O$21:$O$22</c:f>
              <c:numCache>
                <c:formatCode>General</c:formatCode>
                <c:ptCount val="2"/>
                <c:pt idx="0">
                  <c:v>0.0</c:v>
                </c:pt>
                <c:pt idx="1">
                  <c:v>48.80036630036631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CFA-4544-AFEC-1ECCF13CA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93618208"/>
        <c:axId val="-1193571584"/>
      </c:barChart>
      <c:catAx>
        <c:axId val="-1193618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  "/>
                <a:ea typeface="+mn-ea"/>
                <a:cs typeface="+mn-cs"/>
              </a:defRPr>
            </a:pPr>
            <a:endParaRPr lang="ja-JP"/>
          </a:p>
        </c:txPr>
        <c:crossAx val="-1193571584"/>
        <c:crosses val="autoZero"/>
        <c:auto val="1"/>
        <c:lblAlgn val="ctr"/>
        <c:lblOffset val="100"/>
        <c:noMultiLvlLbl val="0"/>
      </c:catAx>
      <c:valAx>
        <c:axId val="-1193571584"/>
        <c:scaling>
          <c:orientation val="minMax"/>
          <c:max val="1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  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  <a:latin typeface="Arial  "/>
                  </a:rPr>
                  <a:t>[ % ]</a:t>
                </a:r>
                <a:endParaRPr lang="ja-JP" baseline="0">
                  <a:solidFill>
                    <a:schemeClr val="tx1"/>
                  </a:solidFill>
                  <a:latin typeface="Arial  "/>
                </a:endParaRPr>
              </a:p>
            </c:rich>
          </c:tx>
          <c:layout>
            <c:manualLayout>
              <c:xMode val="edge"/>
              <c:yMode val="edge"/>
              <c:x val="0.0305555555555556"/>
              <c:y val="0.02354512977544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  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  "/>
                <a:ea typeface="+mn-ea"/>
                <a:cs typeface="+mn-cs"/>
              </a:defRPr>
            </a:pPr>
            <a:endParaRPr lang="ja-JP"/>
          </a:p>
        </c:txPr>
        <c:crossAx val="-1193618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  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5D'!$M$20</c:f>
              <c:strCache>
                <c:ptCount val="1"/>
                <c:pt idx="0">
                  <c:v>Cell aggregate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5D'!$L$21:$L$22</c:f>
              <c:strCache>
                <c:ptCount val="2"/>
                <c:pt idx="0">
                  <c:v>Control</c:v>
                </c:pt>
                <c:pt idx="1">
                  <c:v>α-Itgb1 (activating)</c:v>
                </c:pt>
              </c:strCache>
            </c:strRef>
          </c:cat>
          <c:val>
            <c:numRef>
              <c:f>'Figure 5D'!$M$21:$M$22</c:f>
              <c:numCache>
                <c:formatCode>General</c:formatCode>
                <c:ptCount val="2"/>
                <c:pt idx="0">
                  <c:v>93.9102564102564</c:v>
                </c:pt>
                <c:pt idx="1">
                  <c:v>43.74084249084249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EDF-481B-900C-B5FFC2CAB3C6}"/>
            </c:ext>
          </c:extLst>
        </c:ser>
        <c:ser>
          <c:idx val="1"/>
          <c:order val="1"/>
          <c:tx>
            <c:strRef>
              <c:f>'Figure 5D'!$N$20</c:f>
              <c:strCache>
                <c:ptCount val="1"/>
                <c:pt idx="0">
                  <c:v>1 - 10 μm_x000d_Lumen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5D'!$L$21:$L$22</c:f>
              <c:strCache>
                <c:ptCount val="2"/>
                <c:pt idx="0">
                  <c:v>Control</c:v>
                </c:pt>
                <c:pt idx="1">
                  <c:v>α-Itgb1 (activating)</c:v>
                </c:pt>
              </c:strCache>
            </c:strRef>
          </c:cat>
          <c:val>
            <c:numRef>
              <c:f>'Figure 5D'!$N$21:$N$22</c:f>
              <c:numCache>
                <c:formatCode>General</c:formatCode>
                <c:ptCount val="2"/>
                <c:pt idx="0">
                  <c:v>6.08974358974359</c:v>
                </c:pt>
                <c:pt idx="1">
                  <c:v>7.45879120879121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EDF-481B-900C-B5FFC2CAB3C6}"/>
            </c:ext>
          </c:extLst>
        </c:ser>
        <c:ser>
          <c:idx val="2"/>
          <c:order val="2"/>
          <c:tx>
            <c:strRef>
              <c:f>'Figure 5D'!$O$20</c:f>
              <c:strCache>
                <c:ptCount val="1"/>
                <c:pt idx="0">
                  <c:v>&gt; 10 μm_x000d_Lumen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5D'!$L$21:$L$22</c:f>
              <c:strCache>
                <c:ptCount val="2"/>
                <c:pt idx="0">
                  <c:v>Control</c:v>
                </c:pt>
                <c:pt idx="1">
                  <c:v>α-Itgb1 (activating)</c:v>
                </c:pt>
              </c:strCache>
            </c:strRef>
          </c:cat>
          <c:val>
            <c:numRef>
              <c:f>'Figure 5D'!$O$21:$O$22</c:f>
              <c:numCache>
                <c:formatCode>General</c:formatCode>
                <c:ptCount val="2"/>
                <c:pt idx="0">
                  <c:v>0.0</c:v>
                </c:pt>
                <c:pt idx="1">
                  <c:v>48.80036630036631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EDF-481B-900C-B5FFC2CAB3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98272608"/>
        <c:axId val="-1140507072"/>
      </c:barChart>
      <c:catAx>
        <c:axId val="-1198272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  "/>
                <a:ea typeface="+mn-ea"/>
                <a:cs typeface="+mn-cs"/>
              </a:defRPr>
            </a:pPr>
            <a:endParaRPr lang="ja-JP"/>
          </a:p>
        </c:txPr>
        <c:crossAx val="-1140507072"/>
        <c:crosses val="autoZero"/>
        <c:auto val="1"/>
        <c:lblAlgn val="ctr"/>
        <c:lblOffset val="100"/>
        <c:noMultiLvlLbl val="0"/>
      </c:catAx>
      <c:valAx>
        <c:axId val="-1140507072"/>
        <c:scaling>
          <c:orientation val="minMax"/>
          <c:max val="1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  "/>
                    <a:ea typeface="+mn-ea"/>
                    <a:cs typeface="+mn-cs"/>
                  </a:defRPr>
                </a:pPr>
                <a:r>
                  <a:rPr lang="en-US" baseline="0">
                    <a:solidFill>
                      <a:schemeClr val="tx1"/>
                    </a:solidFill>
                    <a:latin typeface="Arial  "/>
                  </a:rPr>
                  <a:t>[ % ]</a:t>
                </a:r>
                <a:endParaRPr lang="ja-JP" baseline="0">
                  <a:solidFill>
                    <a:schemeClr val="tx1"/>
                  </a:solidFill>
                  <a:latin typeface="Arial  "/>
                </a:endParaRPr>
              </a:p>
            </c:rich>
          </c:tx>
          <c:layout>
            <c:manualLayout>
              <c:xMode val="edge"/>
              <c:yMode val="edge"/>
              <c:x val="0.0305555555555556"/>
              <c:y val="0.02354512977544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  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  "/>
                <a:ea typeface="+mn-ea"/>
                <a:cs typeface="+mn-cs"/>
              </a:defRPr>
            </a:pPr>
            <a:endParaRPr lang="ja-JP"/>
          </a:p>
        </c:txPr>
        <c:crossAx val="-1198272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  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537883</xdr:colOff>
      <xdr:row>25</xdr:row>
      <xdr:rowOff>17931</xdr:rowOff>
    </xdr:from>
    <xdr:to>
      <xdr:col>17</xdr:col>
      <xdr:colOff>268942</xdr:colOff>
      <xdr:row>36</xdr:row>
      <xdr:rowOff>172572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ECAB76A0-70AB-4527-8F8B-2F85E38B9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571499</xdr:colOff>
      <xdr:row>25</xdr:row>
      <xdr:rowOff>33618</xdr:rowOff>
    </xdr:from>
    <xdr:ext cx="896471" cy="246529"/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945978F7-75FF-49B9-9973-09940977AD28}"/>
            </a:ext>
          </a:extLst>
        </xdr:cNvPr>
        <xdr:cNvSpPr txBox="1"/>
      </xdr:nvSpPr>
      <xdr:spPr>
        <a:xfrm>
          <a:off x="8648699" y="6231218"/>
          <a:ext cx="896471" cy="246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1100"/>
            <a:t>p</a:t>
          </a:r>
          <a:r>
            <a:rPr kumimoji="1" lang="ja-JP" altLang="en-US" sz="1100"/>
            <a:t> </a:t>
          </a:r>
          <a:r>
            <a:rPr kumimoji="1" lang="en-US" altLang="ja-JP" sz="1100"/>
            <a:t>&lt; 0.01</a:t>
          </a:r>
          <a:endParaRPr kumimoji="1" lang="ja-JP" altLang="en-US" sz="1100"/>
        </a:p>
      </xdr:txBody>
    </xdr:sp>
    <xdr:clientData/>
  </xdr:oneCellAnchor>
  <xdr:oneCellAnchor>
    <xdr:from>
      <xdr:col>15</xdr:col>
      <xdr:colOff>392205</xdr:colOff>
      <xdr:row>27</xdr:row>
      <xdr:rowOff>123265</xdr:rowOff>
    </xdr:from>
    <xdr:ext cx="896471" cy="246529"/>
    <xdr:sp macro="" textlink="">
      <xdr:nvSpPr>
        <xdr:cNvPr id="4" name="テキスト ボックス 3">
          <a:extLst>
            <a:ext uri="{FF2B5EF4-FFF2-40B4-BE49-F238E27FC236}">
              <a16:creationId xmlns="" xmlns:a16="http://schemas.microsoft.com/office/drawing/2014/main" id="{1F9400AD-DD34-4DB6-BA81-CBC746A0768E}"/>
            </a:ext>
          </a:extLst>
        </xdr:cNvPr>
        <xdr:cNvSpPr txBox="1"/>
      </xdr:nvSpPr>
      <xdr:spPr>
        <a:xfrm>
          <a:off x="11238005" y="6778065"/>
          <a:ext cx="896471" cy="246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1100"/>
            <a:t>p</a:t>
          </a:r>
          <a:r>
            <a:rPr kumimoji="1" lang="ja-JP" altLang="en-US" sz="1100"/>
            <a:t> </a:t>
          </a:r>
          <a:r>
            <a:rPr kumimoji="1" lang="en-US" altLang="ja-JP" sz="1100"/>
            <a:t>&lt; 0.01</a:t>
          </a:r>
          <a:endParaRPr kumimoji="1" lang="ja-JP" altLang="en-US" sz="1100"/>
        </a:p>
      </xdr:txBody>
    </xdr:sp>
    <xdr:clientData/>
  </xdr:oneCellAnchor>
  <xdr:twoCellAnchor>
    <xdr:from>
      <xdr:col>12</xdr:col>
      <xdr:colOff>773206</xdr:colOff>
      <xdr:row>26</xdr:row>
      <xdr:rowOff>44823</xdr:rowOff>
    </xdr:from>
    <xdr:to>
      <xdr:col>13</xdr:col>
      <xdr:colOff>134470</xdr:colOff>
      <xdr:row>26</xdr:row>
      <xdr:rowOff>44823</xdr:rowOff>
    </xdr:to>
    <xdr:cxnSp macro="">
      <xdr:nvCxnSpPr>
        <xdr:cNvPr id="5" name="直線コネクタ 4">
          <a:extLst>
            <a:ext uri="{FF2B5EF4-FFF2-40B4-BE49-F238E27FC236}">
              <a16:creationId xmlns="" xmlns:a16="http://schemas.microsoft.com/office/drawing/2014/main" id="{87FE10D1-2BD4-453E-B7F4-291670A91876}"/>
            </a:ext>
          </a:extLst>
        </xdr:cNvPr>
        <xdr:cNvCxnSpPr/>
      </xdr:nvCxnSpPr>
      <xdr:spPr>
        <a:xfrm>
          <a:off x="8850406" y="6471023"/>
          <a:ext cx="516964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593911</xdr:colOff>
      <xdr:row>28</xdr:row>
      <xdr:rowOff>134471</xdr:rowOff>
    </xdr:from>
    <xdr:to>
      <xdr:col>16</xdr:col>
      <xdr:colOff>437029</xdr:colOff>
      <xdr:row>28</xdr:row>
      <xdr:rowOff>134471</xdr:rowOff>
    </xdr:to>
    <xdr:cxnSp macro="">
      <xdr:nvCxnSpPr>
        <xdr:cNvPr id="6" name="直線コネクタ 5">
          <a:extLst>
            <a:ext uri="{FF2B5EF4-FFF2-40B4-BE49-F238E27FC236}">
              <a16:creationId xmlns="" xmlns:a16="http://schemas.microsoft.com/office/drawing/2014/main" id="{260B84D8-2F10-4529-8931-C889B47FB77D}"/>
            </a:ext>
          </a:extLst>
        </xdr:cNvPr>
        <xdr:cNvCxnSpPr/>
      </xdr:nvCxnSpPr>
      <xdr:spPr>
        <a:xfrm>
          <a:off x="11439711" y="7017871"/>
          <a:ext cx="516218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672353</xdr:colOff>
      <xdr:row>22</xdr:row>
      <xdr:rowOff>224118</xdr:rowOff>
    </xdr:from>
    <xdr:to>
      <xdr:col>23</xdr:col>
      <xdr:colOff>313765</xdr:colOff>
      <xdr:row>37</xdr:row>
      <xdr:rowOff>105336</xdr:rowOff>
    </xdr:to>
    <xdr:graphicFrame macro="">
      <xdr:nvGraphicFramePr>
        <xdr:cNvPr id="7" name="グラフ 6">
          <a:extLst>
            <a:ext uri="{FF2B5EF4-FFF2-40B4-BE49-F238E27FC236}">
              <a16:creationId xmlns="" xmlns:a16="http://schemas.microsoft.com/office/drawing/2014/main" id="{6F07CF36-A11F-454E-96C5-66FFB2B891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683558</xdr:colOff>
      <xdr:row>23</xdr:row>
      <xdr:rowOff>22411</xdr:rowOff>
    </xdr:from>
    <xdr:to>
      <xdr:col>30</xdr:col>
      <xdr:colOff>638735</xdr:colOff>
      <xdr:row>34</xdr:row>
      <xdr:rowOff>201705</xdr:rowOff>
    </xdr:to>
    <xdr:graphicFrame macro="">
      <xdr:nvGraphicFramePr>
        <xdr:cNvPr id="8" name="グラフ 7">
          <a:extLst>
            <a:ext uri="{FF2B5EF4-FFF2-40B4-BE49-F238E27FC236}">
              <a16:creationId xmlns="" xmlns:a16="http://schemas.microsoft.com/office/drawing/2014/main" id="{0BF1C582-B1C7-4F0E-A6EE-11A75CC454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24"/>
  <sheetViews>
    <sheetView zoomScale="85" zoomScaleNormal="85" zoomScalePageLayoutView="85" workbookViewId="0">
      <selection activeCell="P46" sqref="P46"/>
    </sheetView>
  </sheetViews>
  <sheetFormatPr baseColWidth="12" defaultColWidth="8.83203125" defaultRowHeight="14" x14ac:dyDescent="0.25"/>
  <cols>
    <col min="1" max="16" width="8.83203125" style="1"/>
    <col min="17" max="18" width="10" style="1" bestFit="1" customWidth="1"/>
    <col min="19" max="20" width="8.83203125" style="1"/>
    <col min="21" max="21" width="31.5" style="1" customWidth="1"/>
    <col min="22" max="22" width="15.1640625" style="1" customWidth="1"/>
    <col min="23" max="16384" width="8.83203125" style="1"/>
  </cols>
  <sheetData>
    <row r="2" spans="1:22" x14ac:dyDescent="0.25">
      <c r="A2" s="2" t="s">
        <v>31</v>
      </c>
      <c r="P2" s="2"/>
      <c r="R2" s="2"/>
      <c r="U2" s="2" t="s">
        <v>32</v>
      </c>
    </row>
    <row r="3" spans="1:22" x14ac:dyDescent="0.25">
      <c r="A3" s="2"/>
      <c r="P3" s="2"/>
      <c r="R3" s="2"/>
    </row>
    <row r="4" spans="1:22" x14ac:dyDescent="0.25">
      <c r="A4" s="8" t="s">
        <v>0</v>
      </c>
      <c r="B4" s="8"/>
      <c r="C4" s="8"/>
      <c r="D4" s="8"/>
      <c r="E4" s="8"/>
      <c r="F4" s="8"/>
      <c r="G4" s="8"/>
      <c r="H4" s="8"/>
      <c r="I4" s="8"/>
      <c r="N4" s="8" t="s">
        <v>29</v>
      </c>
      <c r="O4" s="8"/>
      <c r="Q4" s="3" t="s">
        <v>30</v>
      </c>
      <c r="R4" s="3"/>
      <c r="U4" s="8" t="s">
        <v>33</v>
      </c>
      <c r="V4" s="8" t="s">
        <v>11</v>
      </c>
    </row>
    <row r="5" spans="1:22" ht="28" x14ac:dyDescent="0.25">
      <c r="A5" s="8" t="s">
        <v>1</v>
      </c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6</v>
      </c>
      <c r="H5" s="8" t="s">
        <v>7</v>
      </c>
      <c r="I5" s="8" t="s">
        <v>8</v>
      </c>
      <c r="J5" s="8" t="s">
        <v>9</v>
      </c>
      <c r="K5" s="10" t="s">
        <v>27</v>
      </c>
      <c r="L5" s="10" t="s">
        <v>28</v>
      </c>
      <c r="N5" s="10" t="s">
        <v>27</v>
      </c>
      <c r="O5" s="10" t="s">
        <v>28</v>
      </c>
      <c r="Q5" s="12" t="s">
        <v>27</v>
      </c>
      <c r="R5" s="12" t="s">
        <v>28</v>
      </c>
      <c r="U5" s="8"/>
      <c r="V5" s="8"/>
    </row>
    <row r="6" spans="1:22" x14ac:dyDescent="0.25">
      <c r="A6" s="8" t="b">
        <v>1</v>
      </c>
      <c r="B6" s="8" t="s">
        <v>10</v>
      </c>
      <c r="C6" s="8">
        <v>1</v>
      </c>
      <c r="D6" s="8" t="s">
        <v>11</v>
      </c>
      <c r="E6" s="8" t="s">
        <v>12</v>
      </c>
      <c r="F6" s="8">
        <v>26.8263642430306</v>
      </c>
      <c r="G6" s="8">
        <v>22.589805257795401</v>
      </c>
      <c r="H6" s="9">
        <v>5.2999999999999999E-2</v>
      </c>
      <c r="I6" s="8"/>
      <c r="J6" s="8" t="s">
        <v>20</v>
      </c>
      <c r="K6" s="9">
        <f>AVERAGE(H6:H9)</f>
        <v>6.7400000000000002E-2</v>
      </c>
      <c r="L6" s="8">
        <f>AVERAGE(H10:H13)</f>
        <v>0.173425</v>
      </c>
      <c r="N6" s="9">
        <v>5.2999999999999999E-2</v>
      </c>
      <c r="O6" s="8">
        <v>0.17630000000000001</v>
      </c>
      <c r="Q6" s="13">
        <f>N6/$K$6</f>
        <v>0.78635014836795247</v>
      </c>
      <c r="R6" s="13">
        <f>O6/$K$6</f>
        <v>2.6157270029673594</v>
      </c>
      <c r="U6" s="8" t="s">
        <v>34</v>
      </c>
      <c r="V6" s="8" t="s">
        <v>35</v>
      </c>
    </row>
    <row r="7" spans="1:22" x14ac:dyDescent="0.25">
      <c r="A7" s="8" t="b">
        <v>1</v>
      </c>
      <c r="B7" s="8" t="s">
        <v>13</v>
      </c>
      <c r="C7" s="8">
        <v>2</v>
      </c>
      <c r="D7" s="8" t="s">
        <v>11</v>
      </c>
      <c r="E7" s="8" t="s">
        <v>12</v>
      </c>
      <c r="F7" s="8">
        <v>26.7268630804266</v>
      </c>
      <c r="G7" s="8">
        <v>22.058862100219802</v>
      </c>
      <c r="H7" s="9">
        <v>3.9300000000000002E-2</v>
      </c>
      <c r="I7" s="8"/>
      <c r="J7" s="8" t="s">
        <v>21</v>
      </c>
      <c r="K7" s="8">
        <f>STDEV(H6:H9)</f>
        <v>2.6183582642564412E-2</v>
      </c>
      <c r="L7" s="8">
        <f>STDEV(H10:H13)</f>
        <v>0.1309741291248008</v>
      </c>
      <c r="N7" s="9">
        <v>3.9300000000000002E-2</v>
      </c>
      <c r="O7" s="9">
        <v>3.4599999999999999E-2</v>
      </c>
      <c r="Q7" s="13">
        <f t="shared" ref="Q7:R9" si="0">N7/$K$6</f>
        <v>0.58308605341246289</v>
      </c>
      <c r="R7" s="13">
        <f t="shared" si="0"/>
        <v>0.51335311572700293</v>
      </c>
      <c r="U7" s="8" t="s">
        <v>36</v>
      </c>
      <c r="V7" s="8" t="s">
        <v>36</v>
      </c>
    </row>
    <row r="8" spans="1:22" x14ac:dyDescent="0.25">
      <c r="A8" s="8" t="b">
        <v>1</v>
      </c>
      <c r="B8" s="8" t="s">
        <v>14</v>
      </c>
      <c r="C8" s="8">
        <v>3</v>
      </c>
      <c r="D8" s="8" t="s">
        <v>11</v>
      </c>
      <c r="E8" s="8" t="s">
        <v>12</v>
      </c>
      <c r="F8" s="8">
        <v>29.186756528249401</v>
      </c>
      <c r="G8" s="8">
        <v>25.827753515075901</v>
      </c>
      <c r="H8" s="9">
        <v>9.7500000000000003E-2</v>
      </c>
      <c r="I8" s="8"/>
      <c r="J8" s="8"/>
      <c r="K8" s="8"/>
      <c r="L8" s="8"/>
      <c r="N8" s="9">
        <v>9.7500000000000003E-2</v>
      </c>
      <c r="O8" s="8">
        <v>0.34849999999999998</v>
      </c>
      <c r="Q8" s="13">
        <f>N8/$K$6</f>
        <v>1.4465875370919881</v>
      </c>
      <c r="R8" s="13">
        <f t="shared" si="0"/>
        <v>5.1706231454005929</v>
      </c>
      <c r="U8" s="8" t="s">
        <v>37</v>
      </c>
      <c r="V8" s="8" t="s">
        <v>38</v>
      </c>
    </row>
    <row r="9" spans="1:22" x14ac:dyDescent="0.25">
      <c r="A9" s="8" t="b">
        <v>1</v>
      </c>
      <c r="B9" s="8" t="s">
        <v>15</v>
      </c>
      <c r="C9" s="8">
        <v>4</v>
      </c>
      <c r="D9" s="8" t="s">
        <v>11</v>
      </c>
      <c r="E9" s="8" t="s">
        <v>12</v>
      </c>
      <c r="F9" s="8">
        <v>27.695300445672501</v>
      </c>
      <c r="G9" s="8">
        <v>24.047332430725199</v>
      </c>
      <c r="H9" s="9">
        <v>7.9799999999999996E-2</v>
      </c>
      <c r="I9" s="8"/>
      <c r="J9" s="11" t="s">
        <v>22</v>
      </c>
      <c r="K9" s="11" t="s">
        <v>25</v>
      </c>
      <c r="L9" s="11" t="s">
        <v>26</v>
      </c>
      <c r="N9" s="9">
        <v>7.9799999999999996E-2</v>
      </c>
      <c r="O9" s="8">
        <v>0.1343</v>
      </c>
      <c r="Q9" s="13">
        <f t="shared" si="0"/>
        <v>1.1839762611275964</v>
      </c>
      <c r="R9" s="13">
        <f t="shared" si="0"/>
        <v>1.9925816023738872</v>
      </c>
      <c r="U9" s="8"/>
      <c r="V9" s="8"/>
    </row>
    <row r="10" spans="1:22" x14ac:dyDescent="0.25">
      <c r="A10" s="8" t="b">
        <v>1</v>
      </c>
      <c r="B10" s="8" t="s">
        <v>16</v>
      </c>
      <c r="C10" s="8">
        <v>5</v>
      </c>
      <c r="D10" s="8" t="s">
        <v>11</v>
      </c>
      <c r="E10" s="8" t="s">
        <v>12</v>
      </c>
      <c r="F10" s="8">
        <v>27.038341849379201</v>
      </c>
      <c r="G10" s="8">
        <v>24.534687555033099</v>
      </c>
      <c r="H10" s="8">
        <v>0.17630000000000001</v>
      </c>
      <c r="I10" s="8"/>
      <c r="J10" s="11" t="s">
        <v>23</v>
      </c>
      <c r="K10" s="11">
        <f>K6/$K$6</f>
        <v>1</v>
      </c>
      <c r="L10" s="11">
        <f>L6/$K$6</f>
        <v>2.5730712166172105</v>
      </c>
      <c r="U10" s="8" t="s">
        <v>39</v>
      </c>
      <c r="V10" s="8"/>
    </row>
    <row r="11" spans="1:22" x14ac:dyDescent="0.25">
      <c r="A11" s="8" t="b">
        <v>1</v>
      </c>
      <c r="B11" s="8" t="s">
        <v>17</v>
      </c>
      <c r="C11" s="8">
        <v>6</v>
      </c>
      <c r="D11" s="8" t="s">
        <v>11</v>
      </c>
      <c r="E11" s="8" t="s">
        <v>12</v>
      </c>
      <c r="F11" s="8">
        <v>25.2300846076208</v>
      </c>
      <c r="G11" s="8">
        <v>20.375400125579599</v>
      </c>
      <c r="H11" s="9">
        <v>3.4599999999999999E-2</v>
      </c>
      <c r="I11" s="8"/>
      <c r="J11" s="11" t="s">
        <v>24</v>
      </c>
      <c r="K11" s="11">
        <f>K7/$K$6</f>
        <v>0.38848045463745418</v>
      </c>
      <c r="L11" s="11">
        <f>L7/$K$6</f>
        <v>1.9432363371632166</v>
      </c>
      <c r="U11" s="11" t="s">
        <v>40</v>
      </c>
      <c r="V11" s="11">
        <v>0.34289999999999998</v>
      </c>
    </row>
    <row r="12" spans="1:22" x14ac:dyDescent="0.25">
      <c r="A12" s="8" t="b">
        <v>1</v>
      </c>
      <c r="B12" s="8" t="s">
        <v>18</v>
      </c>
      <c r="C12" s="8">
        <v>7</v>
      </c>
      <c r="D12" s="8" t="s">
        <v>11</v>
      </c>
      <c r="E12" s="8" t="s">
        <v>12</v>
      </c>
      <c r="F12" s="8">
        <v>35.701734280645702</v>
      </c>
      <c r="G12" s="8">
        <v>34.181002110307297</v>
      </c>
      <c r="H12" s="8">
        <v>0.34849999999999998</v>
      </c>
      <c r="I12" s="8"/>
      <c r="U12" s="8" t="s">
        <v>41</v>
      </c>
      <c r="V12" s="8" t="s">
        <v>42</v>
      </c>
    </row>
    <row r="13" spans="1:22" x14ac:dyDescent="0.25">
      <c r="A13" s="8" t="b">
        <v>1</v>
      </c>
      <c r="B13" s="8" t="s">
        <v>19</v>
      </c>
      <c r="C13" s="8">
        <v>8</v>
      </c>
      <c r="D13" s="8" t="s">
        <v>11</v>
      </c>
      <c r="E13" s="8" t="s">
        <v>12</v>
      </c>
      <c r="F13" s="8">
        <v>35.488378442714797</v>
      </c>
      <c r="G13" s="8">
        <v>32.5920388612724</v>
      </c>
      <c r="H13" s="8">
        <v>0.1343</v>
      </c>
      <c r="I13" s="8"/>
      <c r="U13" s="8" t="s">
        <v>43</v>
      </c>
      <c r="V13" s="8" t="s">
        <v>44</v>
      </c>
    </row>
    <row r="14" spans="1:22" x14ac:dyDescent="0.25">
      <c r="U14" s="8" t="s">
        <v>45</v>
      </c>
      <c r="V14" s="8" t="s">
        <v>46</v>
      </c>
    </row>
    <row r="15" spans="1:22" x14ac:dyDescent="0.25">
      <c r="U15" s="8" t="s">
        <v>47</v>
      </c>
      <c r="V15" s="8" t="s">
        <v>48</v>
      </c>
    </row>
    <row r="16" spans="1:22" x14ac:dyDescent="0.25">
      <c r="H16" s="5"/>
      <c r="U16" s="8" t="s">
        <v>49</v>
      </c>
      <c r="V16" s="8" t="s">
        <v>50</v>
      </c>
    </row>
    <row r="17" spans="21:22" x14ac:dyDescent="0.25">
      <c r="U17" s="8" t="s">
        <v>51</v>
      </c>
      <c r="V17" s="8">
        <v>4</v>
      </c>
    </row>
    <row r="18" spans="21:22" x14ac:dyDescent="0.25">
      <c r="U18" s="8"/>
      <c r="V18" s="8"/>
    </row>
    <row r="19" spans="21:22" x14ac:dyDescent="0.25">
      <c r="U19" s="8" t="s">
        <v>52</v>
      </c>
      <c r="V19" s="8"/>
    </row>
    <row r="20" spans="21:22" x14ac:dyDescent="0.25">
      <c r="U20" s="8" t="s">
        <v>53</v>
      </c>
      <c r="V20" s="8" t="s">
        <v>54</v>
      </c>
    </row>
    <row r="21" spans="21:22" x14ac:dyDescent="0.25">
      <c r="U21" s="8" t="s">
        <v>55</v>
      </c>
      <c r="V21" s="8" t="s">
        <v>56</v>
      </c>
    </row>
    <row r="22" spans="21:22" x14ac:dyDescent="0.25">
      <c r="U22" s="8" t="s">
        <v>57</v>
      </c>
      <c r="V22" s="8">
        <v>8.8900000000000007E-2</v>
      </c>
    </row>
    <row r="23" spans="21:22" x14ac:dyDescent="0.25">
      <c r="U23" s="8" t="s">
        <v>58</v>
      </c>
      <c r="V23" s="8">
        <v>8.8150000000000006E-2</v>
      </c>
    </row>
    <row r="24" spans="21:22" ht="18" x14ac:dyDescent="0.25">
      <c r="U24"/>
      <c r="V24"/>
    </row>
  </sheetData>
  <phoneticPr fontId="18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topLeftCell="A2" zoomScale="80" zoomScaleNormal="80" zoomScalePageLayoutView="80" workbookViewId="0">
      <selection activeCell="N36" sqref="N36"/>
    </sheetView>
  </sheetViews>
  <sheetFormatPr baseColWidth="12" defaultRowHeight="18" x14ac:dyDescent="0.25"/>
  <cols>
    <col min="5" max="5" width="16.33203125" customWidth="1"/>
    <col min="11" max="11" width="22.5" customWidth="1"/>
    <col min="12" max="12" width="20.1640625" customWidth="1"/>
    <col min="13" max="13" width="16.6640625" customWidth="1"/>
    <col min="14" max="14" width="17" customWidth="1"/>
    <col min="15" max="15" width="20.33203125" customWidth="1"/>
    <col min="16" max="16" width="17.5" customWidth="1"/>
    <col min="18" max="18" width="35.6640625" customWidth="1"/>
    <col min="19" max="19" width="24.5" customWidth="1"/>
    <col min="22" max="22" width="18.5" customWidth="1"/>
  </cols>
  <sheetData>
    <row r="1" spans="1:22" s="1" customFormat="1" ht="14" x14ac:dyDescent="0.25"/>
    <row r="2" spans="1:22" s="1" customFormat="1" ht="14" x14ac:dyDescent="0.25">
      <c r="A2" s="2" t="s">
        <v>76</v>
      </c>
      <c r="P2" s="2"/>
      <c r="R2" s="2" t="s">
        <v>75</v>
      </c>
      <c r="U2" s="2"/>
    </row>
    <row r="3" spans="1:22" s="1" customFormat="1" ht="14" x14ac:dyDescent="0.25">
      <c r="A3" s="2"/>
      <c r="P3" s="2"/>
      <c r="Q3" s="7"/>
      <c r="R3" s="2"/>
    </row>
    <row r="4" spans="1:22" x14ac:dyDescent="0.25">
      <c r="A4" s="6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7"/>
      <c r="R4" s="8" t="s">
        <v>33</v>
      </c>
      <c r="S4" s="8" t="s">
        <v>70</v>
      </c>
      <c r="T4" s="1"/>
      <c r="U4" s="1"/>
      <c r="V4" s="1"/>
    </row>
    <row r="5" spans="1:22" x14ac:dyDescent="0.25">
      <c r="A5" s="6"/>
      <c r="B5" s="8" t="s">
        <v>59</v>
      </c>
      <c r="C5" s="8" t="s">
        <v>60</v>
      </c>
      <c r="D5" s="1"/>
      <c r="E5" s="1"/>
      <c r="F5" s="8" t="s">
        <v>59</v>
      </c>
      <c r="G5" s="8" t="s">
        <v>60</v>
      </c>
      <c r="H5" s="1"/>
      <c r="I5" s="1"/>
      <c r="J5" s="8"/>
      <c r="K5" s="8" t="s">
        <v>61</v>
      </c>
      <c r="L5" s="8"/>
      <c r="M5" s="1"/>
      <c r="N5" s="1"/>
      <c r="O5" s="8" t="s">
        <v>62</v>
      </c>
      <c r="P5" s="8"/>
      <c r="Q5" s="7"/>
      <c r="R5" s="8"/>
      <c r="S5" s="8"/>
      <c r="T5" s="1"/>
      <c r="U5" s="1"/>
      <c r="V5" s="1"/>
    </row>
    <row r="6" spans="1:22" x14ac:dyDescent="0.25">
      <c r="A6" s="6" t="s">
        <v>66</v>
      </c>
      <c r="B6" s="8">
        <v>2.2000000000000099</v>
      </c>
      <c r="C6" s="8">
        <v>2.9083333333333403</v>
      </c>
      <c r="D6" s="1"/>
      <c r="E6" s="1" t="s">
        <v>67</v>
      </c>
      <c r="F6" s="8">
        <v>4.0833333333333286</v>
      </c>
      <c r="G6" s="8">
        <v>6.2999999999999954</v>
      </c>
      <c r="H6" s="1"/>
      <c r="I6" s="1"/>
      <c r="J6" s="8"/>
      <c r="K6" s="8" t="s">
        <v>68</v>
      </c>
      <c r="L6" s="8" t="s">
        <v>67</v>
      </c>
      <c r="M6" s="1"/>
      <c r="N6" s="1"/>
      <c r="O6" s="8" t="s">
        <v>68</v>
      </c>
      <c r="P6" s="8" t="s">
        <v>69</v>
      </c>
      <c r="Q6" s="7"/>
      <c r="R6" s="8" t="s">
        <v>34</v>
      </c>
      <c r="S6" s="8" t="s">
        <v>78</v>
      </c>
      <c r="T6" s="1"/>
      <c r="U6" s="1"/>
      <c r="V6" s="1"/>
    </row>
    <row r="7" spans="1:22" x14ac:dyDescent="0.25">
      <c r="A7" s="6"/>
      <c r="B7" s="8">
        <v>9.1833333333333442</v>
      </c>
      <c r="C7" s="8"/>
      <c r="D7" s="1"/>
      <c r="E7" s="1"/>
      <c r="F7" s="8">
        <v>8.81666666666667</v>
      </c>
      <c r="G7" s="8"/>
      <c r="H7" s="1"/>
      <c r="I7" s="1"/>
      <c r="J7" s="8" t="s">
        <v>59</v>
      </c>
      <c r="K7" s="8">
        <v>1</v>
      </c>
      <c r="L7" s="8">
        <v>3.200358851674638</v>
      </c>
      <c r="M7" s="1"/>
      <c r="N7" s="1"/>
      <c r="O7" s="8">
        <v>0.6810328726848246</v>
      </c>
      <c r="P7" s="8">
        <v>1.1420354968405042</v>
      </c>
      <c r="Q7" s="7"/>
      <c r="R7" s="8" t="s">
        <v>36</v>
      </c>
      <c r="S7" s="8" t="s">
        <v>36</v>
      </c>
      <c r="T7" s="1"/>
      <c r="U7" s="1"/>
      <c r="V7" s="1"/>
    </row>
    <row r="8" spans="1:22" x14ac:dyDescent="0.25">
      <c r="A8" s="6"/>
      <c r="B8" s="8">
        <v>0.1666666666666714</v>
      </c>
      <c r="C8" s="8"/>
      <c r="D8" s="1"/>
      <c r="E8" s="1"/>
      <c r="F8" s="8">
        <v>5.4333333333333158</v>
      </c>
      <c r="G8" s="8"/>
      <c r="H8" s="1"/>
      <c r="I8" s="1"/>
      <c r="J8" s="1"/>
      <c r="K8" s="1"/>
      <c r="L8" s="1"/>
      <c r="M8" s="1"/>
      <c r="N8" s="1"/>
      <c r="O8" s="1"/>
      <c r="P8" s="1"/>
      <c r="Q8" s="7"/>
      <c r="R8" s="8" t="s">
        <v>77</v>
      </c>
      <c r="S8" s="8" t="s">
        <v>71</v>
      </c>
      <c r="T8" s="1"/>
      <c r="U8" s="1"/>
      <c r="V8" s="1"/>
    </row>
    <row r="9" spans="1:22" x14ac:dyDescent="0.25">
      <c r="A9" s="6"/>
      <c r="B9" s="8">
        <v>8.3333333333335702E-2</v>
      </c>
      <c r="C9" s="8"/>
      <c r="D9" s="1"/>
      <c r="E9" s="1"/>
      <c r="F9" s="8">
        <v>6.8666666666666671</v>
      </c>
      <c r="G9" s="8"/>
      <c r="H9" s="1"/>
      <c r="I9" s="1"/>
      <c r="J9" s="1"/>
      <c r="K9" s="1"/>
      <c r="L9" s="1"/>
      <c r="M9" s="1"/>
      <c r="N9" s="1"/>
      <c r="O9" s="1"/>
      <c r="P9" s="1"/>
      <c r="Q9" s="7"/>
      <c r="R9" s="8"/>
      <c r="S9" s="8"/>
      <c r="T9" s="1"/>
      <c r="U9" s="1"/>
      <c r="V9" s="1"/>
    </row>
    <row r="10" spans="1:22" x14ac:dyDescent="0.25">
      <c r="A10" s="6"/>
      <c r="B10" s="8">
        <v>8.9500000000000028</v>
      </c>
      <c r="C10" s="8">
        <v>2.6041666666666696</v>
      </c>
      <c r="D10" s="1"/>
      <c r="E10" s="1"/>
      <c r="F10" s="8">
        <v>13.716666666666669</v>
      </c>
      <c r="G10" s="8">
        <v>6.4583333333333348</v>
      </c>
      <c r="H10" s="1"/>
      <c r="I10" s="1"/>
      <c r="J10" s="8" t="s">
        <v>63</v>
      </c>
      <c r="K10" s="8"/>
      <c r="L10" s="8"/>
      <c r="M10" s="8" t="s">
        <v>64</v>
      </c>
      <c r="N10" s="8"/>
      <c r="O10" s="1"/>
      <c r="P10" s="1"/>
      <c r="Q10" s="7"/>
      <c r="R10" s="8" t="s">
        <v>39</v>
      </c>
      <c r="S10" s="8"/>
      <c r="T10" s="1"/>
      <c r="U10" s="1"/>
      <c r="V10" s="1"/>
    </row>
    <row r="11" spans="1:22" x14ac:dyDescent="0.25">
      <c r="A11" s="6"/>
      <c r="B11" s="8">
        <v>-0.36666666666666714</v>
      </c>
      <c r="C11" s="8"/>
      <c r="D11" s="1"/>
      <c r="E11" s="1"/>
      <c r="F11" s="8">
        <v>-4.1333333333333329</v>
      </c>
      <c r="G11" s="8"/>
      <c r="H11" s="1"/>
      <c r="I11" s="1"/>
      <c r="J11" s="8" t="s">
        <v>65</v>
      </c>
      <c r="K11" s="8" t="s">
        <v>67</v>
      </c>
      <c r="L11" s="8"/>
      <c r="M11" s="8" t="s">
        <v>65</v>
      </c>
      <c r="N11" s="8" t="s">
        <v>67</v>
      </c>
      <c r="O11" s="1"/>
      <c r="P11" s="1"/>
      <c r="Q11" s="7"/>
      <c r="R11" s="11" t="s">
        <v>40</v>
      </c>
      <c r="S11" s="11">
        <v>5.7099999999999998E-2</v>
      </c>
      <c r="T11" s="1"/>
      <c r="U11" s="1"/>
      <c r="V11" s="1"/>
    </row>
    <row r="12" spans="1:22" x14ac:dyDescent="0.25">
      <c r="A12" s="6"/>
      <c r="B12" s="8">
        <v>2.1666666666666714</v>
      </c>
      <c r="C12" s="8"/>
      <c r="D12" s="1"/>
      <c r="E12" s="1"/>
      <c r="F12" s="8">
        <v>-1.75</v>
      </c>
      <c r="G12" s="8"/>
      <c r="H12" s="1"/>
      <c r="I12" s="1"/>
      <c r="J12" s="8">
        <v>2.9083333333333403</v>
      </c>
      <c r="K12" s="8">
        <v>6.2999999999999954</v>
      </c>
      <c r="L12" s="8"/>
      <c r="M12" s="8">
        <v>1.6698564593301459</v>
      </c>
      <c r="N12" s="8">
        <v>3.6172248803827687</v>
      </c>
      <c r="O12" s="1"/>
      <c r="P12" s="1"/>
      <c r="Q12" s="7"/>
      <c r="R12" s="8" t="s">
        <v>41</v>
      </c>
      <c r="S12" s="8" t="s">
        <v>42</v>
      </c>
      <c r="T12" s="1"/>
      <c r="U12" s="1"/>
      <c r="V12" s="1"/>
    </row>
    <row r="13" spans="1:22" x14ac:dyDescent="0.25">
      <c r="A13" s="6"/>
      <c r="B13" s="8">
        <v>-0.3333333333333286</v>
      </c>
      <c r="C13" s="8"/>
      <c r="D13" s="1"/>
      <c r="E13" s="1"/>
      <c r="F13" s="8">
        <v>18.000000000000004</v>
      </c>
      <c r="G13" s="8"/>
      <c r="H13" s="1"/>
      <c r="I13" s="1"/>
      <c r="J13" s="8">
        <v>2.6041666666666696</v>
      </c>
      <c r="K13" s="8">
        <v>6.4583333333333348</v>
      </c>
      <c r="L13" s="8"/>
      <c r="M13" s="8">
        <v>1.4952153110047848</v>
      </c>
      <c r="N13" s="8">
        <v>3.7081339712918631</v>
      </c>
      <c r="O13" s="1"/>
      <c r="P13" s="1"/>
      <c r="Q13" s="7"/>
      <c r="R13" s="8" t="s">
        <v>43</v>
      </c>
      <c r="S13" s="8" t="s">
        <v>44</v>
      </c>
      <c r="T13" s="1"/>
      <c r="U13" s="1"/>
      <c r="V13" s="1"/>
    </row>
    <row r="14" spans="1:22" x14ac:dyDescent="0.25">
      <c r="A14" s="6"/>
      <c r="B14" s="8">
        <v>-2.3000000000000043</v>
      </c>
      <c r="C14" s="8">
        <v>0.89583333333333215</v>
      </c>
      <c r="D14" s="1"/>
      <c r="E14" s="1"/>
      <c r="F14" s="8">
        <v>5.8166666666666629</v>
      </c>
      <c r="G14" s="8">
        <v>2.6166666666666671</v>
      </c>
      <c r="H14" s="1"/>
      <c r="I14" s="1"/>
      <c r="J14" s="8">
        <v>0.89583333333333215</v>
      </c>
      <c r="K14" s="8">
        <v>2.6166666666666671</v>
      </c>
      <c r="L14" s="8"/>
      <c r="M14" s="8">
        <v>0.51435406698564468</v>
      </c>
      <c r="N14" s="8">
        <v>1.5023923444976064</v>
      </c>
      <c r="O14" s="1"/>
      <c r="P14" s="1"/>
      <c r="Q14" s="7"/>
      <c r="R14" s="8" t="s">
        <v>45</v>
      </c>
      <c r="S14" s="8" t="s">
        <v>46</v>
      </c>
      <c r="T14" s="1"/>
      <c r="U14" s="1"/>
      <c r="V14" s="1"/>
    </row>
    <row r="15" spans="1:22" x14ac:dyDescent="0.25">
      <c r="A15" s="6"/>
      <c r="B15" s="8">
        <v>3.1999999999999957</v>
      </c>
      <c r="C15" s="8"/>
      <c r="D15" s="1"/>
      <c r="E15" s="1"/>
      <c r="F15" s="8">
        <v>0.23333333333333428</v>
      </c>
      <c r="G15" s="8"/>
      <c r="H15" s="1"/>
      <c r="I15" s="1"/>
      <c r="J15" s="8">
        <v>0.55833333333333179</v>
      </c>
      <c r="K15" s="8">
        <v>6.9208333333333361</v>
      </c>
      <c r="L15" s="8"/>
      <c r="M15" s="8">
        <v>0.32057416267942462</v>
      </c>
      <c r="N15" s="8">
        <v>3.9736842105263133</v>
      </c>
      <c r="O15" s="1"/>
      <c r="P15" s="1"/>
      <c r="Q15" s="7"/>
      <c r="R15" s="8" t="s">
        <v>47</v>
      </c>
      <c r="S15" s="8" t="s">
        <v>48</v>
      </c>
      <c r="T15" s="1"/>
      <c r="U15" s="1"/>
      <c r="V15" s="1"/>
    </row>
    <row r="16" spans="1:22" x14ac:dyDescent="0.25">
      <c r="A16" s="6"/>
      <c r="B16" s="8">
        <v>1.5166666666666728</v>
      </c>
      <c r="C16" s="8"/>
      <c r="D16" s="1"/>
      <c r="E16" s="1"/>
      <c r="F16" s="8">
        <v>0.68333333333333712</v>
      </c>
      <c r="G16" s="8"/>
      <c r="H16" s="1"/>
      <c r="I16" s="1"/>
      <c r="J16" s="1"/>
      <c r="K16" s="1"/>
      <c r="L16" s="1"/>
      <c r="M16" s="1"/>
      <c r="N16" s="1"/>
      <c r="O16" s="1"/>
      <c r="P16" s="1"/>
      <c r="Q16" s="7"/>
      <c r="R16" s="8" t="s">
        <v>49</v>
      </c>
      <c r="S16" s="8" t="s">
        <v>72</v>
      </c>
      <c r="T16" s="1"/>
      <c r="U16" s="1"/>
      <c r="V16" s="1"/>
    </row>
    <row r="17" spans="1:22" x14ac:dyDescent="0.25">
      <c r="A17" s="6"/>
      <c r="B17" s="8">
        <v>1.1666666666666643</v>
      </c>
      <c r="C17" s="8"/>
      <c r="D17" s="1"/>
      <c r="E17" s="1"/>
      <c r="F17" s="8">
        <v>3.7333333333333343</v>
      </c>
      <c r="G17" s="8"/>
      <c r="H17" s="1"/>
      <c r="I17" s="1"/>
      <c r="J17" s="1"/>
      <c r="K17" s="1"/>
      <c r="L17" s="1"/>
      <c r="M17" s="1"/>
      <c r="N17" s="1"/>
      <c r="O17" s="1"/>
      <c r="P17" s="1"/>
      <c r="Q17" s="7"/>
      <c r="R17" s="8" t="s">
        <v>51</v>
      </c>
      <c r="S17" s="8">
        <v>1</v>
      </c>
      <c r="T17" s="1"/>
      <c r="U17" s="1"/>
      <c r="V17" s="1"/>
    </row>
    <row r="18" spans="1:22" x14ac:dyDescent="0.25">
      <c r="A18" s="6"/>
      <c r="B18" s="8">
        <v>0.61666666666666003</v>
      </c>
      <c r="C18" s="8">
        <v>0.55833333333333179</v>
      </c>
      <c r="D18" s="1"/>
      <c r="E18" s="1"/>
      <c r="F18" s="8">
        <v>2.43333333333333</v>
      </c>
      <c r="G18" s="8">
        <v>6.9208333333333361</v>
      </c>
      <c r="H18" s="1"/>
      <c r="I18" s="1"/>
      <c r="J18" s="1"/>
      <c r="K18" s="1"/>
      <c r="L18" s="1"/>
      <c r="M18" s="1"/>
      <c r="N18" s="1"/>
      <c r="O18" s="1"/>
      <c r="P18" s="1"/>
      <c r="Q18" s="7"/>
      <c r="R18" s="8"/>
      <c r="S18" s="8"/>
      <c r="T18" s="1"/>
      <c r="U18" s="1"/>
      <c r="V18" s="1"/>
    </row>
    <row r="19" spans="1:22" x14ac:dyDescent="0.25">
      <c r="A19" s="6"/>
      <c r="B19" s="8">
        <v>8.3333333333335702E-2</v>
      </c>
      <c r="C19" s="8"/>
      <c r="D19" s="1"/>
      <c r="E19" s="1"/>
      <c r="F19" s="8">
        <v>7.4833333333333414</v>
      </c>
      <c r="G19" s="8"/>
      <c r="H19" s="1"/>
      <c r="I19" s="1"/>
      <c r="J19" s="1"/>
      <c r="K19" s="1"/>
      <c r="L19" s="1"/>
      <c r="M19" s="1"/>
      <c r="N19" s="1"/>
      <c r="O19" s="1"/>
      <c r="P19" s="1"/>
      <c r="Q19" s="7"/>
      <c r="R19" s="8" t="s">
        <v>52</v>
      </c>
      <c r="S19" s="8"/>
      <c r="T19" s="1"/>
      <c r="U19" s="1"/>
      <c r="V19" s="1"/>
    </row>
    <row r="20" spans="1:22" x14ac:dyDescent="0.25">
      <c r="A20" s="6"/>
      <c r="B20" s="8">
        <v>0.56666666666667709</v>
      </c>
      <c r="C20" s="8"/>
      <c r="D20" s="1"/>
      <c r="E20" s="1"/>
      <c r="F20" s="8">
        <v>11.399999999999999</v>
      </c>
      <c r="G20" s="8"/>
      <c r="H20" s="1"/>
      <c r="I20" s="1"/>
      <c r="J20" s="1"/>
      <c r="K20" s="1"/>
      <c r="L20" s="1"/>
      <c r="M20" s="1"/>
      <c r="N20" s="1"/>
      <c r="O20" s="1"/>
      <c r="P20" s="1"/>
      <c r="Q20" s="7"/>
      <c r="R20" s="8" t="s">
        <v>53</v>
      </c>
      <c r="S20" s="8" t="s">
        <v>73</v>
      </c>
      <c r="T20" s="1"/>
      <c r="U20" s="1"/>
      <c r="V20" s="1"/>
    </row>
    <row r="21" spans="1:22" x14ac:dyDescent="0.25">
      <c r="A21" s="6"/>
      <c r="B21" s="8">
        <v>0.96666666666665435</v>
      </c>
      <c r="C21" s="8"/>
      <c r="D21" s="1"/>
      <c r="E21" s="1"/>
      <c r="F21" s="8">
        <v>6.3666666666666742</v>
      </c>
      <c r="G21" s="8"/>
      <c r="H21" s="1"/>
      <c r="I21" s="1"/>
      <c r="J21" s="1"/>
      <c r="K21" s="1"/>
      <c r="L21" s="1"/>
      <c r="M21" s="1"/>
      <c r="N21" s="1"/>
      <c r="O21" s="1"/>
      <c r="P21" s="1"/>
      <c r="Q21" s="7"/>
      <c r="R21" s="8" t="s">
        <v>55</v>
      </c>
      <c r="S21" s="8" t="s">
        <v>74</v>
      </c>
      <c r="T21" s="1"/>
      <c r="U21" s="1"/>
      <c r="V21" s="1"/>
    </row>
    <row r="22" spans="1:22" x14ac:dyDescent="0.25">
      <c r="A22" s="6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7"/>
      <c r="R22" s="8" t="s">
        <v>57</v>
      </c>
      <c r="S22" s="8">
        <v>2.6579999999999999</v>
      </c>
      <c r="T22" s="1"/>
      <c r="U22" s="1"/>
      <c r="V22" s="1"/>
    </row>
    <row r="23" spans="1:22" x14ac:dyDescent="0.25">
      <c r="A23" s="6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7"/>
      <c r="R23" s="8" t="s">
        <v>58</v>
      </c>
      <c r="S23" s="8">
        <v>2.258</v>
      </c>
      <c r="T23" s="1"/>
      <c r="U23" s="1"/>
      <c r="V23" s="1"/>
    </row>
    <row r="24" spans="1:22" x14ac:dyDescent="0.25">
      <c r="A24" s="6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7"/>
      <c r="R24" s="1"/>
      <c r="S24" s="1"/>
      <c r="T24" s="1"/>
      <c r="U24" s="1"/>
      <c r="V24" s="1"/>
    </row>
    <row r="25" spans="1:22" x14ac:dyDescent="0.25">
      <c r="A25" s="6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7"/>
      <c r="R25" s="1"/>
      <c r="S25" s="1"/>
      <c r="T25" s="1"/>
      <c r="U25" s="1"/>
      <c r="V25" s="1"/>
    </row>
    <row r="26" spans="1:2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7"/>
      <c r="R26" s="1"/>
      <c r="S26" s="1"/>
      <c r="T26" s="1"/>
      <c r="U26" s="1"/>
      <c r="V26" s="1"/>
    </row>
    <row r="27" spans="1:2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2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2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2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2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76"/>
  <sheetViews>
    <sheetView tabSelected="1" zoomScale="85" zoomScaleNormal="85" zoomScalePageLayoutView="85" workbookViewId="0">
      <selection activeCell="Y14" sqref="Y14"/>
    </sheetView>
  </sheetViews>
  <sheetFormatPr baseColWidth="12" defaultColWidth="8.83203125" defaultRowHeight="14" x14ac:dyDescent="0.25"/>
  <cols>
    <col min="1" max="12" width="8.83203125" style="1"/>
    <col min="13" max="13" width="15.1640625" style="1" customWidth="1"/>
    <col min="14" max="14" width="12.33203125" style="1" customWidth="1"/>
    <col min="15" max="17" width="8.83203125" style="1"/>
    <col min="18" max="18" width="19.1640625" style="1" customWidth="1"/>
    <col min="19" max="19" width="12.6640625" style="1" customWidth="1"/>
    <col min="20" max="20" width="11.6640625" style="1" customWidth="1"/>
    <col min="21" max="16384" width="8.83203125" style="1"/>
  </cols>
  <sheetData>
    <row r="1" spans="1:20" ht="15" thickBot="1" x14ac:dyDescent="0.3"/>
    <row r="2" spans="1:20" ht="15" thickBot="1" x14ac:dyDescent="0.3">
      <c r="A2" s="1" t="s">
        <v>79</v>
      </c>
      <c r="F2" s="1" t="s">
        <v>80</v>
      </c>
      <c r="J2" s="1" t="s">
        <v>81</v>
      </c>
      <c r="L2" s="33"/>
      <c r="M2" s="32" t="s">
        <v>82</v>
      </c>
      <c r="N2" s="32" t="s">
        <v>83</v>
      </c>
      <c r="O2" s="35"/>
      <c r="Q2" s="33"/>
      <c r="R2" s="32" t="s">
        <v>84</v>
      </c>
      <c r="S2" s="32" t="s">
        <v>83</v>
      </c>
      <c r="T2" s="35"/>
    </row>
    <row r="3" spans="1:20" ht="37.5" customHeight="1" thickBot="1" x14ac:dyDescent="0.3">
      <c r="A3" s="23" t="s">
        <v>85</v>
      </c>
      <c r="B3" s="28" t="s">
        <v>86</v>
      </c>
      <c r="C3" s="21" t="s">
        <v>87</v>
      </c>
      <c r="D3" s="22" t="s">
        <v>88</v>
      </c>
      <c r="F3" s="23" t="s">
        <v>85</v>
      </c>
      <c r="G3" s="28" t="s">
        <v>86</v>
      </c>
      <c r="H3" s="21" t="s">
        <v>87</v>
      </c>
      <c r="I3" s="22" t="s">
        <v>88</v>
      </c>
      <c r="L3" s="30" t="s">
        <v>85</v>
      </c>
      <c r="M3" s="10" t="s">
        <v>89</v>
      </c>
      <c r="N3" s="10" t="s">
        <v>90</v>
      </c>
      <c r="O3" s="36" t="s">
        <v>91</v>
      </c>
      <c r="Q3" s="30" t="s">
        <v>85</v>
      </c>
      <c r="R3" s="10" t="s">
        <v>89</v>
      </c>
      <c r="S3" s="10" t="s">
        <v>90</v>
      </c>
      <c r="T3" s="36" t="s">
        <v>91</v>
      </c>
    </row>
    <row r="4" spans="1:20" x14ac:dyDescent="0.25">
      <c r="A4" s="24">
        <v>1</v>
      </c>
      <c r="B4" s="29">
        <v>1</v>
      </c>
      <c r="C4" s="19">
        <v>0</v>
      </c>
      <c r="D4" s="20">
        <f>(C4/49.7)*100</f>
        <v>0</v>
      </c>
      <c r="F4" s="24">
        <v>1</v>
      </c>
      <c r="G4" s="29">
        <v>1</v>
      </c>
      <c r="H4" s="19">
        <v>0</v>
      </c>
      <c r="I4" s="20">
        <f t="shared" ref="I4:I17" si="0">(H4/49.7)*100</f>
        <v>0</v>
      </c>
      <c r="L4" s="30">
        <v>1</v>
      </c>
      <c r="M4" s="8">
        <v>12</v>
      </c>
      <c r="N4" s="8">
        <v>1</v>
      </c>
      <c r="O4" s="15">
        <v>0</v>
      </c>
      <c r="Q4" s="30">
        <v>1</v>
      </c>
      <c r="R4" s="8">
        <v>8</v>
      </c>
      <c r="S4" s="8">
        <v>1</v>
      </c>
      <c r="T4" s="15">
        <v>5</v>
      </c>
    </row>
    <row r="5" spans="1:20" x14ac:dyDescent="0.25">
      <c r="A5" s="24"/>
      <c r="B5" s="30">
        <v>2</v>
      </c>
      <c r="C5" s="8">
        <v>0</v>
      </c>
      <c r="D5" s="15">
        <f t="shared" ref="D5:D16" si="1">(C5/49.7)*100</f>
        <v>0</v>
      </c>
      <c r="F5" s="24"/>
      <c r="G5" s="30">
        <v>2</v>
      </c>
      <c r="H5" s="8">
        <v>6.5</v>
      </c>
      <c r="I5" s="15">
        <f t="shared" si="0"/>
        <v>13.078470824949697</v>
      </c>
      <c r="L5" s="30">
        <v>2</v>
      </c>
      <c r="M5" s="8">
        <v>16</v>
      </c>
      <c r="N5" s="8">
        <v>0</v>
      </c>
      <c r="O5" s="15">
        <v>0</v>
      </c>
      <c r="Q5" s="30">
        <v>2</v>
      </c>
      <c r="R5" s="8">
        <v>6</v>
      </c>
      <c r="S5" s="8">
        <v>1</v>
      </c>
      <c r="T5" s="15">
        <v>6</v>
      </c>
    </row>
    <row r="6" spans="1:20" x14ac:dyDescent="0.25">
      <c r="A6" s="24"/>
      <c r="B6" s="30">
        <v>3</v>
      </c>
      <c r="C6" s="8">
        <v>0</v>
      </c>
      <c r="D6" s="15">
        <f t="shared" si="1"/>
        <v>0</v>
      </c>
      <c r="F6" s="24"/>
      <c r="G6" s="30">
        <v>3</v>
      </c>
      <c r="H6" s="8">
        <v>0</v>
      </c>
      <c r="I6" s="15">
        <f t="shared" si="0"/>
        <v>0</v>
      </c>
      <c r="L6" s="30">
        <v>3</v>
      </c>
      <c r="M6" s="8">
        <v>16</v>
      </c>
      <c r="N6" s="8">
        <v>2</v>
      </c>
      <c r="O6" s="15">
        <v>0</v>
      </c>
      <c r="Q6" s="30">
        <v>3</v>
      </c>
      <c r="R6" s="8">
        <v>7</v>
      </c>
      <c r="S6" s="8">
        <v>1</v>
      </c>
      <c r="T6" s="15">
        <v>7</v>
      </c>
    </row>
    <row r="7" spans="1:20" x14ac:dyDescent="0.25">
      <c r="A7" s="24"/>
      <c r="B7" s="30">
        <v>4</v>
      </c>
      <c r="C7" s="8">
        <v>0</v>
      </c>
      <c r="D7" s="15">
        <f t="shared" si="1"/>
        <v>0</v>
      </c>
      <c r="F7" s="24"/>
      <c r="G7" s="30">
        <v>4</v>
      </c>
      <c r="H7" s="8">
        <v>7.5</v>
      </c>
      <c r="I7" s="15">
        <f t="shared" si="0"/>
        <v>15.090543259557343</v>
      </c>
      <c r="L7" s="30">
        <v>4</v>
      </c>
      <c r="M7" s="8">
        <v>17</v>
      </c>
      <c r="N7" s="8">
        <v>1</v>
      </c>
      <c r="O7" s="15">
        <v>0</v>
      </c>
      <c r="Q7" s="30">
        <v>4</v>
      </c>
      <c r="R7" s="8">
        <v>3</v>
      </c>
      <c r="S7" s="8">
        <v>1</v>
      </c>
      <c r="T7" s="15">
        <v>8</v>
      </c>
    </row>
    <row r="8" spans="1:20" ht="15" thickBot="1" x14ac:dyDescent="0.3">
      <c r="A8" s="24"/>
      <c r="B8" s="30">
        <v>5</v>
      </c>
      <c r="C8" s="8">
        <v>0</v>
      </c>
      <c r="D8" s="15">
        <f t="shared" si="1"/>
        <v>0</v>
      </c>
      <c r="F8" s="24"/>
      <c r="G8" s="30">
        <v>5</v>
      </c>
      <c r="H8" s="8">
        <v>0</v>
      </c>
      <c r="I8" s="15">
        <f t="shared" si="0"/>
        <v>0</v>
      </c>
      <c r="L8" s="31"/>
      <c r="M8" s="16"/>
      <c r="N8" s="16"/>
      <c r="O8" s="17"/>
      <c r="Q8" s="31"/>
      <c r="R8" s="16"/>
      <c r="S8" s="16"/>
      <c r="T8" s="17"/>
    </row>
    <row r="9" spans="1:20" x14ac:dyDescent="0.25">
      <c r="A9" s="24"/>
      <c r="B9" s="30">
        <v>6</v>
      </c>
      <c r="C9" s="8">
        <v>0</v>
      </c>
      <c r="D9" s="15">
        <f t="shared" si="1"/>
        <v>0</v>
      </c>
      <c r="F9" s="24"/>
      <c r="G9" s="30">
        <v>6</v>
      </c>
      <c r="H9" s="8">
        <v>3.3</v>
      </c>
      <c r="I9" s="15">
        <f t="shared" si="0"/>
        <v>6.6398390342052309</v>
      </c>
      <c r="L9" s="29"/>
      <c r="M9" s="19" t="s">
        <v>82</v>
      </c>
      <c r="N9" s="19" t="s">
        <v>92</v>
      </c>
      <c r="O9" s="20"/>
      <c r="Q9" s="33"/>
      <c r="R9" s="32" t="s">
        <v>84</v>
      </c>
      <c r="S9" s="32" t="s">
        <v>92</v>
      </c>
      <c r="T9" s="35"/>
    </row>
    <row r="10" spans="1:20" ht="37.5" customHeight="1" x14ac:dyDescent="0.25">
      <c r="A10" s="24"/>
      <c r="B10" s="30">
        <v>7</v>
      </c>
      <c r="C10" s="8">
        <v>0</v>
      </c>
      <c r="D10" s="15">
        <f t="shared" si="1"/>
        <v>0</v>
      </c>
      <c r="F10" s="24"/>
      <c r="G10" s="30">
        <v>7</v>
      </c>
      <c r="H10" s="8">
        <v>12.8</v>
      </c>
      <c r="I10" s="15">
        <f t="shared" si="0"/>
        <v>25.754527162977869</v>
      </c>
      <c r="L10" s="30" t="s">
        <v>85</v>
      </c>
      <c r="M10" s="10" t="s">
        <v>89</v>
      </c>
      <c r="N10" s="10" t="s">
        <v>90</v>
      </c>
      <c r="O10" s="36" t="s">
        <v>91</v>
      </c>
      <c r="Q10" s="30" t="s">
        <v>85</v>
      </c>
      <c r="R10" s="10" t="s">
        <v>89</v>
      </c>
      <c r="S10" s="10" t="s">
        <v>90</v>
      </c>
      <c r="T10" s="36" t="s">
        <v>91</v>
      </c>
    </row>
    <row r="11" spans="1:20" x14ac:dyDescent="0.25">
      <c r="A11" s="24"/>
      <c r="B11" s="30">
        <v>8</v>
      </c>
      <c r="C11" s="8">
        <v>0</v>
      </c>
      <c r="D11" s="15">
        <f t="shared" si="1"/>
        <v>0</v>
      </c>
      <c r="F11" s="24"/>
      <c r="G11" s="30">
        <v>8</v>
      </c>
      <c r="H11" s="8">
        <v>22.2</v>
      </c>
      <c r="I11" s="15">
        <f t="shared" si="0"/>
        <v>44.668008048289735</v>
      </c>
      <c r="L11" s="30">
        <v>1</v>
      </c>
      <c r="M11" s="8">
        <f>100*M4/SUM($M$4:$O$4)</f>
        <v>92.307692307692307</v>
      </c>
      <c r="N11" s="8">
        <f t="shared" ref="N11:O11" si="2">100*N4/SUM($M$4:$O$4)</f>
        <v>7.6923076923076925</v>
      </c>
      <c r="O11" s="15">
        <f t="shared" si="2"/>
        <v>0</v>
      </c>
      <c r="P11" s="1" t="s">
        <v>93</v>
      </c>
      <c r="Q11" s="30">
        <v>1</v>
      </c>
      <c r="R11" s="8">
        <f>100*R4/SUM($R$4:$T$4)</f>
        <v>57.142857142857146</v>
      </c>
      <c r="S11" s="8">
        <f t="shared" ref="S11:T11" si="3">100*S4/SUM($R$4:$T$4)</f>
        <v>7.1428571428571432</v>
      </c>
      <c r="T11" s="15">
        <f t="shared" si="3"/>
        <v>35.714285714285715</v>
      </c>
    </row>
    <row r="12" spans="1:20" x14ac:dyDescent="0.25">
      <c r="A12" s="24"/>
      <c r="B12" s="30">
        <v>9</v>
      </c>
      <c r="C12" s="8">
        <v>2.5</v>
      </c>
      <c r="D12" s="15">
        <f t="shared" si="1"/>
        <v>5.0301810865191143</v>
      </c>
      <c r="F12" s="24"/>
      <c r="G12" s="30">
        <v>9</v>
      </c>
      <c r="H12" s="8">
        <v>0</v>
      </c>
      <c r="I12" s="15">
        <f t="shared" si="0"/>
        <v>0</v>
      </c>
      <c r="L12" s="30">
        <v>2</v>
      </c>
      <c r="M12" s="8">
        <f>100*M5/SUM($M$5:$O$5)</f>
        <v>100</v>
      </c>
      <c r="N12" s="8">
        <f t="shared" ref="N12:O12" si="4">100*N5/SUM($M$5:$O$5)</f>
        <v>0</v>
      </c>
      <c r="O12" s="15">
        <f t="shared" si="4"/>
        <v>0</v>
      </c>
      <c r="Q12" s="30">
        <v>2</v>
      </c>
      <c r="R12" s="8">
        <f>100*R5/SUM($R$5:$T$5)</f>
        <v>46.153846153846153</v>
      </c>
      <c r="S12" s="8">
        <f t="shared" ref="S12:T12" si="5">100*S5/SUM($R$5:$T$5)</f>
        <v>7.6923076923076925</v>
      </c>
      <c r="T12" s="15">
        <f t="shared" si="5"/>
        <v>46.153846153846153</v>
      </c>
    </row>
    <row r="13" spans="1:20" x14ac:dyDescent="0.25">
      <c r="A13" s="24"/>
      <c r="B13" s="30">
        <v>10</v>
      </c>
      <c r="C13" s="8">
        <v>0</v>
      </c>
      <c r="D13" s="15">
        <f t="shared" si="1"/>
        <v>0</v>
      </c>
      <c r="F13" s="24"/>
      <c r="G13" s="30">
        <v>10</v>
      </c>
      <c r="H13" s="8">
        <v>0</v>
      </c>
      <c r="I13" s="15">
        <f t="shared" si="0"/>
        <v>0</v>
      </c>
      <c r="L13" s="30">
        <v>3</v>
      </c>
      <c r="M13" s="8">
        <f>100*M6/SUM($M$6:$O$6)</f>
        <v>88.888888888888886</v>
      </c>
      <c r="N13" s="8">
        <f t="shared" ref="N13:O13" si="6">100*N6/SUM($M$6:$O$6)</f>
        <v>11.111111111111111</v>
      </c>
      <c r="O13" s="15">
        <f t="shared" si="6"/>
        <v>0</v>
      </c>
      <c r="Q13" s="30">
        <v>3</v>
      </c>
      <c r="R13" s="8">
        <f>100*R6/SUM($R$6:$T$6)</f>
        <v>46.666666666666664</v>
      </c>
      <c r="S13" s="8">
        <f>100*S6/SUM($R$6:$T$6)</f>
        <v>6.666666666666667</v>
      </c>
      <c r="T13" s="15">
        <f t="shared" ref="T13" si="7">100*T6/SUM($R$6:$T$6)</f>
        <v>46.666666666666664</v>
      </c>
    </row>
    <row r="14" spans="1:20" x14ac:dyDescent="0.25">
      <c r="A14" s="24"/>
      <c r="B14" s="30">
        <v>11</v>
      </c>
      <c r="C14" s="8">
        <v>0</v>
      </c>
      <c r="D14" s="15">
        <f t="shared" si="1"/>
        <v>0</v>
      </c>
      <c r="F14" s="24"/>
      <c r="G14" s="30">
        <v>11</v>
      </c>
      <c r="H14" s="8">
        <v>24.3</v>
      </c>
      <c r="I14" s="15">
        <f t="shared" si="0"/>
        <v>48.893360160965791</v>
      </c>
      <c r="L14" s="30">
        <v>4</v>
      </c>
      <c r="M14" s="8">
        <f>100*M7/SUM($M$7:$O$7)</f>
        <v>94.444444444444443</v>
      </c>
      <c r="N14" s="8">
        <f t="shared" ref="N14:O14" si="8">100*N7/SUM($M$7:$O$7)</f>
        <v>5.5555555555555554</v>
      </c>
      <c r="O14" s="15">
        <f t="shared" si="8"/>
        <v>0</v>
      </c>
      <c r="Q14" s="30">
        <v>4</v>
      </c>
      <c r="R14" s="8">
        <f>100*R7/SUM($R$7:$T$7)</f>
        <v>25</v>
      </c>
      <c r="S14" s="8">
        <f t="shared" ref="S14:T14" si="9">100*S7/SUM($R$7:$T$7)</f>
        <v>8.3333333333333339</v>
      </c>
      <c r="T14" s="15">
        <f t="shared" si="9"/>
        <v>66.666666666666671</v>
      </c>
    </row>
    <row r="15" spans="1:20" x14ac:dyDescent="0.25">
      <c r="A15" s="24"/>
      <c r="B15" s="30">
        <v>12</v>
      </c>
      <c r="C15" s="8">
        <v>0</v>
      </c>
      <c r="D15" s="15">
        <f t="shared" si="1"/>
        <v>0</v>
      </c>
      <c r="F15" s="24"/>
      <c r="G15" s="30">
        <v>12</v>
      </c>
      <c r="H15" s="8">
        <v>0</v>
      </c>
      <c r="I15" s="15">
        <f t="shared" si="0"/>
        <v>0</v>
      </c>
      <c r="L15" s="30"/>
      <c r="M15" s="8"/>
      <c r="N15" s="8"/>
      <c r="O15" s="15"/>
      <c r="Q15" s="30"/>
      <c r="R15" s="8"/>
      <c r="S15" s="8"/>
      <c r="T15" s="15"/>
    </row>
    <row r="16" spans="1:20" ht="15" thickBot="1" x14ac:dyDescent="0.3">
      <c r="A16" s="27"/>
      <c r="B16" s="31">
        <v>13</v>
      </c>
      <c r="C16" s="16">
        <v>0</v>
      </c>
      <c r="D16" s="17">
        <f t="shared" si="1"/>
        <v>0</v>
      </c>
      <c r="F16" s="24"/>
      <c r="G16" s="30">
        <v>13</v>
      </c>
      <c r="H16" s="8">
        <v>0</v>
      </c>
      <c r="I16" s="15">
        <f t="shared" si="0"/>
        <v>0</v>
      </c>
      <c r="L16" s="30" t="s">
        <v>94</v>
      </c>
      <c r="M16" s="8">
        <f>AVERAGE(M11:M14)</f>
        <v>93.910256410256409</v>
      </c>
      <c r="N16" s="8">
        <f t="shared" ref="N16:T16" si="10">AVERAGE(N11:N14)</f>
        <v>6.0897435897435894</v>
      </c>
      <c r="O16" s="15">
        <f t="shared" si="10"/>
        <v>0</v>
      </c>
      <c r="Q16" s="30"/>
      <c r="R16" s="8">
        <f t="shared" si="10"/>
        <v>43.740842490842489</v>
      </c>
      <c r="S16" s="8">
        <f t="shared" si="10"/>
        <v>7.4587912087912098</v>
      </c>
      <c r="T16" s="15">
        <f t="shared" si="10"/>
        <v>48.800366300366306</v>
      </c>
    </row>
    <row r="17" spans="1:20" ht="15" thickBot="1" x14ac:dyDescent="0.3">
      <c r="F17" s="27"/>
      <c r="G17" s="31">
        <v>14</v>
      </c>
      <c r="H17" s="16">
        <v>0</v>
      </c>
      <c r="I17" s="17">
        <f t="shared" si="0"/>
        <v>0</v>
      </c>
      <c r="L17" s="31" t="s">
        <v>95</v>
      </c>
      <c r="M17" s="16">
        <f>STDEV(M11:M14)</f>
        <v>4.6602102002722487</v>
      </c>
      <c r="N17" s="16">
        <f t="shared" ref="N17:T17" si="11">STDEV(N11:N14)</f>
        <v>4.6602102002722487</v>
      </c>
      <c r="O17" s="17">
        <f t="shared" si="11"/>
        <v>0</v>
      </c>
      <c r="Q17" s="31"/>
      <c r="R17" s="16">
        <f t="shared" si="11"/>
        <v>13.481050994944592</v>
      </c>
      <c r="S17" s="16">
        <f t="shared" si="11"/>
        <v>0.71801334711972309</v>
      </c>
      <c r="T17" s="17">
        <f t="shared" si="11"/>
        <v>12.935827984027455</v>
      </c>
    </row>
    <row r="18" spans="1:20" x14ac:dyDescent="0.25">
      <c r="F18" s="7"/>
      <c r="G18" s="18"/>
      <c r="H18" s="19"/>
      <c r="I18" s="19"/>
    </row>
    <row r="19" spans="1:20" ht="15" thickBot="1" x14ac:dyDescent="0.3">
      <c r="F19" s="7"/>
      <c r="G19" s="34"/>
      <c r="H19" s="14"/>
      <c r="I19" s="14"/>
    </row>
    <row r="20" spans="1:20" ht="29" thickBot="1" x14ac:dyDescent="0.3">
      <c r="A20" s="23" t="s">
        <v>85</v>
      </c>
      <c r="B20" s="28" t="s">
        <v>86</v>
      </c>
      <c r="C20" s="21" t="s">
        <v>87</v>
      </c>
      <c r="D20" s="22" t="s">
        <v>88</v>
      </c>
      <c r="F20" s="23" t="s">
        <v>85</v>
      </c>
      <c r="G20" s="28" t="s">
        <v>86</v>
      </c>
      <c r="H20" s="21" t="s">
        <v>87</v>
      </c>
      <c r="I20" s="22" t="s">
        <v>88</v>
      </c>
      <c r="K20" s="1" t="s">
        <v>96</v>
      </c>
      <c r="L20" s="8"/>
      <c r="M20" s="10" t="s">
        <v>89</v>
      </c>
      <c r="N20" s="10" t="s">
        <v>90</v>
      </c>
      <c r="O20" s="10" t="s">
        <v>91</v>
      </c>
      <c r="Q20" s="10" t="s">
        <v>97</v>
      </c>
      <c r="R20" s="10" t="s">
        <v>89</v>
      </c>
      <c r="S20" s="10" t="s">
        <v>90</v>
      </c>
      <c r="T20" s="10" t="s">
        <v>91</v>
      </c>
    </row>
    <row r="21" spans="1:20" x14ac:dyDescent="0.25">
      <c r="A21" s="24">
        <v>2</v>
      </c>
      <c r="B21" s="29">
        <v>1</v>
      </c>
      <c r="C21" s="19">
        <v>0</v>
      </c>
      <c r="D21" s="20">
        <f t="shared" ref="D21:D36" si="12">(C21/49.7)*100</f>
        <v>0</v>
      </c>
      <c r="F21" s="24">
        <v>2</v>
      </c>
      <c r="G21" s="29">
        <v>1</v>
      </c>
      <c r="H21" s="19">
        <v>18.100000000000001</v>
      </c>
      <c r="I21" s="20">
        <f t="shared" ref="I21:I33" si="13">(H21/49.7)*100</f>
        <v>36.418511066398388</v>
      </c>
      <c r="L21" s="8" t="s">
        <v>82</v>
      </c>
      <c r="M21" s="8">
        <f t="shared" ref="M21:O21" si="14">M16</f>
        <v>93.910256410256409</v>
      </c>
      <c r="N21" s="8">
        <f t="shared" si="14"/>
        <v>6.0897435897435894</v>
      </c>
      <c r="O21" s="8">
        <f t="shared" si="14"/>
        <v>0</v>
      </c>
      <c r="Q21" s="8"/>
      <c r="R21" s="8">
        <f>TTEST(M11:M14,R11:R14,2,2)</f>
        <v>4.1233001765835945E-4</v>
      </c>
      <c r="S21" s="8">
        <f t="shared" ref="S21" si="15">TTEST(N11:N14,S11:S14,2,2)</f>
        <v>0.58258336281085321</v>
      </c>
      <c r="T21" s="8">
        <f>TTEST(O11:O14,T11:T14,2,2)</f>
        <v>2.811704099464852E-4</v>
      </c>
    </row>
    <row r="22" spans="1:20" x14ac:dyDescent="0.25">
      <c r="A22" s="24"/>
      <c r="B22" s="30">
        <v>2</v>
      </c>
      <c r="C22" s="8">
        <v>0</v>
      </c>
      <c r="D22" s="15">
        <f t="shared" si="12"/>
        <v>0</v>
      </c>
      <c r="F22" s="24"/>
      <c r="G22" s="30">
        <v>2</v>
      </c>
      <c r="H22" s="8">
        <v>29.5</v>
      </c>
      <c r="I22" s="15">
        <f t="shared" si="13"/>
        <v>59.356136820925556</v>
      </c>
      <c r="L22" s="8" t="s">
        <v>84</v>
      </c>
      <c r="M22" s="8">
        <f t="shared" ref="M22:O22" si="16">R16</f>
        <v>43.740842490842489</v>
      </c>
      <c r="N22" s="8">
        <f t="shared" si="16"/>
        <v>7.4587912087912098</v>
      </c>
      <c r="O22" s="8">
        <f t="shared" si="16"/>
        <v>48.800366300366306</v>
      </c>
    </row>
    <row r="23" spans="1:20" x14ac:dyDescent="0.25">
      <c r="A23" s="24"/>
      <c r="B23" s="30">
        <v>3</v>
      </c>
      <c r="C23" s="8">
        <v>0</v>
      </c>
      <c r="D23" s="15">
        <f t="shared" si="12"/>
        <v>0</v>
      </c>
      <c r="F23" s="24"/>
      <c r="G23" s="30">
        <v>3</v>
      </c>
      <c r="H23" s="8">
        <v>0</v>
      </c>
      <c r="I23" s="15">
        <f t="shared" si="13"/>
        <v>0</v>
      </c>
    </row>
    <row r="24" spans="1:20" x14ac:dyDescent="0.25">
      <c r="A24" s="24"/>
      <c r="B24" s="30">
        <v>4</v>
      </c>
      <c r="C24" s="8">
        <v>0</v>
      </c>
      <c r="D24" s="15">
        <f t="shared" si="12"/>
        <v>0</v>
      </c>
      <c r="F24" s="24"/>
      <c r="G24" s="30">
        <v>4</v>
      </c>
      <c r="H24" s="8">
        <v>7.8</v>
      </c>
      <c r="I24" s="15">
        <f t="shared" si="13"/>
        <v>15.694164989939638</v>
      </c>
    </row>
    <row r="25" spans="1:20" x14ac:dyDescent="0.25">
      <c r="A25" s="24"/>
      <c r="B25" s="30">
        <v>5</v>
      </c>
      <c r="C25" s="8">
        <v>0</v>
      </c>
      <c r="D25" s="15">
        <f t="shared" si="12"/>
        <v>0</v>
      </c>
      <c r="F25" s="24"/>
      <c r="G25" s="30">
        <v>5</v>
      </c>
      <c r="H25" s="8">
        <v>2.7</v>
      </c>
      <c r="I25" s="15">
        <f t="shared" si="13"/>
        <v>5.4325955734406444</v>
      </c>
    </row>
    <row r="26" spans="1:20" x14ac:dyDescent="0.25">
      <c r="A26" s="24"/>
      <c r="B26" s="30">
        <v>6</v>
      </c>
      <c r="C26" s="8">
        <v>0</v>
      </c>
      <c r="D26" s="15">
        <f t="shared" si="12"/>
        <v>0</v>
      </c>
      <c r="F26" s="24"/>
      <c r="G26" s="30">
        <v>6</v>
      </c>
      <c r="H26" s="8">
        <v>0</v>
      </c>
      <c r="I26" s="15">
        <f t="shared" si="13"/>
        <v>0</v>
      </c>
    </row>
    <row r="27" spans="1:20" x14ac:dyDescent="0.25">
      <c r="A27" s="24"/>
      <c r="B27" s="30">
        <v>7</v>
      </c>
      <c r="C27" s="8">
        <v>0</v>
      </c>
      <c r="D27" s="15">
        <f t="shared" si="12"/>
        <v>0</v>
      </c>
      <c r="F27" s="24"/>
      <c r="G27" s="30">
        <v>7</v>
      </c>
      <c r="H27" s="8">
        <v>26.8</v>
      </c>
      <c r="I27" s="15">
        <f t="shared" si="13"/>
        <v>53.923541247484906</v>
      </c>
    </row>
    <row r="28" spans="1:20" x14ac:dyDescent="0.25">
      <c r="A28" s="24"/>
      <c r="B28" s="30">
        <v>8</v>
      </c>
      <c r="C28" s="8">
        <v>0</v>
      </c>
      <c r="D28" s="15">
        <f t="shared" si="12"/>
        <v>0</v>
      </c>
      <c r="F28" s="24"/>
      <c r="G28" s="30">
        <v>8</v>
      </c>
      <c r="H28" s="8">
        <v>0</v>
      </c>
      <c r="I28" s="15">
        <f t="shared" si="13"/>
        <v>0</v>
      </c>
    </row>
    <row r="29" spans="1:20" x14ac:dyDescent="0.25">
      <c r="A29" s="24"/>
      <c r="B29" s="30">
        <v>9</v>
      </c>
      <c r="C29" s="8">
        <v>0</v>
      </c>
      <c r="D29" s="15">
        <f t="shared" si="12"/>
        <v>0</v>
      </c>
      <c r="F29" s="24"/>
      <c r="G29" s="30">
        <v>9</v>
      </c>
      <c r="H29" s="8">
        <v>0</v>
      </c>
      <c r="I29" s="15">
        <f t="shared" si="13"/>
        <v>0</v>
      </c>
    </row>
    <row r="30" spans="1:20" x14ac:dyDescent="0.25">
      <c r="A30" s="24"/>
      <c r="B30" s="30">
        <v>10</v>
      </c>
      <c r="C30" s="8">
        <v>0</v>
      </c>
      <c r="D30" s="15">
        <f t="shared" si="12"/>
        <v>0</v>
      </c>
      <c r="F30" s="24"/>
      <c r="G30" s="30">
        <v>10</v>
      </c>
      <c r="H30" s="8">
        <v>0</v>
      </c>
      <c r="I30" s="15">
        <f t="shared" si="13"/>
        <v>0</v>
      </c>
    </row>
    <row r="31" spans="1:20" x14ac:dyDescent="0.25">
      <c r="A31" s="24"/>
      <c r="B31" s="30">
        <v>11</v>
      </c>
      <c r="C31" s="8">
        <v>0</v>
      </c>
      <c r="D31" s="15">
        <f t="shared" si="12"/>
        <v>0</v>
      </c>
      <c r="F31" s="24"/>
      <c r="G31" s="30">
        <v>11</v>
      </c>
      <c r="H31" s="8">
        <v>0</v>
      </c>
      <c r="I31" s="15">
        <f t="shared" si="13"/>
        <v>0</v>
      </c>
    </row>
    <row r="32" spans="1:20" x14ac:dyDescent="0.25">
      <c r="A32" s="24"/>
      <c r="B32" s="30">
        <v>12</v>
      </c>
      <c r="C32" s="8">
        <v>0</v>
      </c>
      <c r="D32" s="15">
        <f t="shared" si="12"/>
        <v>0</v>
      </c>
      <c r="F32" s="24"/>
      <c r="G32" s="30">
        <v>12</v>
      </c>
      <c r="H32" s="8">
        <v>24.5</v>
      </c>
      <c r="I32" s="15">
        <f t="shared" si="13"/>
        <v>49.29577464788732</v>
      </c>
    </row>
    <row r="33" spans="1:20" ht="15" thickBot="1" x14ac:dyDescent="0.3">
      <c r="A33" s="24"/>
      <c r="B33" s="30">
        <v>13</v>
      </c>
      <c r="C33" s="8">
        <v>0</v>
      </c>
      <c r="D33" s="15">
        <f t="shared" si="12"/>
        <v>0</v>
      </c>
      <c r="F33" s="27"/>
      <c r="G33" s="31">
        <v>13</v>
      </c>
      <c r="H33" s="16">
        <v>19.100000000000001</v>
      </c>
      <c r="I33" s="17">
        <f t="shared" si="13"/>
        <v>38.430583501006041</v>
      </c>
    </row>
    <row r="34" spans="1:20" x14ac:dyDescent="0.25">
      <c r="A34" s="24"/>
      <c r="B34" s="30">
        <v>14</v>
      </c>
      <c r="C34" s="8">
        <v>0</v>
      </c>
      <c r="D34" s="15">
        <f t="shared" si="12"/>
        <v>0</v>
      </c>
      <c r="F34" s="7"/>
      <c r="G34" s="7"/>
      <c r="H34" s="7"/>
      <c r="I34" s="7"/>
    </row>
    <row r="35" spans="1:20" x14ac:dyDescent="0.25">
      <c r="A35" s="24"/>
      <c r="B35" s="30">
        <v>15</v>
      </c>
      <c r="C35" s="8">
        <v>0</v>
      </c>
      <c r="D35" s="15">
        <f t="shared" si="12"/>
        <v>0</v>
      </c>
      <c r="F35" s="7"/>
      <c r="G35" s="7"/>
      <c r="H35" s="7"/>
      <c r="I35" s="7"/>
    </row>
    <row r="36" spans="1:20" ht="15" thickBot="1" x14ac:dyDescent="0.3">
      <c r="A36" s="27"/>
      <c r="B36" s="31">
        <v>16</v>
      </c>
      <c r="C36" s="16">
        <v>0</v>
      </c>
      <c r="D36" s="17">
        <f t="shared" si="12"/>
        <v>0</v>
      </c>
      <c r="F36" s="7"/>
      <c r="G36" s="7"/>
      <c r="H36" s="7"/>
      <c r="I36" s="7"/>
    </row>
    <row r="37" spans="1:20" ht="15" thickBot="1" x14ac:dyDescent="0.3">
      <c r="F37" s="7"/>
      <c r="G37" s="25"/>
      <c r="H37" s="26"/>
      <c r="I37" s="26"/>
    </row>
    <row r="38" spans="1:20" ht="29" thickBot="1" x14ac:dyDescent="0.3">
      <c r="A38" s="23" t="s">
        <v>85</v>
      </c>
      <c r="B38" s="28" t="s">
        <v>86</v>
      </c>
      <c r="C38" s="21" t="s">
        <v>87</v>
      </c>
      <c r="D38" s="22" t="s">
        <v>88</v>
      </c>
      <c r="F38" s="23" t="s">
        <v>85</v>
      </c>
      <c r="G38" s="28" t="s">
        <v>86</v>
      </c>
      <c r="H38" s="21" t="s">
        <v>87</v>
      </c>
      <c r="I38" s="22" t="s">
        <v>88</v>
      </c>
      <c r="T38" s="4"/>
    </row>
    <row r="39" spans="1:20" x14ac:dyDescent="0.25">
      <c r="A39" s="24">
        <v>3</v>
      </c>
      <c r="B39" s="29">
        <v>1</v>
      </c>
      <c r="C39" s="19">
        <v>0</v>
      </c>
      <c r="D39" s="20">
        <f t="shared" ref="D39:D56" si="17">(C39/49.7)*100</f>
        <v>0</v>
      </c>
      <c r="F39" s="24">
        <v>3</v>
      </c>
      <c r="G39" s="29">
        <v>1</v>
      </c>
      <c r="H39" s="19">
        <v>16.2</v>
      </c>
      <c r="I39" s="20">
        <f>(H39/49.7)*100</f>
        <v>32.595573440643861</v>
      </c>
      <c r="T39" s="4"/>
    </row>
    <row r="40" spans="1:20" x14ac:dyDescent="0.25">
      <c r="A40" s="24"/>
      <c r="B40" s="30">
        <v>2</v>
      </c>
      <c r="C40" s="8">
        <v>0</v>
      </c>
      <c r="D40" s="15">
        <f t="shared" si="17"/>
        <v>0</v>
      </c>
      <c r="F40" s="24"/>
      <c r="G40" s="30">
        <v>2</v>
      </c>
      <c r="H40" s="8">
        <v>0</v>
      </c>
      <c r="I40" s="15">
        <f>(H40/49.7)*100</f>
        <v>0</v>
      </c>
      <c r="T40" s="4"/>
    </row>
    <row r="41" spans="1:20" x14ac:dyDescent="0.25">
      <c r="A41" s="24"/>
      <c r="B41" s="30">
        <v>3</v>
      </c>
      <c r="C41" s="8">
        <v>0</v>
      </c>
      <c r="D41" s="15">
        <f t="shared" si="17"/>
        <v>0</v>
      </c>
      <c r="F41" s="24"/>
      <c r="G41" s="30">
        <v>3</v>
      </c>
      <c r="H41" s="8">
        <v>5.8</v>
      </c>
      <c r="I41" s="15">
        <f>(H41/49.7)*100</f>
        <v>11.670020120724345</v>
      </c>
    </row>
    <row r="42" spans="1:20" x14ac:dyDescent="0.25">
      <c r="A42" s="24"/>
      <c r="B42" s="30">
        <v>4</v>
      </c>
      <c r="C42" s="8">
        <v>0</v>
      </c>
      <c r="D42" s="15">
        <f t="shared" si="17"/>
        <v>0</v>
      </c>
      <c r="F42" s="24"/>
      <c r="G42" s="30">
        <v>4</v>
      </c>
      <c r="H42" s="8">
        <v>0</v>
      </c>
      <c r="I42" s="15">
        <f>(H42/49.7)*100</f>
        <v>0</v>
      </c>
    </row>
    <row r="43" spans="1:20" x14ac:dyDescent="0.25">
      <c r="A43" s="24"/>
      <c r="B43" s="30">
        <v>5</v>
      </c>
      <c r="C43" s="8">
        <v>0</v>
      </c>
      <c r="D43" s="15">
        <f t="shared" si="17"/>
        <v>0</v>
      </c>
      <c r="F43" s="24"/>
      <c r="G43" s="30">
        <v>5</v>
      </c>
      <c r="H43" s="8">
        <v>17</v>
      </c>
      <c r="I43" s="15">
        <f>(H43/49.7)*100</f>
        <v>34.205231388329977</v>
      </c>
    </row>
    <row r="44" spans="1:20" x14ac:dyDescent="0.25">
      <c r="A44" s="24"/>
      <c r="B44" s="30">
        <v>6</v>
      </c>
      <c r="C44" s="8">
        <v>0</v>
      </c>
      <c r="D44" s="15">
        <f t="shared" si="17"/>
        <v>0</v>
      </c>
      <c r="F44" s="24"/>
      <c r="G44" s="30">
        <v>6</v>
      </c>
      <c r="H44" s="8">
        <v>0</v>
      </c>
      <c r="I44" s="15">
        <f>(H44/49.7)*100</f>
        <v>0</v>
      </c>
    </row>
    <row r="45" spans="1:20" x14ac:dyDescent="0.25">
      <c r="A45" s="24"/>
      <c r="B45" s="30">
        <v>7</v>
      </c>
      <c r="C45" s="8">
        <v>0</v>
      </c>
      <c r="D45" s="15">
        <f t="shared" si="17"/>
        <v>0</v>
      </c>
      <c r="F45" s="24"/>
      <c r="G45" s="30">
        <v>7</v>
      </c>
      <c r="H45" s="8">
        <v>5.3</v>
      </c>
      <c r="I45" s="15">
        <f>(H45/49.7)*100</f>
        <v>10.663983903420522</v>
      </c>
    </row>
    <row r="46" spans="1:20" x14ac:dyDescent="0.25">
      <c r="A46" s="24"/>
      <c r="B46" s="30">
        <v>8</v>
      </c>
      <c r="C46" s="8">
        <v>0</v>
      </c>
      <c r="D46" s="15">
        <f t="shared" si="17"/>
        <v>0</v>
      </c>
      <c r="F46" s="24"/>
      <c r="G46" s="30">
        <v>8</v>
      </c>
      <c r="H46" s="8">
        <v>3.3</v>
      </c>
      <c r="I46" s="15">
        <f>(H46/49.7)*100</f>
        <v>6.6398390342052309</v>
      </c>
    </row>
    <row r="47" spans="1:20" x14ac:dyDescent="0.25">
      <c r="A47" s="24"/>
      <c r="B47" s="30">
        <v>9</v>
      </c>
      <c r="C47" s="8">
        <v>0</v>
      </c>
      <c r="D47" s="15">
        <f t="shared" si="17"/>
        <v>0</v>
      </c>
      <c r="F47" s="24"/>
      <c r="G47" s="30">
        <v>9</v>
      </c>
      <c r="H47" s="8">
        <v>0</v>
      </c>
      <c r="I47" s="15">
        <f>(H47/49.7)*100</f>
        <v>0</v>
      </c>
    </row>
    <row r="48" spans="1:20" x14ac:dyDescent="0.25">
      <c r="A48" s="24"/>
      <c r="B48" s="30">
        <v>10</v>
      </c>
      <c r="C48" s="8">
        <v>0</v>
      </c>
      <c r="D48" s="15">
        <f t="shared" si="17"/>
        <v>0</v>
      </c>
      <c r="F48" s="24"/>
      <c r="G48" s="30">
        <v>10</v>
      </c>
      <c r="H48" s="8">
        <v>0</v>
      </c>
      <c r="I48" s="15">
        <f>(H48/49.7)*100</f>
        <v>0</v>
      </c>
    </row>
    <row r="49" spans="1:9" x14ac:dyDescent="0.25">
      <c r="A49" s="24"/>
      <c r="B49" s="30">
        <v>11</v>
      </c>
      <c r="C49" s="8">
        <v>0</v>
      </c>
      <c r="D49" s="15">
        <f t="shared" si="17"/>
        <v>0</v>
      </c>
      <c r="F49" s="24"/>
      <c r="G49" s="30">
        <v>11</v>
      </c>
      <c r="H49" s="8">
        <v>19.899999999999999</v>
      </c>
      <c r="I49" s="15">
        <f>(H49/49.7)*100</f>
        <v>40.04024144869215</v>
      </c>
    </row>
    <row r="50" spans="1:9" x14ac:dyDescent="0.25">
      <c r="A50" s="24"/>
      <c r="B50" s="30">
        <v>12</v>
      </c>
      <c r="C50" s="8">
        <v>0</v>
      </c>
      <c r="D50" s="15">
        <f t="shared" si="17"/>
        <v>0</v>
      </c>
      <c r="F50" s="24"/>
      <c r="G50" s="30">
        <v>12</v>
      </c>
      <c r="H50" s="8">
        <v>0</v>
      </c>
      <c r="I50" s="15">
        <f>(H50/49.7)*100</f>
        <v>0</v>
      </c>
    </row>
    <row r="51" spans="1:9" x14ac:dyDescent="0.25">
      <c r="A51" s="24"/>
      <c r="B51" s="30">
        <v>13</v>
      </c>
      <c r="C51" s="8">
        <v>2.6</v>
      </c>
      <c r="D51" s="15">
        <f t="shared" si="17"/>
        <v>5.2313883299798789</v>
      </c>
      <c r="F51" s="24"/>
      <c r="G51" s="30">
        <v>13</v>
      </c>
      <c r="H51" s="8">
        <v>23.4</v>
      </c>
      <c r="I51" s="15">
        <f>(H51/49.7)*100</f>
        <v>47.082494969818903</v>
      </c>
    </row>
    <row r="52" spans="1:9" x14ac:dyDescent="0.25">
      <c r="A52" s="24"/>
      <c r="B52" s="30">
        <v>14</v>
      </c>
      <c r="C52" s="8">
        <v>0</v>
      </c>
      <c r="D52" s="15">
        <f t="shared" si="17"/>
        <v>0</v>
      </c>
      <c r="F52" s="24"/>
      <c r="G52" s="30">
        <v>14</v>
      </c>
      <c r="H52" s="8">
        <v>0</v>
      </c>
      <c r="I52" s="15">
        <f>(H52/49.7)*100</f>
        <v>0</v>
      </c>
    </row>
    <row r="53" spans="1:9" ht="15" thickBot="1" x14ac:dyDescent="0.3">
      <c r="A53" s="24"/>
      <c r="B53" s="30">
        <v>15</v>
      </c>
      <c r="C53" s="8">
        <v>0</v>
      </c>
      <c r="D53" s="15">
        <f t="shared" si="17"/>
        <v>0</v>
      </c>
      <c r="F53" s="27"/>
      <c r="G53" s="31">
        <v>15</v>
      </c>
      <c r="H53" s="16">
        <v>16.7</v>
      </c>
      <c r="I53" s="17">
        <f>(H53/49.7)*100</f>
        <v>33.601609657947684</v>
      </c>
    </row>
    <row r="54" spans="1:9" x14ac:dyDescent="0.25">
      <c r="A54" s="24"/>
      <c r="B54" s="30">
        <v>16</v>
      </c>
      <c r="C54" s="8">
        <v>1</v>
      </c>
      <c r="D54" s="15">
        <f t="shared" si="17"/>
        <v>2.0120724346076457</v>
      </c>
      <c r="F54" s="7"/>
      <c r="G54" s="7"/>
      <c r="H54" s="7"/>
      <c r="I54" s="7"/>
    </row>
    <row r="55" spans="1:9" x14ac:dyDescent="0.25">
      <c r="A55" s="24"/>
      <c r="B55" s="30">
        <v>17</v>
      </c>
      <c r="C55" s="8">
        <v>0</v>
      </c>
      <c r="D55" s="15">
        <f t="shared" si="17"/>
        <v>0</v>
      </c>
      <c r="F55" s="7"/>
      <c r="G55" s="7"/>
      <c r="H55" s="7"/>
      <c r="I55" s="7"/>
    </row>
    <row r="56" spans="1:9" ht="15" thickBot="1" x14ac:dyDescent="0.3">
      <c r="A56" s="27"/>
      <c r="B56" s="31">
        <v>18</v>
      </c>
      <c r="C56" s="16">
        <v>0</v>
      </c>
      <c r="D56" s="17">
        <f t="shared" si="17"/>
        <v>0</v>
      </c>
      <c r="F56" s="7"/>
      <c r="G56" s="7"/>
      <c r="H56" s="7"/>
      <c r="I56" s="7"/>
    </row>
    <row r="57" spans="1:9" ht="15" thickBot="1" x14ac:dyDescent="0.3">
      <c r="F57" s="7"/>
      <c r="G57" s="7"/>
      <c r="H57" s="7"/>
      <c r="I57" s="7"/>
    </row>
    <row r="58" spans="1:9" ht="29" thickBot="1" x14ac:dyDescent="0.3">
      <c r="A58" s="23" t="s">
        <v>85</v>
      </c>
      <c r="B58" s="28" t="s">
        <v>86</v>
      </c>
      <c r="C58" s="21" t="s">
        <v>87</v>
      </c>
      <c r="D58" s="22" t="s">
        <v>88</v>
      </c>
      <c r="F58" s="23" t="s">
        <v>85</v>
      </c>
      <c r="G58" s="28" t="s">
        <v>86</v>
      </c>
      <c r="H58" s="21" t="s">
        <v>87</v>
      </c>
      <c r="I58" s="22" t="s">
        <v>88</v>
      </c>
    </row>
    <row r="59" spans="1:9" x14ac:dyDescent="0.25">
      <c r="A59" s="24">
        <v>4</v>
      </c>
      <c r="B59" s="29">
        <v>1</v>
      </c>
      <c r="C59" s="19">
        <v>0</v>
      </c>
      <c r="D59" s="20">
        <f t="shared" ref="D59:D76" si="18">(C59/49.7)*100</f>
        <v>0</v>
      </c>
      <c r="F59" s="24">
        <v>4</v>
      </c>
      <c r="G59" s="29">
        <v>1</v>
      </c>
      <c r="H59" s="19">
        <v>0</v>
      </c>
      <c r="I59" s="20">
        <f t="shared" ref="I59:I70" si="19">(H59/49.7)*100</f>
        <v>0</v>
      </c>
    </row>
    <row r="60" spans="1:9" x14ac:dyDescent="0.25">
      <c r="A60" s="24"/>
      <c r="B60" s="30">
        <v>2</v>
      </c>
      <c r="C60" s="8">
        <v>0</v>
      </c>
      <c r="D60" s="15">
        <f t="shared" si="18"/>
        <v>0</v>
      </c>
      <c r="F60" s="24"/>
      <c r="G60" s="30">
        <v>2</v>
      </c>
      <c r="H60" s="8">
        <v>9</v>
      </c>
      <c r="I60" s="15">
        <f t="shared" si="19"/>
        <v>18.108651911468812</v>
      </c>
    </row>
    <row r="61" spans="1:9" x14ac:dyDescent="0.25">
      <c r="A61" s="24"/>
      <c r="B61" s="30">
        <v>3</v>
      </c>
      <c r="C61" s="8">
        <v>0</v>
      </c>
      <c r="D61" s="15">
        <f t="shared" si="18"/>
        <v>0</v>
      </c>
      <c r="F61" s="24"/>
      <c r="G61" s="30">
        <v>3</v>
      </c>
      <c r="H61" s="8">
        <v>13.1</v>
      </c>
      <c r="I61" s="15">
        <f t="shared" si="19"/>
        <v>26.358148893360156</v>
      </c>
    </row>
    <row r="62" spans="1:9" x14ac:dyDescent="0.25">
      <c r="A62" s="24"/>
      <c r="B62" s="30">
        <v>4</v>
      </c>
      <c r="C62" s="8">
        <v>0</v>
      </c>
      <c r="D62" s="15">
        <f t="shared" si="18"/>
        <v>0</v>
      </c>
      <c r="F62" s="24"/>
      <c r="G62" s="30">
        <v>4</v>
      </c>
      <c r="H62" s="8">
        <v>17.100000000000001</v>
      </c>
      <c r="I62" s="15">
        <f t="shared" si="19"/>
        <v>34.406438631790749</v>
      </c>
    </row>
    <row r="63" spans="1:9" x14ac:dyDescent="0.25">
      <c r="A63" s="24"/>
      <c r="B63" s="30">
        <v>5</v>
      </c>
      <c r="C63" s="8">
        <v>0</v>
      </c>
      <c r="D63" s="15">
        <f t="shared" si="18"/>
        <v>0</v>
      </c>
      <c r="F63" s="24"/>
      <c r="G63" s="30">
        <v>5</v>
      </c>
      <c r="H63" s="8">
        <v>18.600000000000001</v>
      </c>
      <c r="I63" s="15">
        <f t="shared" si="19"/>
        <v>37.424547283702211</v>
      </c>
    </row>
    <row r="64" spans="1:9" x14ac:dyDescent="0.25">
      <c r="A64" s="24"/>
      <c r="B64" s="30">
        <v>6</v>
      </c>
      <c r="C64" s="8">
        <v>0</v>
      </c>
      <c r="D64" s="15">
        <f t="shared" si="18"/>
        <v>0</v>
      </c>
      <c r="F64" s="24"/>
      <c r="G64" s="30">
        <v>6</v>
      </c>
      <c r="H64" s="8">
        <v>3.2</v>
      </c>
      <c r="I64" s="15">
        <f t="shared" si="19"/>
        <v>6.4386317907444672</v>
      </c>
    </row>
    <row r="65" spans="1:9" x14ac:dyDescent="0.25">
      <c r="A65" s="24"/>
      <c r="B65" s="30">
        <v>7</v>
      </c>
      <c r="C65" s="8">
        <v>0</v>
      </c>
      <c r="D65" s="15">
        <f t="shared" si="18"/>
        <v>0</v>
      </c>
      <c r="F65" s="24"/>
      <c r="G65" s="30">
        <v>7</v>
      </c>
      <c r="H65" s="8">
        <v>11.7</v>
      </c>
      <c r="I65" s="15">
        <f t="shared" si="19"/>
        <v>23.541247484909452</v>
      </c>
    </row>
    <row r="66" spans="1:9" x14ac:dyDescent="0.25">
      <c r="A66" s="24"/>
      <c r="B66" s="30">
        <v>8</v>
      </c>
      <c r="C66" s="8">
        <v>0</v>
      </c>
      <c r="D66" s="15">
        <f t="shared" si="18"/>
        <v>0</v>
      </c>
      <c r="F66" s="24"/>
      <c r="G66" s="30">
        <v>8</v>
      </c>
      <c r="H66" s="8">
        <v>0</v>
      </c>
      <c r="I66" s="15">
        <f t="shared" si="19"/>
        <v>0</v>
      </c>
    </row>
    <row r="67" spans="1:9" x14ac:dyDescent="0.25">
      <c r="A67" s="24"/>
      <c r="B67" s="30">
        <v>9</v>
      </c>
      <c r="C67" s="8">
        <v>0</v>
      </c>
      <c r="D67" s="15">
        <f t="shared" si="18"/>
        <v>0</v>
      </c>
      <c r="F67" s="24"/>
      <c r="G67" s="30">
        <v>9</v>
      </c>
      <c r="H67" s="8">
        <v>16</v>
      </c>
      <c r="I67" s="15">
        <f t="shared" si="19"/>
        <v>32.193158953722332</v>
      </c>
    </row>
    <row r="68" spans="1:9" x14ac:dyDescent="0.25">
      <c r="A68" s="24"/>
      <c r="B68" s="30">
        <v>10</v>
      </c>
      <c r="C68" s="8">
        <v>0</v>
      </c>
      <c r="D68" s="15">
        <f t="shared" si="18"/>
        <v>0</v>
      </c>
      <c r="F68" s="24"/>
      <c r="G68" s="30">
        <v>10</v>
      </c>
      <c r="H68" s="8">
        <v>24.4</v>
      </c>
      <c r="I68" s="15">
        <f t="shared" si="19"/>
        <v>49.094567404426556</v>
      </c>
    </row>
    <row r="69" spans="1:9" x14ac:dyDescent="0.25">
      <c r="A69" s="24"/>
      <c r="B69" s="30">
        <v>11</v>
      </c>
      <c r="C69" s="8">
        <v>4.0999999999999996</v>
      </c>
      <c r="D69" s="15">
        <f t="shared" si="18"/>
        <v>8.2494969818913475</v>
      </c>
      <c r="F69" s="24"/>
      <c r="G69" s="30">
        <v>11</v>
      </c>
      <c r="H69" s="8">
        <v>0</v>
      </c>
      <c r="I69" s="15">
        <f t="shared" si="19"/>
        <v>0</v>
      </c>
    </row>
    <row r="70" spans="1:9" ht="15" thickBot="1" x14ac:dyDescent="0.3">
      <c r="A70" s="24"/>
      <c r="B70" s="30">
        <v>12</v>
      </c>
      <c r="C70" s="8">
        <v>0</v>
      </c>
      <c r="D70" s="15">
        <f t="shared" si="18"/>
        <v>0</v>
      </c>
      <c r="F70" s="27"/>
      <c r="G70" s="31">
        <v>12</v>
      </c>
      <c r="H70" s="16">
        <v>12.2</v>
      </c>
      <c r="I70" s="17">
        <f t="shared" si="19"/>
        <v>24.547283702213278</v>
      </c>
    </row>
    <row r="71" spans="1:9" x14ac:dyDescent="0.25">
      <c r="A71" s="24"/>
      <c r="B71" s="30">
        <v>13</v>
      </c>
      <c r="C71" s="8">
        <v>0</v>
      </c>
      <c r="D71" s="15">
        <f t="shared" si="18"/>
        <v>0</v>
      </c>
    </row>
    <row r="72" spans="1:9" x14ac:dyDescent="0.25">
      <c r="A72" s="24"/>
      <c r="B72" s="30">
        <v>14</v>
      </c>
      <c r="C72" s="8">
        <v>0</v>
      </c>
      <c r="D72" s="15">
        <f t="shared" si="18"/>
        <v>0</v>
      </c>
    </row>
    <row r="73" spans="1:9" x14ac:dyDescent="0.25">
      <c r="A73" s="24"/>
      <c r="B73" s="30">
        <v>15</v>
      </c>
      <c r="C73" s="8">
        <v>0</v>
      </c>
      <c r="D73" s="15">
        <f t="shared" si="18"/>
        <v>0</v>
      </c>
    </row>
    <row r="74" spans="1:9" x14ac:dyDescent="0.25">
      <c r="A74" s="24"/>
      <c r="B74" s="30">
        <v>16</v>
      </c>
      <c r="C74" s="8">
        <v>0</v>
      </c>
      <c r="D74" s="15">
        <f t="shared" si="18"/>
        <v>0</v>
      </c>
    </row>
    <row r="75" spans="1:9" x14ac:dyDescent="0.25">
      <c r="A75" s="24"/>
      <c r="B75" s="30">
        <v>17</v>
      </c>
      <c r="C75" s="8">
        <v>0</v>
      </c>
      <c r="D75" s="15">
        <f t="shared" si="18"/>
        <v>0</v>
      </c>
    </row>
    <row r="76" spans="1:9" ht="15" thickBot="1" x14ac:dyDescent="0.3">
      <c r="A76" s="27"/>
      <c r="B76" s="31">
        <v>18</v>
      </c>
      <c r="C76" s="16">
        <v>0</v>
      </c>
      <c r="D76" s="17">
        <f t="shared" si="18"/>
        <v>0</v>
      </c>
    </row>
  </sheetData>
  <phoneticPr fontId="18"/>
  <pageMargins left="0.7" right="0.7" top="0.75" bottom="0.75" header="0.3" footer="0.3"/>
  <pageSetup paperSize="9" scale="60" fitToHeight="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Figure 5B</vt:lpstr>
      <vt:lpstr>Figure 5C</vt:lpstr>
      <vt:lpstr>Figure 5D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</dc:creator>
  <cp:lastModifiedBy>Microsoft Office ユーザー</cp:lastModifiedBy>
  <dcterms:created xsi:type="dcterms:W3CDTF">2017-10-24T08:06:39Z</dcterms:created>
  <dcterms:modified xsi:type="dcterms:W3CDTF">2018-07-23T13:10:59Z</dcterms:modified>
</cp:coreProperties>
</file>