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55" activeTab="3"/>
  </bookViews>
  <sheets>
    <sheet name="Figure 1A-B" sheetId="1" r:id="rId1"/>
    <sheet name="Figure 1C-D" sheetId="2" r:id="rId2"/>
    <sheet name="Figure 1E" sheetId="3" r:id="rId3"/>
    <sheet name="Figure 1F" sheetId="4" r:id="rId4"/>
  </sheets>
  <calcPr calcId="145621"/>
</workbook>
</file>

<file path=xl/calcChain.xml><?xml version="1.0" encoding="utf-8"?>
<calcChain xmlns="http://schemas.openxmlformats.org/spreadsheetml/2006/main">
  <c r="D51" i="1" l="1"/>
  <c r="J16" i="4" l="1"/>
  <c r="J30" i="2"/>
  <c r="K30" i="2"/>
  <c r="L30" i="2"/>
  <c r="M30" i="2"/>
  <c r="I14" i="2"/>
  <c r="I30" i="2"/>
  <c r="J14" i="2"/>
  <c r="K14" i="2"/>
  <c r="L14" i="2"/>
  <c r="M14" i="2"/>
  <c r="K64" i="1"/>
  <c r="K37" i="1"/>
  <c r="K24" i="1"/>
  <c r="J63" i="1"/>
  <c r="D63" i="1"/>
  <c r="J51" i="1"/>
  <c r="J36" i="1"/>
  <c r="D36" i="1"/>
  <c r="J23" i="1"/>
  <c r="D23" i="1"/>
  <c r="E59" i="1" l="1"/>
  <c r="E55" i="1"/>
  <c r="E56" i="1"/>
  <c r="E57" i="1"/>
  <c r="E58" i="1"/>
  <c r="E54" i="1"/>
  <c r="K59" i="1"/>
  <c r="K55" i="1"/>
  <c r="K56" i="1"/>
  <c r="K57" i="1"/>
  <c r="K58" i="1"/>
  <c r="K54" i="1"/>
  <c r="K40" i="1"/>
  <c r="K41" i="1"/>
  <c r="K42" i="1"/>
  <c r="K43" i="1"/>
  <c r="K44" i="1"/>
  <c r="K45" i="1"/>
  <c r="K39" i="1"/>
  <c r="E47" i="1"/>
  <c r="E40" i="1"/>
  <c r="E41" i="1"/>
  <c r="E42" i="1"/>
  <c r="E43" i="1"/>
  <c r="E44" i="1"/>
  <c r="E45" i="1"/>
  <c r="E46" i="1"/>
  <c r="E39" i="1"/>
  <c r="K27" i="1"/>
  <c r="K28" i="1"/>
  <c r="K29" i="1"/>
  <c r="K30" i="1"/>
  <c r="K31" i="1"/>
  <c r="K26" i="1"/>
  <c r="E27" i="1"/>
  <c r="E28" i="1"/>
  <c r="E29" i="1"/>
  <c r="E30" i="1"/>
  <c r="E31" i="1"/>
  <c r="E26" i="1"/>
  <c r="K6" i="1"/>
  <c r="K7" i="1"/>
  <c r="K8" i="1"/>
  <c r="K9" i="1"/>
  <c r="K10" i="1"/>
  <c r="K11" i="1"/>
  <c r="K5" i="1"/>
  <c r="E19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K52" i="1" l="1"/>
  <c r="H13" i="4"/>
  <c r="H12" i="4"/>
  <c r="J6" i="4"/>
  <c r="J7" i="4"/>
  <c r="J8" i="4"/>
  <c r="J9" i="4"/>
  <c r="J5" i="4"/>
  <c r="J14" i="4"/>
  <c r="I14" i="4"/>
  <c r="H14" i="4"/>
  <c r="J13" i="4"/>
  <c r="I13" i="4"/>
  <c r="J12" i="4"/>
  <c r="I12" i="4"/>
  <c r="D12" i="4"/>
  <c r="E12" i="4"/>
  <c r="D13" i="4"/>
  <c r="E13" i="4"/>
  <c r="D14" i="4"/>
  <c r="E14" i="4"/>
  <c r="C14" i="4"/>
  <c r="C13" i="4"/>
  <c r="C12" i="4"/>
  <c r="E6" i="4"/>
  <c r="E7" i="4"/>
  <c r="E8" i="4"/>
  <c r="E9" i="4"/>
  <c r="E10" i="4"/>
  <c r="E5" i="4"/>
  <c r="R27" i="3" l="1"/>
  <c r="R26" i="3"/>
  <c r="R25" i="3"/>
  <c r="R24" i="3"/>
  <c r="R29" i="3" s="1"/>
  <c r="R23" i="3"/>
  <c r="R22" i="3"/>
  <c r="Q22" i="3"/>
  <c r="Q30" i="3" s="1"/>
  <c r="Q23" i="3"/>
  <c r="Q24" i="3"/>
  <c r="Q25" i="3"/>
  <c r="P26" i="3"/>
  <c r="P22" i="3"/>
  <c r="P23" i="3"/>
  <c r="P24" i="3"/>
  <c r="P25" i="3"/>
  <c r="Q31" i="3"/>
  <c r="O26" i="3"/>
  <c r="O25" i="3"/>
  <c r="O24" i="3"/>
  <c r="O23" i="3"/>
  <c r="O22" i="3"/>
  <c r="O29" i="3" s="1"/>
  <c r="N27" i="3"/>
  <c r="N26" i="3"/>
  <c r="N25" i="3"/>
  <c r="N24" i="3"/>
  <c r="N29" i="3" s="1"/>
  <c r="N23" i="3"/>
  <c r="N22" i="3"/>
  <c r="N31" i="3" s="1"/>
  <c r="O31" i="3" l="1"/>
  <c r="N30" i="3"/>
  <c r="O30" i="3"/>
  <c r="P29" i="3"/>
  <c r="R31" i="3"/>
  <c r="R30" i="3"/>
  <c r="Q29" i="3"/>
  <c r="P31" i="3"/>
  <c r="P30" i="3"/>
  <c r="D12" i="3" l="1"/>
  <c r="E12" i="3"/>
  <c r="F12" i="3"/>
  <c r="G12" i="3"/>
  <c r="D13" i="3"/>
  <c r="E13" i="3"/>
  <c r="F13" i="3"/>
  <c r="G13" i="3"/>
  <c r="D14" i="3"/>
  <c r="E14" i="3"/>
  <c r="F14" i="3"/>
  <c r="G14" i="3"/>
  <c r="C14" i="3"/>
  <c r="C13" i="3"/>
  <c r="C12" i="3"/>
  <c r="F27" i="2" l="1"/>
  <c r="F28" i="2"/>
  <c r="F29" i="2"/>
  <c r="I27" i="2" l="1"/>
  <c r="M29" i="2"/>
  <c r="L29" i="2"/>
  <c r="K29" i="2"/>
  <c r="J29" i="2"/>
  <c r="I29" i="2"/>
  <c r="M28" i="2"/>
  <c r="L28" i="2"/>
  <c r="K28" i="2"/>
  <c r="J28" i="2"/>
  <c r="I28" i="2"/>
  <c r="M27" i="2"/>
  <c r="L27" i="2"/>
  <c r="K27" i="2"/>
  <c r="J27" i="2"/>
  <c r="B27" i="2"/>
  <c r="B28" i="2"/>
  <c r="B29" i="2"/>
  <c r="B11" i="2"/>
  <c r="B12" i="2"/>
  <c r="B13" i="2"/>
  <c r="E29" i="2"/>
  <c r="D29" i="2"/>
  <c r="C29" i="2"/>
  <c r="E28" i="2"/>
  <c r="D28" i="2"/>
  <c r="C28" i="2"/>
  <c r="E27" i="2"/>
  <c r="D27" i="2"/>
  <c r="C27" i="2"/>
  <c r="I11" i="2" l="1"/>
  <c r="J11" i="2"/>
  <c r="K11" i="2"/>
  <c r="L11" i="2"/>
  <c r="M11" i="2"/>
  <c r="I12" i="2"/>
  <c r="J12" i="2"/>
  <c r="K12" i="2"/>
  <c r="L12" i="2"/>
  <c r="M12" i="2"/>
  <c r="I13" i="2"/>
  <c r="J13" i="2"/>
  <c r="K13" i="2"/>
  <c r="L13" i="2"/>
  <c r="M13" i="2"/>
  <c r="F13" i="2"/>
  <c r="F12" i="2"/>
  <c r="F11" i="2"/>
  <c r="C11" i="2"/>
  <c r="D11" i="2"/>
  <c r="E11" i="2"/>
  <c r="C12" i="2"/>
  <c r="D12" i="2"/>
  <c r="E12" i="2"/>
  <c r="C13" i="2"/>
  <c r="D13" i="2"/>
  <c r="E13" i="2"/>
  <c r="I60" i="1" l="1"/>
  <c r="J60" i="1"/>
  <c r="I62" i="1"/>
  <c r="J62" i="1"/>
  <c r="H62" i="1"/>
  <c r="H60" i="1"/>
  <c r="C60" i="1"/>
  <c r="D60" i="1"/>
  <c r="D61" i="1" s="1"/>
  <c r="E60" i="1"/>
  <c r="C62" i="1"/>
  <c r="C61" i="1" s="1"/>
  <c r="D62" i="1"/>
  <c r="E62" i="1"/>
  <c r="B62" i="1"/>
  <c r="B60" i="1"/>
  <c r="B61" i="1" s="1"/>
  <c r="B50" i="1"/>
  <c r="B48" i="1"/>
  <c r="I48" i="1"/>
  <c r="J48" i="1"/>
  <c r="I50" i="1"/>
  <c r="J50" i="1"/>
  <c r="H50" i="1"/>
  <c r="H48" i="1"/>
  <c r="C48" i="1"/>
  <c r="D48" i="1"/>
  <c r="C50" i="1"/>
  <c r="C49" i="1" s="1"/>
  <c r="D50" i="1"/>
  <c r="C33" i="1"/>
  <c r="D33" i="1"/>
  <c r="E33" i="1"/>
  <c r="H33" i="1"/>
  <c r="I33" i="1"/>
  <c r="J33" i="1"/>
  <c r="C35" i="1"/>
  <c r="C34" i="1" s="1"/>
  <c r="D35" i="1"/>
  <c r="E35" i="1"/>
  <c r="H35" i="1"/>
  <c r="I35" i="1"/>
  <c r="I34" i="1" s="1"/>
  <c r="J35" i="1"/>
  <c r="B33" i="1"/>
  <c r="B35" i="1"/>
  <c r="I20" i="1"/>
  <c r="J20" i="1"/>
  <c r="I22" i="1"/>
  <c r="I21" i="1" s="1"/>
  <c r="J22" i="1"/>
  <c r="J21" i="1" s="1"/>
  <c r="H22" i="1"/>
  <c r="H21" i="1" s="1"/>
  <c r="H20" i="1"/>
  <c r="C20" i="1"/>
  <c r="D20" i="1"/>
  <c r="E20" i="1"/>
  <c r="C22" i="1"/>
  <c r="C21" i="1" s="1"/>
  <c r="D22" i="1"/>
  <c r="D21" i="1" s="1"/>
  <c r="E22" i="1"/>
  <c r="E21" i="1" s="1"/>
  <c r="B22" i="1"/>
  <c r="B21" i="1" s="1"/>
  <c r="B20" i="1"/>
  <c r="K60" i="1"/>
  <c r="I49" i="1" l="1"/>
  <c r="E61" i="1"/>
  <c r="H34" i="1"/>
  <c r="D49" i="1"/>
  <c r="J61" i="1"/>
  <c r="H49" i="1"/>
  <c r="B49" i="1"/>
  <c r="B34" i="1"/>
  <c r="K62" i="1"/>
  <c r="K61" i="1" s="1"/>
  <c r="J49" i="1"/>
  <c r="I61" i="1"/>
  <c r="H61" i="1"/>
  <c r="E34" i="1"/>
  <c r="J34" i="1"/>
  <c r="D34" i="1"/>
  <c r="E48" i="1" l="1"/>
  <c r="E50" i="1"/>
  <c r="K48" i="1"/>
  <c r="K50" i="1"/>
  <c r="E49" i="1" l="1"/>
  <c r="K49" i="1"/>
  <c r="K33" i="1"/>
  <c r="K35" i="1"/>
  <c r="K20" i="1"/>
  <c r="K22" i="1"/>
  <c r="K21" i="1" s="1"/>
  <c r="K34" i="1" l="1"/>
</calcChain>
</file>

<file path=xl/sharedStrings.xml><?xml version="1.0" encoding="utf-8"?>
<sst xmlns="http://schemas.openxmlformats.org/spreadsheetml/2006/main" count="256" uniqueCount="71">
  <si>
    <t>WT</t>
  </si>
  <si>
    <t>age (postnatal day)</t>
  </si>
  <si>
    <t>Control frequency (Hz)</t>
  </si>
  <si>
    <t>db/db</t>
  </si>
  <si>
    <t>mean</t>
  </si>
  <si>
    <t>sem</t>
  </si>
  <si>
    <t>n</t>
  </si>
  <si>
    <t>Isoguvacine frequency (Hz)</t>
  </si>
  <si>
    <t>p compared to ctr frq (paired t-test)</t>
  </si>
  <si>
    <t>P1</t>
  </si>
  <si>
    <t>P3</t>
  </si>
  <si>
    <t>P6</t>
  </si>
  <si>
    <t>P15</t>
  </si>
  <si>
    <t>P20</t>
  </si>
  <si>
    <t>Egaba</t>
  </si>
  <si>
    <t>RMP</t>
  </si>
  <si>
    <t>Mean</t>
  </si>
  <si>
    <t>SD</t>
  </si>
  <si>
    <t>Age (postnatal day)</t>
  </si>
  <si>
    <t>Plasma leptin level (ng/ml)</t>
  </si>
  <si>
    <r>
      <t xml:space="preserve">One-way ANOVA of your </t>
    </r>
    <r>
      <rPr>
        <b/>
        <i/>
        <sz val="13.95"/>
        <color theme="1"/>
        <rFont val="MathJax_Math"/>
      </rPr>
      <t>k</t>
    </r>
  </si>
  <si>
    <t xml:space="preserve">=5 independent treatments: </t>
  </si>
  <si>
    <t>source</t>
  </si>
  <si>
    <t>sum of</t>
  </si>
  <si>
    <t>squares SS</t>
  </si>
  <si>
    <t>degrees of</t>
  </si>
  <si>
    <r>
      <t xml:space="preserve">freedom </t>
    </r>
    <r>
      <rPr>
        <i/>
        <sz val="13.85"/>
        <color theme="1"/>
        <rFont val="MathJax_Math"/>
      </rPr>
      <t>ν</t>
    </r>
  </si>
  <si>
    <t>mean square</t>
  </si>
  <si>
    <t>MS</t>
  </si>
  <si>
    <t>F statistic</t>
  </si>
  <si>
    <t>p-value</t>
  </si>
  <si>
    <t>treatment</t>
  </si>
  <si>
    <t>1,570.9947</t>
  </si>
  <si>
    <t>error</t>
  </si>
  <si>
    <t>1,415.9060</t>
  </si>
  <si>
    <t>total</t>
  </si>
  <si>
    <t>2,986.9007</t>
  </si>
  <si>
    <r>
      <t xml:space="preserve">One-way ANOVA of your </t>
    </r>
    <r>
      <rPr>
        <b/>
        <i/>
        <sz val="13.95"/>
        <color theme="1"/>
        <rFont val="MathJax_Math"/>
      </rPr>
      <t xml:space="preserve">k=5 independent treatments: </t>
    </r>
  </si>
  <si>
    <t>treatments</t>
  </si>
  <si>
    <t>pair</t>
  </si>
  <si>
    <t>Tukey HSD</t>
  </si>
  <si>
    <t>Q statistic</t>
  </si>
  <si>
    <t>inferfence</t>
  </si>
  <si>
    <t>* p&lt;0.05</t>
  </si>
  <si>
    <t>insignificant</t>
  </si>
  <si>
    <t>P0 vs P5</t>
  </si>
  <si>
    <t>P0 vs P10</t>
  </si>
  <si>
    <t>P0 vs P15</t>
  </si>
  <si>
    <t>P0 vs P20</t>
  </si>
  <si>
    <t>P5 vs P10</t>
  </si>
  <si>
    <t>P5 vs P15</t>
  </si>
  <si>
    <t>P5 vs P20</t>
  </si>
  <si>
    <t>P10 vs P15</t>
  </si>
  <si>
    <t>P10 vs P20</t>
  </si>
  <si>
    <t>P15 vs P20</t>
  </si>
  <si>
    <r>
      <rPr>
        <b/>
        <sz val="14"/>
        <color theme="1"/>
        <rFont val="Symbol"/>
        <family val="1"/>
        <charset val="2"/>
      </rPr>
      <t>D</t>
    </r>
    <r>
      <rPr>
        <b/>
        <sz val="14"/>
        <color theme="1"/>
        <rFont val="Calibri"/>
        <family val="2"/>
        <scheme val="minor"/>
      </rPr>
      <t>Egaba= Egaba WT - Egaba db/db</t>
    </r>
  </si>
  <si>
    <t>9,163.9584</t>
  </si>
  <si>
    <t>2,290.9896</t>
  </si>
  <si>
    <t>2,606.6833</t>
  </si>
  <si>
    <t>11,770.6418</t>
  </si>
  <si>
    <t>Tukey HSD results</t>
  </si>
  <si>
    <t>** p&lt;0.01</t>
  </si>
  <si>
    <t>WT P6</t>
  </si>
  <si>
    <t>KCC2</t>
  </si>
  <si>
    <t>KCC2/tubulin</t>
  </si>
  <si>
    <t>db/db P6</t>
  </si>
  <si>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>3 tubulin</t>
    </r>
  </si>
  <si>
    <r>
      <rPr>
        <b/>
        <sz val="11"/>
        <color rgb="FFFF0000"/>
        <rFont val="Symbol"/>
        <family val="1"/>
        <charset val="2"/>
      </rPr>
      <t>b</t>
    </r>
    <r>
      <rPr>
        <b/>
        <sz val="11"/>
        <color rgb="FFFF0000"/>
        <rFont val="Calibri"/>
        <family val="2"/>
        <scheme val="minor"/>
      </rPr>
      <t>3 tubulin</t>
    </r>
  </si>
  <si>
    <t>% of control</t>
  </si>
  <si>
    <t>p compared to wt (unpaired t-test)</t>
  </si>
  <si>
    <t>p compared to Wt (unpaired t-test)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</si>
</sst>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b/>
      <i/>
      <sz val="13.95"/>
      <color theme="1"/>
      <name val="MathJax_Math"/>
    </font>
    <font>
      <i/>
      <sz val="13.85"/>
      <color theme="1"/>
      <name val="MathJax_Math"/>
    </font>
    <font>
      <b/>
      <sz val="12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  <font>
      <b/>
      <sz val="14"/>
      <color theme="1"/>
      <name val="Symbol"/>
      <family val="1"/>
      <charset val="2"/>
    </font>
    <font>
      <b/>
      <sz val="11"/>
      <color rgb="FFFF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347"/>
        <bgColor indexed="64"/>
      </patternFill>
    </fill>
    <fill>
      <patternFill patternType="solid">
        <fgColor rgb="FF32CD3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righ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8" fillId="0" borderId="0" xfId="0" applyFont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3" borderId="3" xfId="0" applyFill="1" applyBorder="1" applyAlignment="1">
      <alignment horizontal="right" vertical="center" wrapText="1"/>
    </xf>
    <xf numFmtId="0" fontId="0" fillId="3" borderId="3" xfId="0" applyFill="1" applyBorder="1" applyAlignment="1">
      <alignment vertical="center" wrapText="1"/>
    </xf>
    <xf numFmtId="0" fontId="0" fillId="4" borderId="3" xfId="0" applyFill="1" applyBorder="1" applyAlignment="1">
      <alignment horizontal="right" vertical="center" wrapText="1"/>
    </xf>
    <xf numFmtId="0" fontId="0" fillId="4" borderId="3" xfId="0" applyFill="1" applyBorder="1" applyAlignment="1">
      <alignment vertical="center" wrapText="1"/>
    </xf>
    <xf numFmtId="11" fontId="0" fillId="0" borderId="11" xfId="0" applyNumberFormat="1" applyBorder="1" applyAlignment="1">
      <alignment horizontal="right" vertical="center" wrapText="1"/>
    </xf>
    <xf numFmtId="0" fontId="0" fillId="5" borderId="3" xfId="0" applyFill="1" applyBorder="1" applyAlignment="1">
      <alignment horizontal="right" vertical="center" wrapText="1"/>
    </xf>
    <xf numFmtId="0" fontId="0" fillId="5" borderId="3" xfId="0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4"/>
  <sheetViews>
    <sheetView workbookViewId="0">
      <selection activeCell="D51" sqref="D51"/>
    </sheetView>
  </sheetViews>
  <sheetFormatPr baseColWidth="10" defaultRowHeight="15"/>
  <cols>
    <col min="1" max="1" width="32.85546875" style="7" bestFit="1" customWidth="1"/>
    <col min="2" max="2" width="18" style="1" bestFit="1" customWidth="1"/>
    <col min="3" max="3" width="21.28515625" style="1" bestFit="1" customWidth="1"/>
    <col min="4" max="4" width="25.140625" style="1" bestFit="1" customWidth="1"/>
    <col min="5" max="5" width="12.7109375" style="1" bestFit="1" customWidth="1"/>
    <col min="6" max="6" width="11.42578125" style="1"/>
    <col min="7" max="7" width="32.85546875" style="15" bestFit="1" customWidth="1"/>
    <col min="8" max="8" width="18" style="16" bestFit="1" customWidth="1"/>
    <col min="9" max="9" width="21.28515625" style="16" bestFit="1" customWidth="1"/>
    <col min="10" max="10" width="25.140625" style="16" bestFit="1" customWidth="1"/>
    <col min="11" max="11" width="12.7109375" style="16" bestFit="1" customWidth="1"/>
    <col min="12" max="16384" width="11.42578125" style="1"/>
  </cols>
  <sheetData>
    <row r="3" spans="1:11" s="39" customFormat="1">
      <c r="B3" s="39" t="s">
        <v>1</v>
      </c>
      <c r="C3" s="39" t="s">
        <v>2</v>
      </c>
      <c r="D3" s="39" t="s">
        <v>7</v>
      </c>
      <c r="E3" s="39" t="s">
        <v>68</v>
      </c>
      <c r="G3" s="15"/>
      <c r="H3" s="15" t="s">
        <v>1</v>
      </c>
      <c r="I3" s="15" t="s">
        <v>2</v>
      </c>
      <c r="J3" s="15" t="s">
        <v>7</v>
      </c>
      <c r="K3" s="15" t="s">
        <v>68</v>
      </c>
    </row>
    <row r="5" spans="1:11">
      <c r="A5" s="8" t="s">
        <v>0</v>
      </c>
      <c r="B5" s="5">
        <v>0</v>
      </c>
      <c r="C5" s="5">
        <v>0.189</v>
      </c>
      <c r="D5" s="5">
        <v>0.9</v>
      </c>
      <c r="E5" s="5">
        <f>D5/C5*100</f>
        <v>476.1904761904762</v>
      </c>
      <c r="F5" s="5"/>
      <c r="G5" s="17" t="s">
        <v>3</v>
      </c>
      <c r="H5" s="18">
        <v>0</v>
      </c>
      <c r="I5" s="18">
        <v>0.26100000000000001</v>
      </c>
      <c r="J5" s="19">
        <v>1.31</v>
      </c>
      <c r="K5" s="19">
        <f>J5/I5*100</f>
        <v>501.9157088122605</v>
      </c>
    </row>
    <row r="6" spans="1:11">
      <c r="A6" s="8"/>
      <c r="B6" s="5">
        <v>0</v>
      </c>
      <c r="C6" s="5">
        <v>1.52</v>
      </c>
      <c r="D6" s="5">
        <v>4.91</v>
      </c>
      <c r="E6" s="5">
        <f t="shared" ref="E6:E18" si="0">D6/C6*100</f>
        <v>323.0263157894737</v>
      </c>
      <c r="F6" s="5"/>
      <c r="G6" s="17"/>
      <c r="H6" s="18">
        <v>0</v>
      </c>
      <c r="I6" s="18">
        <v>5.8000000000000003E-2</v>
      </c>
      <c r="J6" s="19">
        <v>0.38700000000000001</v>
      </c>
      <c r="K6" s="19">
        <f t="shared" ref="K6:K11" si="1">J6/I6*100</f>
        <v>667.24137931034488</v>
      </c>
    </row>
    <row r="7" spans="1:11">
      <c r="A7" s="8"/>
      <c r="B7" s="5">
        <v>1</v>
      </c>
      <c r="C7" s="5">
        <v>0.60499999999999998</v>
      </c>
      <c r="D7" s="5">
        <v>1.85</v>
      </c>
      <c r="E7" s="5">
        <f t="shared" si="0"/>
        <v>305.78512396694214</v>
      </c>
      <c r="F7" s="5"/>
      <c r="G7" s="17"/>
      <c r="H7" s="18">
        <v>0</v>
      </c>
      <c r="I7" s="18">
        <v>0.46200000000000002</v>
      </c>
      <c r="J7" s="19">
        <v>1.4</v>
      </c>
      <c r="K7" s="19">
        <f t="shared" si="1"/>
        <v>303.030303030303</v>
      </c>
    </row>
    <row r="8" spans="1:11">
      <c r="A8" s="8"/>
      <c r="B8" s="5">
        <v>1</v>
      </c>
      <c r="C8" s="5">
        <v>3.8</v>
      </c>
      <c r="D8" s="5">
        <v>11.2</v>
      </c>
      <c r="E8" s="5">
        <f t="shared" si="0"/>
        <v>294.73684210526312</v>
      </c>
      <c r="F8" s="5"/>
      <c r="G8" s="17"/>
      <c r="H8" s="18">
        <v>0</v>
      </c>
      <c r="I8" s="18">
        <v>0.40899999999999997</v>
      </c>
      <c r="J8" s="19">
        <v>1.819</v>
      </c>
      <c r="K8" s="19">
        <f t="shared" si="1"/>
        <v>444.74327628361863</v>
      </c>
    </row>
    <row r="9" spans="1:11">
      <c r="A9" s="8"/>
      <c r="B9" s="5">
        <v>1</v>
      </c>
      <c r="C9" s="5">
        <v>0.33700000000000002</v>
      </c>
      <c r="D9" s="5">
        <v>1.52</v>
      </c>
      <c r="E9" s="5">
        <f t="shared" si="0"/>
        <v>451.03857566765572</v>
      </c>
      <c r="F9" s="5"/>
      <c r="G9" s="17"/>
      <c r="H9" s="18">
        <v>0</v>
      </c>
      <c r="I9" s="18">
        <v>0.06</v>
      </c>
      <c r="J9" s="19">
        <v>0.05</v>
      </c>
      <c r="K9" s="19">
        <f t="shared" si="1"/>
        <v>83.333333333333343</v>
      </c>
    </row>
    <row r="10" spans="1:11">
      <c r="A10" s="8"/>
      <c r="B10" s="6">
        <v>1</v>
      </c>
      <c r="C10" s="5">
        <v>0.57999999999999996</v>
      </c>
      <c r="D10" s="5">
        <v>2.74</v>
      </c>
      <c r="E10" s="5">
        <f t="shared" si="0"/>
        <v>472.41379310344831</v>
      </c>
      <c r="F10" s="5"/>
      <c r="G10" s="17"/>
      <c r="H10" s="18">
        <v>1</v>
      </c>
      <c r="I10" s="18">
        <v>0.11</v>
      </c>
      <c r="J10" s="19">
        <v>0.11</v>
      </c>
      <c r="K10" s="19">
        <f t="shared" si="1"/>
        <v>100</v>
      </c>
    </row>
    <row r="11" spans="1:11">
      <c r="A11" s="8"/>
      <c r="B11" s="5">
        <v>1</v>
      </c>
      <c r="C11" s="5">
        <v>0.25</v>
      </c>
      <c r="D11" s="5">
        <v>0.4</v>
      </c>
      <c r="E11" s="5">
        <f t="shared" si="0"/>
        <v>160</v>
      </c>
      <c r="F11" s="5"/>
      <c r="G11" s="17"/>
      <c r="H11" s="18">
        <v>1</v>
      </c>
      <c r="I11" s="18">
        <v>0.91400000000000003</v>
      </c>
      <c r="J11" s="19">
        <v>3.37</v>
      </c>
      <c r="K11" s="19">
        <f t="shared" si="1"/>
        <v>368.70897155361047</v>
      </c>
    </row>
    <row r="12" spans="1:11">
      <c r="A12" s="8"/>
      <c r="B12" s="5">
        <v>1</v>
      </c>
      <c r="C12" s="5">
        <v>0.23</v>
      </c>
      <c r="D12" s="5">
        <v>0.21</v>
      </c>
      <c r="E12" s="5">
        <f t="shared" si="0"/>
        <v>91.304347826086953</v>
      </c>
      <c r="F12" s="5"/>
      <c r="G12" s="17"/>
      <c r="H12" s="18"/>
      <c r="I12" s="18"/>
      <c r="J12" s="18"/>
      <c r="K12" s="19"/>
    </row>
    <row r="13" spans="1:11">
      <c r="A13" s="8"/>
      <c r="B13" s="5">
        <v>0</v>
      </c>
      <c r="C13" s="5">
        <v>1.05</v>
      </c>
      <c r="D13" s="5">
        <v>5.05</v>
      </c>
      <c r="E13" s="5">
        <f t="shared" si="0"/>
        <v>480.95238095238091</v>
      </c>
      <c r="F13" s="5"/>
      <c r="G13" s="17"/>
      <c r="H13" s="18"/>
      <c r="I13" s="18"/>
      <c r="J13" s="18"/>
      <c r="K13" s="19"/>
    </row>
    <row r="14" spans="1:11">
      <c r="A14" s="8"/>
      <c r="B14" s="5">
        <v>0</v>
      </c>
      <c r="C14" s="5">
        <v>1.18</v>
      </c>
      <c r="D14" s="5">
        <v>7.14</v>
      </c>
      <c r="E14" s="5">
        <f t="shared" si="0"/>
        <v>605.0847457627118</v>
      </c>
      <c r="F14" s="5"/>
      <c r="G14" s="17"/>
      <c r="H14" s="18"/>
      <c r="I14" s="18"/>
      <c r="J14" s="18"/>
      <c r="K14" s="18"/>
    </row>
    <row r="15" spans="1:11">
      <c r="A15" s="8"/>
      <c r="B15" s="5">
        <v>1</v>
      </c>
      <c r="C15" s="5">
        <v>1.44</v>
      </c>
      <c r="D15" s="5">
        <v>3.02</v>
      </c>
      <c r="E15" s="5">
        <f t="shared" si="0"/>
        <v>209.72222222222223</v>
      </c>
      <c r="F15" s="5"/>
      <c r="G15" s="17"/>
      <c r="H15" s="18"/>
      <c r="I15" s="18"/>
      <c r="J15" s="18"/>
      <c r="K15" s="18"/>
    </row>
    <row r="16" spans="1:11">
      <c r="A16" s="8"/>
      <c r="B16" s="5">
        <v>0</v>
      </c>
      <c r="C16" s="5">
        <v>0.22</v>
      </c>
      <c r="D16" s="5">
        <v>0.2</v>
      </c>
      <c r="E16" s="5">
        <f t="shared" si="0"/>
        <v>90.909090909090921</v>
      </c>
      <c r="F16" s="5"/>
      <c r="G16" s="17"/>
      <c r="H16" s="18"/>
      <c r="I16" s="18"/>
      <c r="J16" s="18"/>
      <c r="K16" s="18"/>
    </row>
    <row r="17" spans="1:11">
      <c r="A17" s="8"/>
      <c r="B17" s="6">
        <v>0</v>
      </c>
      <c r="C17" s="5">
        <v>0.11</v>
      </c>
      <c r="D17" s="5">
        <v>0.21</v>
      </c>
      <c r="E17" s="5">
        <f t="shared" si="0"/>
        <v>190.90909090909091</v>
      </c>
      <c r="F17" s="5"/>
      <c r="G17" s="17"/>
      <c r="H17" s="18"/>
      <c r="I17" s="18"/>
      <c r="J17" s="18"/>
      <c r="K17" s="18"/>
    </row>
    <row r="18" spans="1:11">
      <c r="A18" s="8"/>
      <c r="B18" s="6">
        <v>0</v>
      </c>
      <c r="C18" s="5">
        <v>0.35</v>
      </c>
      <c r="D18" s="5">
        <v>0.4</v>
      </c>
      <c r="E18" s="5">
        <f t="shared" si="0"/>
        <v>114.28571428571431</v>
      </c>
      <c r="F18" s="5"/>
      <c r="G18" s="17"/>
      <c r="H18" s="18"/>
      <c r="I18" s="18"/>
      <c r="J18" s="18"/>
      <c r="K18" s="18"/>
    </row>
    <row r="19" spans="1:11" ht="15.75" thickBot="1">
      <c r="A19" s="10"/>
      <c r="B19" s="11">
        <v>0</v>
      </c>
      <c r="C19" s="11">
        <v>0.33</v>
      </c>
      <c r="D19" s="11">
        <v>1.36</v>
      </c>
      <c r="E19" s="11">
        <f>D19/C19*100</f>
        <v>412.12121212121212</v>
      </c>
      <c r="F19" s="11"/>
      <c r="G19" s="20"/>
      <c r="H19" s="21"/>
      <c r="I19" s="21"/>
      <c r="J19" s="21"/>
      <c r="K19" s="21"/>
    </row>
    <row r="20" spans="1:11" ht="15.75" thickTop="1">
      <c r="A20" s="8" t="s">
        <v>4</v>
      </c>
      <c r="B20" s="9">
        <f>AVERAGE(B5:B19)</f>
        <v>0.46666666666666667</v>
      </c>
      <c r="C20" s="9">
        <f t="shared" ref="C20:E20" si="2">AVERAGE(C5:C19)</f>
        <v>0.81273333333333331</v>
      </c>
      <c r="D20" s="9">
        <f t="shared" si="2"/>
        <v>2.7406666666666668</v>
      </c>
      <c r="E20" s="9">
        <f t="shared" si="2"/>
        <v>311.89866212078465</v>
      </c>
      <c r="F20" s="8"/>
      <c r="G20" s="17" t="s">
        <v>4</v>
      </c>
      <c r="H20" s="17">
        <f>AVERAGE(H5:H19)</f>
        <v>0.2857142857142857</v>
      </c>
      <c r="I20" s="17">
        <f t="shared" ref="I20:K20" si="3">AVERAGE(I5:I19)</f>
        <v>0.32485714285714284</v>
      </c>
      <c r="J20" s="17">
        <f t="shared" si="3"/>
        <v>1.2065714285714289</v>
      </c>
      <c r="K20" s="17">
        <f t="shared" si="3"/>
        <v>352.71042461763864</v>
      </c>
    </row>
    <row r="21" spans="1:11">
      <c r="A21" s="8" t="s">
        <v>5</v>
      </c>
      <c r="B21" s="8">
        <f>STDEV(B5:B19)/SQRT(B22)</f>
        <v>0.13801311186847082</v>
      </c>
      <c r="C21" s="8">
        <f t="shared" ref="C21:E21" si="4">STDEV(C5:C19)/SQRT(C22)</f>
        <v>0.2542484215564485</v>
      </c>
      <c r="D21" s="8">
        <f t="shared" si="4"/>
        <v>0.8416155908258165</v>
      </c>
      <c r="E21" s="8">
        <f t="shared" si="4"/>
        <v>44.138879507587767</v>
      </c>
      <c r="F21" s="8"/>
      <c r="G21" s="17" t="s">
        <v>5</v>
      </c>
      <c r="H21" s="17">
        <f>STDEV(H5:H19)/SQRT(H22)</f>
        <v>0.18442777839082938</v>
      </c>
      <c r="I21" s="17">
        <f t="shared" ref="I21:K21" si="5">STDEV(I5:I19)/SQRT(I22)</f>
        <v>0.11594137035822985</v>
      </c>
      <c r="J21" s="17">
        <f t="shared" si="5"/>
        <v>0.44495659805160753</v>
      </c>
      <c r="K21" s="17">
        <f t="shared" si="5"/>
        <v>80.001879156723092</v>
      </c>
    </row>
    <row r="22" spans="1:11">
      <c r="A22" s="8" t="s">
        <v>6</v>
      </c>
      <c r="B22" s="8">
        <f>COUNT(B5:B18)</f>
        <v>14</v>
      </c>
      <c r="C22" s="8">
        <f t="shared" ref="C22:E22" si="6">COUNT(C5:C18)</f>
        <v>14</v>
      </c>
      <c r="D22" s="8">
        <f t="shared" si="6"/>
        <v>14</v>
      </c>
      <c r="E22" s="8">
        <f t="shared" si="6"/>
        <v>14</v>
      </c>
      <c r="F22" s="8"/>
      <c r="G22" s="17" t="s">
        <v>6</v>
      </c>
      <c r="H22" s="17">
        <f>COUNT(H5:H18)</f>
        <v>7</v>
      </c>
      <c r="I22" s="17">
        <f t="shared" ref="I22:K22" si="7">COUNT(I5:I18)</f>
        <v>7</v>
      </c>
      <c r="J22" s="17">
        <f t="shared" si="7"/>
        <v>7</v>
      </c>
      <c r="K22" s="17">
        <f t="shared" si="7"/>
        <v>7</v>
      </c>
    </row>
    <row r="23" spans="1:11">
      <c r="A23" s="8" t="s">
        <v>8</v>
      </c>
      <c r="B23" s="8"/>
      <c r="C23" s="8"/>
      <c r="D23" s="8">
        <f>TTEST(C5:C19,D5:D19,2,1)</f>
        <v>5.7707920160712618E-3</v>
      </c>
      <c r="E23" s="8"/>
      <c r="F23" s="8"/>
      <c r="G23" s="17" t="s">
        <v>8</v>
      </c>
      <c r="H23" s="17"/>
      <c r="I23" s="17"/>
      <c r="J23" s="17">
        <f>TTEST(I5:I19,J5:J19,2,1)</f>
        <v>3.8276520032295182E-2</v>
      </c>
      <c r="K23" s="17"/>
    </row>
    <row r="24" spans="1:11">
      <c r="A24" s="8"/>
      <c r="B24" s="8"/>
      <c r="C24" s="8"/>
      <c r="D24" s="8"/>
      <c r="E24" s="8"/>
      <c r="F24" s="8"/>
      <c r="G24" s="17" t="s">
        <v>69</v>
      </c>
      <c r="H24" s="17"/>
      <c r="I24" s="17"/>
      <c r="J24" s="17"/>
      <c r="K24" s="17">
        <f>TTEST(E5:E19,K5:K11,2,2)</f>
        <v>0.62646929974979204</v>
      </c>
    </row>
    <row r="25" spans="1:11">
      <c r="A25" s="1"/>
    </row>
    <row r="26" spans="1:11">
      <c r="A26" s="7" t="s">
        <v>0</v>
      </c>
      <c r="B26" s="1">
        <v>2</v>
      </c>
      <c r="C26" s="1">
        <v>0.13</v>
      </c>
      <c r="D26" s="1">
        <v>0.38</v>
      </c>
      <c r="E26" s="1">
        <f>D26/C26*100</f>
        <v>292.30769230769226</v>
      </c>
      <c r="G26" s="15" t="s">
        <v>3</v>
      </c>
      <c r="H26" s="22">
        <v>2</v>
      </c>
      <c r="I26" s="22">
        <v>1.03</v>
      </c>
      <c r="J26" s="22">
        <v>0.9</v>
      </c>
      <c r="K26" s="22">
        <f>J26/I26*100</f>
        <v>87.378640776699029</v>
      </c>
    </row>
    <row r="27" spans="1:11">
      <c r="B27" s="3">
        <v>2</v>
      </c>
      <c r="C27" s="1">
        <v>0.35</v>
      </c>
      <c r="D27" s="1">
        <v>0.6</v>
      </c>
      <c r="E27" s="1">
        <f t="shared" ref="E27:E31" si="8">D27/C27*100</f>
        <v>171.42857142857144</v>
      </c>
      <c r="H27" s="23">
        <v>2</v>
      </c>
      <c r="I27" s="23">
        <v>0.12</v>
      </c>
      <c r="J27" s="23">
        <v>3.5000000000000003E-2</v>
      </c>
      <c r="K27" s="22">
        <f t="shared" ref="K27:K31" si="9">J27/I27*100</f>
        <v>29.166666666666668</v>
      </c>
    </row>
    <row r="28" spans="1:11">
      <c r="B28" s="3">
        <v>2</v>
      </c>
      <c r="C28" s="1">
        <v>0.37</v>
      </c>
      <c r="D28" s="1">
        <v>0.56999999999999995</v>
      </c>
      <c r="E28" s="1">
        <f t="shared" si="8"/>
        <v>154.05405405405403</v>
      </c>
      <c r="H28" s="23">
        <v>2</v>
      </c>
      <c r="I28" s="23">
        <v>0.39</v>
      </c>
      <c r="J28" s="23">
        <v>0.31</v>
      </c>
      <c r="K28" s="22">
        <f t="shared" si="9"/>
        <v>79.487179487179489</v>
      </c>
    </row>
    <row r="29" spans="1:11">
      <c r="B29" s="3">
        <v>3</v>
      </c>
      <c r="C29" s="1">
        <v>0.02</v>
      </c>
      <c r="D29" s="1">
        <v>4.5999999999999999E-2</v>
      </c>
      <c r="E29" s="1">
        <f t="shared" si="8"/>
        <v>229.99999999999997</v>
      </c>
      <c r="H29" s="23">
        <v>3</v>
      </c>
      <c r="I29" s="23">
        <v>1.1499999999999999</v>
      </c>
      <c r="J29" s="23">
        <v>0.9</v>
      </c>
      <c r="K29" s="22">
        <f t="shared" si="9"/>
        <v>78.260869565217391</v>
      </c>
    </row>
    <row r="30" spans="1:11">
      <c r="B30" s="3">
        <v>3</v>
      </c>
      <c r="C30" s="1">
        <v>0.42</v>
      </c>
      <c r="D30" s="1">
        <v>0.63</v>
      </c>
      <c r="E30" s="1">
        <f t="shared" si="8"/>
        <v>150</v>
      </c>
      <c r="H30" s="23">
        <v>3</v>
      </c>
      <c r="I30" s="23">
        <v>3.1E-2</v>
      </c>
      <c r="J30" s="23">
        <v>8.0000000000000002E-3</v>
      </c>
      <c r="K30" s="22">
        <f t="shared" si="9"/>
        <v>25.806451612903224</v>
      </c>
    </row>
    <row r="31" spans="1:11">
      <c r="A31" s="13"/>
      <c r="B31" s="4">
        <v>3</v>
      </c>
      <c r="C31" s="2">
        <v>0.03</v>
      </c>
      <c r="D31" s="2">
        <v>7.0000000000000007E-2</v>
      </c>
      <c r="E31" s="1">
        <f t="shared" si="8"/>
        <v>233.33333333333334</v>
      </c>
      <c r="F31" s="2"/>
      <c r="G31" s="35"/>
      <c r="H31" s="22">
        <v>3</v>
      </c>
      <c r="I31" s="22">
        <v>0.41</v>
      </c>
      <c r="J31" s="22">
        <v>0.28000000000000003</v>
      </c>
      <c r="K31" s="22">
        <f t="shared" si="9"/>
        <v>68.292682926829272</v>
      </c>
    </row>
    <row r="32" spans="1:11" ht="15.75" thickBot="1">
      <c r="A32" s="27"/>
      <c r="B32" s="28"/>
      <c r="C32" s="29"/>
      <c r="D32" s="29"/>
      <c r="E32" s="29"/>
      <c r="F32" s="29"/>
      <c r="G32" s="30"/>
      <c r="H32" s="31"/>
      <c r="I32" s="31"/>
      <c r="J32" s="31"/>
      <c r="K32" s="31"/>
    </row>
    <row r="33" spans="1:11" ht="15.75" thickTop="1">
      <c r="A33" s="32" t="s">
        <v>4</v>
      </c>
      <c r="B33" s="32">
        <f>AVERAGE(B26:B31)</f>
        <v>2.5</v>
      </c>
      <c r="C33" s="32">
        <f>AVERAGE(C26:C31)</f>
        <v>0.22</v>
      </c>
      <c r="D33" s="32">
        <f>AVERAGE(D26:D31)</f>
        <v>0.38266666666666665</v>
      </c>
      <c r="E33" s="32">
        <f>AVERAGE(E26:E31)</f>
        <v>205.18727518727519</v>
      </c>
      <c r="F33" s="32"/>
      <c r="G33" s="33" t="s">
        <v>4</v>
      </c>
      <c r="H33" s="15">
        <f>AVERAGE(H26:H31)</f>
        <v>2.5</v>
      </c>
      <c r="I33" s="15">
        <f>AVERAGE(I26:I31)</f>
        <v>0.52183333333333337</v>
      </c>
      <c r="J33" s="15">
        <f>AVERAGE(J26:J31)</f>
        <v>0.40549999999999997</v>
      </c>
      <c r="K33" s="15">
        <f>AVERAGE(K26:K31)</f>
        <v>61.398748505915847</v>
      </c>
    </row>
    <row r="34" spans="1:11">
      <c r="A34" s="32" t="s">
        <v>5</v>
      </c>
      <c r="B34" s="32">
        <f>STDEV(B26:B33)/SQRT(B35)</f>
        <v>0.20412414523193154</v>
      </c>
      <c r="C34" s="32">
        <f>STDEV(C26:C33)/SQRT(C35)</f>
        <v>6.7412494720522284E-2</v>
      </c>
      <c r="D34" s="32">
        <f>STDEV(D26:D33)/SQRT(D35)</f>
        <v>9.9249032087826261E-2</v>
      </c>
      <c r="E34" s="32">
        <f>STDEV(E26:E33)/SQRT(E35)</f>
        <v>20.948170635159677</v>
      </c>
      <c r="F34" s="32"/>
      <c r="G34" s="33" t="s">
        <v>5</v>
      </c>
      <c r="H34" s="15">
        <f>STDEV(H26:H33)/SQRT(H35)</f>
        <v>0.20412414523193154</v>
      </c>
      <c r="I34" s="15">
        <f>STDEV(I26:I33)/SQRT(I35)</f>
        <v>0.17361362220406212</v>
      </c>
      <c r="J34" s="15">
        <f>STDEV(J26:J33)/SQRT(J35)</f>
        <v>0.14992660241301783</v>
      </c>
      <c r="K34" s="15">
        <f>STDEV(K26:K33)/SQRT(K35)</f>
        <v>10.055018500999944</v>
      </c>
    </row>
    <row r="35" spans="1:11">
      <c r="A35" s="32" t="s">
        <v>6</v>
      </c>
      <c r="B35" s="32">
        <f>COUNT(B26:B31)</f>
        <v>6</v>
      </c>
      <c r="C35" s="32">
        <f>COUNT(C26:C31)</f>
        <v>6</v>
      </c>
      <c r="D35" s="32">
        <f>COUNT(D26:D31)</f>
        <v>6</v>
      </c>
      <c r="E35" s="32">
        <f>COUNT(E26:E31)</f>
        <v>6</v>
      </c>
      <c r="F35" s="32"/>
      <c r="G35" s="33" t="s">
        <v>6</v>
      </c>
      <c r="H35" s="15">
        <f>COUNT(H26:H31)</f>
        <v>6</v>
      </c>
      <c r="I35" s="15">
        <f>COUNT(I26:I31)</f>
        <v>6</v>
      </c>
      <c r="J35" s="15">
        <f>COUNT(J26:J31)</f>
        <v>6</v>
      </c>
      <c r="K35" s="15">
        <f>COUNT(K26:K31)</f>
        <v>6</v>
      </c>
    </row>
    <row r="36" spans="1:11">
      <c r="A36" s="32" t="s">
        <v>8</v>
      </c>
      <c r="B36" s="3"/>
      <c r="D36" s="32">
        <f>TTEST(C26:C32,D26:D32,2,1)</f>
        <v>1.1591598004811385E-2</v>
      </c>
      <c r="E36" s="3"/>
      <c r="F36" s="3"/>
      <c r="G36" s="33" t="s">
        <v>8</v>
      </c>
      <c r="I36" s="1"/>
      <c r="J36" s="15">
        <f>TTEST(I26:I32,J26:J32,2,1)</f>
        <v>1.3635190640173697E-2</v>
      </c>
    </row>
    <row r="37" spans="1:11">
      <c r="A37" s="32"/>
      <c r="B37" s="3"/>
      <c r="D37" s="32"/>
      <c r="E37" s="3"/>
      <c r="F37" s="3"/>
      <c r="G37" s="33" t="s">
        <v>69</v>
      </c>
      <c r="I37" s="1"/>
      <c r="K37" s="15">
        <f>TTEST(E26:E32,K26:K31,2,2)</f>
        <v>2.1277201421932853E-4</v>
      </c>
    </row>
    <row r="38" spans="1:11">
      <c r="A38" s="1"/>
    </row>
    <row r="39" spans="1:11">
      <c r="A39" s="8" t="s">
        <v>0</v>
      </c>
      <c r="B39" s="6">
        <v>7</v>
      </c>
      <c r="C39" s="6">
        <v>8.2000000000000003E-2</v>
      </c>
      <c r="D39" s="6">
        <v>0.127</v>
      </c>
      <c r="E39" s="6">
        <f>D39/C39*100</f>
        <v>154.8780487804878</v>
      </c>
      <c r="F39" s="6"/>
      <c r="G39" s="17" t="s">
        <v>3</v>
      </c>
      <c r="H39" s="19">
        <v>7</v>
      </c>
      <c r="I39" s="19">
        <v>0.36</v>
      </c>
      <c r="J39" s="19">
        <v>0.28000000000000003</v>
      </c>
      <c r="K39" s="19">
        <f>J39/I39*100</f>
        <v>77.777777777777786</v>
      </c>
    </row>
    <row r="40" spans="1:11">
      <c r="A40" s="8"/>
      <c r="B40" s="6">
        <v>6</v>
      </c>
      <c r="C40" s="6">
        <v>4.5999999999999999E-2</v>
      </c>
      <c r="D40" s="6">
        <v>0.14000000000000001</v>
      </c>
      <c r="E40" s="6">
        <f t="shared" ref="E40:E46" si="10">D40/C40*100</f>
        <v>304.34782608695656</v>
      </c>
      <c r="F40" s="6"/>
      <c r="G40" s="24"/>
      <c r="H40" s="19">
        <v>6</v>
      </c>
      <c r="I40" s="19">
        <v>0.95</v>
      </c>
      <c r="J40" s="19">
        <v>0.46</v>
      </c>
      <c r="K40" s="19">
        <f t="shared" ref="K40:K45" si="11">J40/I40*100</f>
        <v>48.421052631578952</v>
      </c>
    </row>
    <row r="41" spans="1:11">
      <c r="A41" s="8"/>
      <c r="B41" s="6">
        <v>7</v>
      </c>
      <c r="C41" s="6">
        <v>0.48</v>
      </c>
      <c r="D41" s="6">
        <v>0.53</v>
      </c>
      <c r="E41" s="6">
        <f t="shared" si="10"/>
        <v>110.41666666666667</v>
      </c>
      <c r="F41" s="6"/>
      <c r="G41" s="24"/>
      <c r="H41" s="19">
        <v>7</v>
      </c>
      <c r="I41" s="19">
        <v>0.18</v>
      </c>
      <c r="J41" s="19">
        <v>0.16</v>
      </c>
      <c r="K41" s="19">
        <f t="shared" si="11"/>
        <v>88.8888888888889</v>
      </c>
    </row>
    <row r="42" spans="1:11">
      <c r="A42" s="8"/>
      <c r="B42" s="6">
        <v>7</v>
      </c>
      <c r="C42" s="6">
        <v>0.92</v>
      </c>
      <c r="D42" s="6">
        <v>0.99</v>
      </c>
      <c r="E42" s="6">
        <f t="shared" si="10"/>
        <v>107.60869565217391</v>
      </c>
      <c r="F42" s="6"/>
      <c r="G42" s="24"/>
      <c r="H42" s="19">
        <v>7</v>
      </c>
      <c r="I42" s="19">
        <v>1.27</v>
      </c>
      <c r="J42" s="19">
        <v>0.35</v>
      </c>
      <c r="K42" s="19">
        <f t="shared" si="11"/>
        <v>27.55905511811023</v>
      </c>
    </row>
    <row r="43" spans="1:11">
      <c r="A43" s="8"/>
      <c r="B43" s="6">
        <v>6</v>
      </c>
      <c r="C43" s="6">
        <v>2.34</v>
      </c>
      <c r="D43" s="6">
        <v>2.2400000000000002</v>
      </c>
      <c r="E43" s="6">
        <f t="shared" si="10"/>
        <v>95.726495726495742</v>
      </c>
      <c r="F43" s="6"/>
      <c r="G43" s="24"/>
      <c r="H43" s="19">
        <v>6</v>
      </c>
      <c r="I43" s="19">
        <v>0.56000000000000005</v>
      </c>
      <c r="J43" s="19">
        <v>0.18</v>
      </c>
      <c r="K43" s="19">
        <f t="shared" si="11"/>
        <v>32.142857142857139</v>
      </c>
    </row>
    <row r="44" spans="1:11">
      <c r="A44" s="8"/>
      <c r="B44" s="6">
        <v>7</v>
      </c>
      <c r="C44" s="6">
        <v>2.2599999999999998</v>
      </c>
      <c r="D44" s="6">
        <v>4.8</v>
      </c>
      <c r="E44" s="6">
        <f t="shared" si="10"/>
        <v>212.38938053097348</v>
      </c>
      <c r="F44" s="6"/>
      <c r="G44" s="24"/>
      <c r="H44" s="19">
        <v>7</v>
      </c>
      <c r="I44" s="19">
        <v>0.39</v>
      </c>
      <c r="J44" s="19">
        <v>0.22</v>
      </c>
      <c r="K44" s="19">
        <f t="shared" si="11"/>
        <v>56.410256410256409</v>
      </c>
    </row>
    <row r="45" spans="1:11">
      <c r="A45" s="8"/>
      <c r="B45" s="6">
        <v>6</v>
      </c>
      <c r="C45" s="6">
        <v>1.1399999999999999</v>
      </c>
      <c r="D45" s="6">
        <v>1.18</v>
      </c>
      <c r="E45" s="6">
        <f t="shared" si="10"/>
        <v>103.50877192982458</v>
      </c>
      <c r="F45" s="6"/>
      <c r="G45" s="24"/>
      <c r="H45" s="19">
        <v>7</v>
      </c>
      <c r="I45" s="19">
        <v>2</v>
      </c>
      <c r="J45" s="19">
        <v>1.95</v>
      </c>
      <c r="K45" s="19">
        <f t="shared" si="11"/>
        <v>97.5</v>
      </c>
    </row>
    <row r="46" spans="1:11">
      <c r="A46" s="8"/>
      <c r="B46" s="6">
        <v>7</v>
      </c>
      <c r="C46" s="6">
        <v>1.35</v>
      </c>
      <c r="D46" s="6">
        <v>1.73</v>
      </c>
      <c r="E46" s="6">
        <f t="shared" si="10"/>
        <v>128.14814814814815</v>
      </c>
      <c r="F46" s="6"/>
      <c r="G46" s="24"/>
      <c r="H46" s="18"/>
      <c r="I46" s="18"/>
      <c r="J46" s="18"/>
      <c r="K46" s="18"/>
    </row>
    <row r="47" spans="1:11" ht="15.75" thickBot="1">
      <c r="A47" s="10"/>
      <c r="B47" s="11">
        <v>7</v>
      </c>
      <c r="C47" s="11">
        <v>0.3</v>
      </c>
      <c r="D47" s="11">
        <v>0.87</v>
      </c>
      <c r="E47" s="11">
        <f>D47/C47*100</f>
        <v>290</v>
      </c>
      <c r="F47" s="11"/>
      <c r="G47" s="20"/>
      <c r="H47" s="21"/>
      <c r="I47" s="21"/>
      <c r="J47" s="21"/>
      <c r="K47" s="21"/>
    </row>
    <row r="48" spans="1:11" ht="15.75" thickTop="1">
      <c r="A48" s="8" t="s">
        <v>4</v>
      </c>
      <c r="B48" s="8">
        <f>AVERAGE(B39:B47)</f>
        <v>6.666666666666667</v>
      </c>
      <c r="C48" s="8">
        <f t="shared" ref="C48:E48" si="12">AVERAGE(C39:C47)</f>
        <v>0.99088888888888904</v>
      </c>
      <c r="D48" s="8">
        <f t="shared" si="12"/>
        <v>1.4007777777777777</v>
      </c>
      <c r="E48" s="8">
        <f t="shared" si="12"/>
        <v>167.44711483574741</v>
      </c>
      <c r="F48" s="9"/>
      <c r="G48" s="24" t="s">
        <v>4</v>
      </c>
      <c r="H48" s="17">
        <f>AVERAGE(H39:H47)</f>
        <v>6.7142857142857144</v>
      </c>
      <c r="I48" s="17">
        <f t="shared" ref="I48:K48" si="13">AVERAGE(I39:I47)</f>
        <v>0.81571428571428573</v>
      </c>
      <c r="J48" s="17">
        <f t="shared" si="13"/>
        <v>0.51428571428571423</v>
      </c>
      <c r="K48" s="17">
        <f t="shared" si="13"/>
        <v>61.242841138495635</v>
      </c>
    </row>
    <row r="49" spans="1:11">
      <c r="A49" s="8" t="s">
        <v>5</v>
      </c>
      <c r="B49" s="9">
        <f>STDEV(B39:B48)/SQRT(B50)</f>
        <v>0.15713484026367722</v>
      </c>
      <c r="C49" s="9">
        <f t="shared" ref="C49:E49" si="14">STDEV(C39:C48)/SQRT(C50)</f>
        <v>0.27316600318290801</v>
      </c>
      <c r="D49" s="9">
        <f t="shared" si="14"/>
        <v>0.45592022742173971</v>
      </c>
      <c r="E49" s="9">
        <f t="shared" si="14"/>
        <v>25.711667904498636</v>
      </c>
      <c r="F49" s="9"/>
      <c r="G49" s="24" t="s">
        <v>5</v>
      </c>
      <c r="H49" s="17">
        <f>STDEV(H39:H48)/SQRT(H50)</f>
        <v>0.17074694419062764</v>
      </c>
      <c r="I49" s="17">
        <f t="shared" ref="I49:K49" si="15">STDEV(I39:I48)/SQRT(I50)</f>
        <v>0.22521515466152101</v>
      </c>
      <c r="J49" s="17">
        <f t="shared" si="15"/>
        <v>0.22451632496307947</v>
      </c>
      <c r="K49" s="17">
        <f t="shared" si="15"/>
        <v>9.6059593529923308</v>
      </c>
    </row>
    <row r="50" spans="1:11">
      <c r="A50" s="8" t="s">
        <v>6</v>
      </c>
      <c r="B50" s="9">
        <f>COUNT(B39:B47)</f>
        <v>9</v>
      </c>
      <c r="C50" s="9">
        <f t="shared" ref="C50:E50" si="16">COUNT(C39:C47)</f>
        <v>9</v>
      </c>
      <c r="D50" s="9">
        <f t="shared" si="16"/>
        <v>9</v>
      </c>
      <c r="E50" s="9">
        <f t="shared" si="16"/>
        <v>9</v>
      </c>
      <c r="F50" s="9"/>
      <c r="G50" s="24" t="s">
        <v>6</v>
      </c>
      <c r="H50" s="17">
        <f>COUNT(H39:H47)</f>
        <v>7</v>
      </c>
      <c r="I50" s="17">
        <f t="shared" ref="I50:K50" si="17">COUNT(I39:I47)</f>
        <v>7</v>
      </c>
      <c r="J50" s="17">
        <f t="shared" si="17"/>
        <v>7</v>
      </c>
      <c r="K50" s="17">
        <f t="shared" si="17"/>
        <v>7</v>
      </c>
    </row>
    <row r="51" spans="1:11">
      <c r="A51" s="8" t="s">
        <v>8</v>
      </c>
      <c r="B51" s="9"/>
      <c r="C51" s="9"/>
      <c r="D51" s="9">
        <f>TTEST(C39:C47,D39:D47,2,1)</f>
        <v>0.17420365353403935</v>
      </c>
      <c r="E51" s="9"/>
      <c r="F51" s="9"/>
      <c r="G51" s="24" t="s">
        <v>8</v>
      </c>
      <c r="H51" s="17"/>
      <c r="I51" s="17"/>
      <c r="J51" s="17">
        <f>TTEST(I39:I47,J39:J47,2,1)</f>
        <v>4.9443930503178919E-2</v>
      </c>
      <c r="K51" s="17"/>
    </row>
    <row r="52" spans="1:11">
      <c r="A52" s="8"/>
      <c r="B52" s="9"/>
      <c r="C52" s="9"/>
      <c r="D52" s="9"/>
      <c r="E52" s="9"/>
      <c r="F52" s="9"/>
      <c r="G52" s="24" t="s">
        <v>69</v>
      </c>
      <c r="H52" s="17"/>
      <c r="I52" s="17"/>
      <c r="J52" s="17"/>
      <c r="K52" s="17">
        <f>TTEST(E39:E47,K39:K46,2,2)</f>
        <v>5.5614274815364885E-3</v>
      </c>
    </row>
    <row r="53" spans="1:11">
      <c r="B53" s="4"/>
      <c r="C53" s="4"/>
      <c r="D53" s="4"/>
      <c r="E53" s="4"/>
      <c r="F53" s="4"/>
      <c r="G53" s="25"/>
      <c r="H53" s="23"/>
      <c r="I53" s="23"/>
      <c r="J53" s="23"/>
      <c r="K53" s="23"/>
    </row>
    <row r="54" spans="1:11">
      <c r="A54" s="7" t="s">
        <v>0</v>
      </c>
      <c r="B54" s="1">
        <v>15</v>
      </c>
      <c r="C54" s="1">
        <v>0.308</v>
      </c>
      <c r="D54" s="1">
        <v>0.27</v>
      </c>
      <c r="E54" s="1">
        <f>D54/C54*100</f>
        <v>87.662337662337663</v>
      </c>
      <c r="G54" s="15" t="s">
        <v>3</v>
      </c>
      <c r="H54" s="16">
        <v>15</v>
      </c>
      <c r="I54" s="16">
        <v>2.5299999999999998</v>
      </c>
      <c r="J54" s="16">
        <v>1.5</v>
      </c>
      <c r="K54" s="16">
        <f>J54/I54*100</f>
        <v>59.288537549407117</v>
      </c>
    </row>
    <row r="55" spans="1:11">
      <c r="B55" s="1">
        <v>15</v>
      </c>
      <c r="C55" s="1">
        <v>0.71</v>
      </c>
      <c r="D55" s="1">
        <v>0.44</v>
      </c>
      <c r="E55" s="1">
        <f t="shared" ref="E55:E58" si="18">D55/C55*100</f>
        <v>61.971830985915503</v>
      </c>
      <c r="H55" s="16">
        <v>15</v>
      </c>
      <c r="I55" s="16">
        <v>1.98</v>
      </c>
      <c r="J55" s="16">
        <v>1.38</v>
      </c>
      <c r="K55" s="16">
        <f t="shared" ref="K55:K58" si="19">J55/I55*100</f>
        <v>69.696969696969688</v>
      </c>
    </row>
    <row r="56" spans="1:11">
      <c r="B56" s="1">
        <v>15</v>
      </c>
      <c r="C56" s="1">
        <v>2.36</v>
      </c>
      <c r="D56" s="1">
        <v>2.4900000000000002</v>
      </c>
      <c r="E56" s="1">
        <f t="shared" si="18"/>
        <v>105.5084745762712</v>
      </c>
      <c r="H56" s="16">
        <v>15</v>
      </c>
      <c r="I56" s="16">
        <v>0.15</v>
      </c>
      <c r="J56" s="16">
        <v>0.12</v>
      </c>
      <c r="K56" s="16">
        <f t="shared" si="19"/>
        <v>80</v>
      </c>
    </row>
    <row r="57" spans="1:11">
      <c r="B57" s="1">
        <v>14</v>
      </c>
      <c r="C57" s="1">
        <v>3.5</v>
      </c>
      <c r="D57" s="1">
        <v>3.4</v>
      </c>
      <c r="E57" s="1">
        <f t="shared" si="18"/>
        <v>97.142857142857139</v>
      </c>
      <c r="H57" s="26">
        <v>14</v>
      </c>
      <c r="I57" s="16">
        <v>0.37</v>
      </c>
      <c r="J57" s="16">
        <v>0.5</v>
      </c>
      <c r="K57" s="16">
        <f t="shared" si="19"/>
        <v>135.13513513513513</v>
      </c>
    </row>
    <row r="58" spans="1:11">
      <c r="B58" s="1">
        <v>14</v>
      </c>
      <c r="C58" s="1">
        <v>1.02</v>
      </c>
      <c r="D58" s="1">
        <v>0.3</v>
      </c>
      <c r="E58" s="1">
        <f t="shared" si="18"/>
        <v>29.411764705882355</v>
      </c>
      <c r="H58" s="26">
        <v>14</v>
      </c>
      <c r="I58" s="16">
        <v>0.27</v>
      </c>
      <c r="J58" s="16">
        <v>0.1</v>
      </c>
      <c r="K58" s="16">
        <f t="shared" si="19"/>
        <v>37.037037037037038</v>
      </c>
    </row>
    <row r="59" spans="1:11" ht="15.75" thickBot="1">
      <c r="A59" s="27"/>
      <c r="B59" s="29">
        <v>14</v>
      </c>
      <c r="C59" s="29">
        <v>0.8</v>
      </c>
      <c r="D59" s="29">
        <v>0.75</v>
      </c>
      <c r="E59" s="29">
        <f>D59/C59*100</f>
        <v>93.75</v>
      </c>
      <c r="F59" s="29"/>
      <c r="G59" s="30"/>
      <c r="H59" s="34">
        <v>14</v>
      </c>
      <c r="I59" s="31">
        <v>0.56000000000000005</v>
      </c>
      <c r="J59" s="31">
        <v>0.6</v>
      </c>
      <c r="K59" s="31">
        <f>J59/I59*100</f>
        <v>107.14285714285714</v>
      </c>
    </row>
    <row r="60" spans="1:11" ht="15.75" thickTop="1">
      <c r="A60" s="7" t="s">
        <v>4</v>
      </c>
      <c r="B60" s="7">
        <f>AVERAGE(B54:B59)</f>
        <v>14.5</v>
      </c>
      <c r="C60" s="7">
        <f t="shared" ref="C60:E60" si="20">AVERAGE(C54:C59)</f>
        <v>1.4496666666666667</v>
      </c>
      <c r="D60" s="7">
        <f t="shared" si="20"/>
        <v>1.2749999999999999</v>
      </c>
      <c r="E60" s="7">
        <f t="shared" si="20"/>
        <v>79.241210845543975</v>
      </c>
      <c r="F60" s="7"/>
      <c r="G60" s="15" t="s">
        <v>4</v>
      </c>
      <c r="H60" s="15">
        <f t="shared" ref="H60" si="21">AVERAGE(H54:H59)</f>
        <v>14.5</v>
      </c>
      <c r="I60" s="15">
        <f t="shared" ref="I60" si="22">AVERAGE(I54:I59)</f>
        <v>0.9766666666666669</v>
      </c>
      <c r="J60" s="15">
        <f t="shared" ref="J60" si="23">AVERAGE(J54:J59)</f>
        <v>0.70000000000000007</v>
      </c>
      <c r="K60" s="15">
        <f t="shared" ref="K60" si="24">AVERAGE(K54:K59)</f>
        <v>81.383422760234353</v>
      </c>
    </row>
    <row r="61" spans="1:11">
      <c r="A61" s="7" t="s">
        <v>5</v>
      </c>
      <c r="B61" s="7">
        <f>STDEV(B54:B60)/SQRT(B62)</f>
        <v>0.20412414523193154</v>
      </c>
      <c r="C61" s="7">
        <f t="shared" ref="C61:E61" si="25">STDEV(C54:C60)/SQRT(C62)</f>
        <v>0.45612386638004543</v>
      </c>
      <c r="D61" s="7">
        <f t="shared" si="25"/>
        <v>0.49792207110037706</v>
      </c>
      <c r="E61" s="7">
        <f t="shared" si="25"/>
        <v>10.636759645170041</v>
      </c>
      <c r="F61" s="7"/>
      <c r="G61" s="15" t="s">
        <v>5</v>
      </c>
      <c r="H61" s="15">
        <f t="shared" ref="H61" si="26">STDEV(H54:H60)/SQRT(H62)</f>
        <v>0.20412414523193154</v>
      </c>
      <c r="I61" s="15">
        <f t="shared" ref="I61" si="27">STDEV(I54:I60)/SQRT(I62)</f>
        <v>0.37800401722341137</v>
      </c>
      <c r="J61" s="15">
        <f t="shared" ref="J61" si="28">STDEV(J54:J60)/SQRT(J62)</f>
        <v>0.22661764175711377</v>
      </c>
      <c r="K61" s="15">
        <f t="shared" ref="K61" si="29">STDEV(K54:K60)/SQRT(K62)</f>
        <v>13.066143660738831</v>
      </c>
    </row>
    <row r="62" spans="1:11">
      <c r="A62" s="7" t="s">
        <v>6</v>
      </c>
      <c r="B62" s="7">
        <f>COUNT(B54:B59)</f>
        <v>6</v>
      </c>
      <c r="C62" s="7">
        <f t="shared" ref="C62:E62" si="30">COUNT(C54:C59)</f>
        <v>6</v>
      </c>
      <c r="D62" s="7">
        <f t="shared" si="30"/>
        <v>6</v>
      </c>
      <c r="E62" s="7">
        <f t="shared" si="30"/>
        <v>6</v>
      </c>
      <c r="F62" s="7"/>
      <c r="G62" s="15" t="s">
        <v>6</v>
      </c>
      <c r="H62" s="15">
        <f t="shared" ref="H62:K62" si="31">COUNT(H54:H59)</f>
        <v>6</v>
      </c>
      <c r="I62" s="15">
        <f t="shared" si="31"/>
        <v>6</v>
      </c>
      <c r="J62" s="15">
        <f t="shared" si="31"/>
        <v>6</v>
      </c>
      <c r="K62" s="15">
        <f t="shared" si="31"/>
        <v>6</v>
      </c>
    </row>
    <row r="63" spans="1:11">
      <c r="A63" s="32" t="s">
        <v>8</v>
      </c>
      <c r="B63" s="7"/>
      <c r="C63" s="7"/>
      <c r="D63" s="7">
        <f>TTEST(C54:C59,D54:D59,2,1)</f>
        <v>0.20840982246340423</v>
      </c>
      <c r="E63" s="7"/>
      <c r="F63" s="7"/>
      <c r="G63" s="33" t="s">
        <v>8</v>
      </c>
      <c r="H63" s="15"/>
      <c r="I63" s="15"/>
      <c r="J63" s="15">
        <f>TTEST(I54:I59,J54:J59,2,1)</f>
        <v>0.19194715194132433</v>
      </c>
      <c r="K63" s="15"/>
    </row>
    <row r="64" spans="1:11">
      <c r="G64" s="15" t="s">
        <v>69</v>
      </c>
      <c r="J64" s="15"/>
      <c r="K64" s="16">
        <f>TTEST(E54:E59,K54:K59,2,2)</f>
        <v>0.90989570598608016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workbookViewId="0">
      <selection activeCell="L14" sqref="L14"/>
    </sheetView>
  </sheetViews>
  <sheetFormatPr baseColWidth="10" defaultRowHeight="15"/>
  <cols>
    <col min="1" max="1" width="11.42578125" style="7"/>
    <col min="2" max="7" width="11.42578125" style="1"/>
    <col min="8" max="8" width="32.42578125" style="15" bestFit="1" customWidth="1"/>
    <col min="9" max="13" width="11.42578125" style="16"/>
    <col min="14" max="16384" width="11.42578125" style="1"/>
  </cols>
  <sheetData>
    <row r="2" spans="1:13" s="7" customFormat="1">
      <c r="A2" s="7" t="s">
        <v>0</v>
      </c>
      <c r="B2" s="37" t="s">
        <v>9</v>
      </c>
      <c r="C2" s="37" t="s">
        <v>10</v>
      </c>
      <c r="D2" s="37" t="s">
        <v>11</v>
      </c>
      <c r="E2" s="37" t="s">
        <v>12</v>
      </c>
      <c r="F2" s="37" t="s">
        <v>13</v>
      </c>
      <c r="H2" s="15" t="s">
        <v>3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</row>
    <row r="3" spans="1:13" s="7" customFormat="1">
      <c r="B3" s="7" t="s">
        <v>14</v>
      </c>
      <c r="C3" s="7" t="s">
        <v>14</v>
      </c>
      <c r="D3" s="7" t="s">
        <v>14</v>
      </c>
      <c r="E3" s="7" t="s">
        <v>14</v>
      </c>
      <c r="F3" s="7" t="s">
        <v>14</v>
      </c>
      <c r="H3" s="15"/>
      <c r="I3" s="15" t="s">
        <v>14</v>
      </c>
      <c r="J3" s="15" t="s">
        <v>14</v>
      </c>
      <c r="K3" s="15" t="s">
        <v>14</v>
      </c>
      <c r="L3" s="15" t="s">
        <v>14</v>
      </c>
      <c r="M3" s="15" t="s">
        <v>14</v>
      </c>
    </row>
    <row r="4" spans="1:13">
      <c r="B4" s="1">
        <v>-49</v>
      </c>
      <c r="C4" s="2">
        <v>-27</v>
      </c>
      <c r="D4" s="2">
        <v>-49</v>
      </c>
      <c r="E4" s="2">
        <v>-78</v>
      </c>
      <c r="F4" s="2">
        <v>-80</v>
      </c>
      <c r="I4" s="16">
        <v>-30</v>
      </c>
      <c r="J4" s="16">
        <v>-59</v>
      </c>
      <c r="K4" s="16">
        <v>-88</v>
      </c>
      <c r="L4" s="16">
        <v>-83</v>
      </c>
      <c r="M4" s="16">
        <v>-66</v>
      </c>
    </row>
    <row r="5" spans="1:13">
      <c r="B5" s="2">
        <v>-39</v>
      </c>
      <c r="C5" s="2">
        <v>-41</v>
      </c>
      <c r="D5" s="2">
        <v>-41</v>
      </c>
      <c r="E5" s="2">
        <v>-62</v>
      </c>
      <c r="F5" s="2">
        <v>-80</v>
      </c>
      <c r="I5" s="16">
        <v>-60</v>
      </c>
      <c r="J5" s="16">
        <v>-74</v>
      </c>
      <c r="K5" s="16">
        <v>-108</v>
      </c>
      <c r="L5" s="16">
        <v>-87</v>
      </c>
      <c r="M5" s="16">
        <v>-94</v>
      </c>
    </row>
    <row r="6" spans="1:13">
      <c r="B6" s="2">
        <v>-73</v>
      </c>
      <c r="C6" s="12">
        <v>-22</v>
      </c>
      <c r="D6" s="2">
        <v>-37</v>
      </c>
      <c r="E6" s="2">
        <v>-70</v>
      </c>
      <c r="F6" s="2">
        <v>-90</v>
      </c>
      <c r="I6" s="16">
        <v>-55</v>
      </c>
      <c r="J6" s="16">
        <v>-62</v>
      </c>
      <c r="K6" s="16">
        <v>-72</v>
      </c>
      <c r="L6" s="16">
        <v>-87</v>
      </c>
      <c r="M6" s="16">
        <v>-91</v>
      </c>
    </row>
    <row r="7" spans="1:13">
      <c r="B7" s="12">
        <v>-55</v>
      </c>
      <c r="C7" s="14">
        <v>-54</v>
      </c>
      <c r="D7" s="12">
        <v>-59</v>
      </c>
      <c r="E7" s="12">
        <v>-78</v>
      </c>
      <c r="F7" s="12">
        <v>-93</v>
      </c>
      <c r="I7" s="16">
        <v>-40</v>
      </c>
      <c r="J7" s="16">
        <v>-65</v>
      </c>
      <c r="K7" s="16">
        <v>-96</v>
      </c>
      <c r="L7" s="16">
        <v>-90</v>
      </c>
      <c r="M7" s="16">
        <v>-88</v>
      </c>
    </row>
    <row r="8" spans="1:13">
      <c r="B8" s="2">
        <v>-23</v>
      </c>
      <c r="C8" s="2">
        <v>-77</v>
      </c>
      <c r="D8" s="2">
        <v>-65</v>
      </c>
      <c r="E8" s="4">
        <v>-76</v>
      </c>
      <c r="F8" s="2">
        <v>-70</v>
      </c>
      <c r="I8" s="16">
        <v>-39</v>
      </c>
      <c r="J8" s="16">
        <v>-61</v>
      </c>
      <c r="K8" s="16">
        <v>-100</v>
      </c>
      <c r="M8" s="16">
        <v>-64</v>
      </c>
    </row>
    <row r="9" spans="1:13">
      <c r="B9" s="2">
        <v>-58</v>
      </c>
      <c r="C9" s="2">
        <v>-26</v>
      </c>
      <c r="D9" s="2"/>
      <c r="E9" s="4">
        <v>-77</v>
      </c>
      <c r="F9" s="2"/>
      <c r="I9" s="16">
        <v>-31</v>
      </c>
      <c r="M9" s="16">
        <v>-70</v>
      </c>
    </row>
    <row r="10" spans="1:13" ht="15.75" thickBot="1">
      <c r="A10" s="27"/>
      <c r="B10" s="29">
        <v>-46</v>
      </c>
      <c r="C10" s="29">
        <v>-22</v>
      </c>
      <c r="D10" s="29"/>
      <c r="E10" s="29"/>
      <c r="F10" s="29"/>
      <c r="H10" s="30"/>
      <c r="I10" s="31"/>
      <c r="J10" s="31"/>
      <c r="K10" s="31"/>
      <c r="L10" s="31"/>
      <c r="M10" s="31"/>
    </row>
    <row r="11" spans="1:13" ht="15.75" thickTop="1">
      <c r="A11" s="13" t="s">
        <v>4</v>
      </c>
      <c r="B11" s="13">
        <f t="shared" ref="B11:E11" si="0">AVERAGE(B4:B10)</f>
        <v>-49</v>
      </c>
      <c r="C11" s="13">
        <f t="shared" si="0"/>
        <v>-38.428571428571431</v>
      </c>
      <c r="D11" s="13">
        <f t="shared" si="0"/>
        <v>-50.2</v>
      </c>
      <c r="E11" s="13">
        <f t="shared" si="0"/>
        <v>-73.5</v>
      </c>
      <c r="F11" s="13">
        <f>AVERAGE(F4:F10)</f>
        <v>-82.6</v>
      </c>
      <c r="G11" s="13"/>
      <c r="H11" s="15" t="s">
        <v>4</v>
      </c>
      <c r="I11" s="35">
        <f t="shared" ref="I11:M11" si="1">AVERAGE(I4:I10)</f>
        <v>-42.5</v>
      </c>
      <c r="J11" s="35">
        <f t="shared" si="1"/>
        <v>-64.2</v>
      </c>
      <c r="K11" s="35">
        <f t="shared" si="1"/>
        <v>-92.8</v>
      </c>
      <c r="L11" s="35">
        <f t="shared" si="1"/>
        <v>-86.75</v>
      </c>
      <c r="M11" s="35">
        <f t="shared" si="1"/>
        <v>-78.833333333333329</v>
      </c>
    </row>
    <row r="12" spans="1:13">
      <c r="A12" s="13" t="s">
        <v>5</v>
      </c>
      <c r="B12" s="13">
        <f t="shared" ref="B12" si="2">STDEV(B4:B9)/SQRT(COUNT(B4:B9))</f>
        <v>6.9940450861190966</v>
      </c>
      <c r="C12" s="13">
        <f t="shared" ref="C12:E12" si="3">STDEV(C4:C9)/SQRT(COUNT(C4:C9))</f>
        <v>8.654157639218532</v>
      </c>
      <c r="D12" s="13">
        <f t="shared" si="3"/>
        <v>5.2763623833091637</v>
      </c>
      <c r="E12" s="13">
        <f t="shared" si="3"/>
        <v>2.6044833140823411</v>
      </c>
      <c r="F12" s="13">
        <f>STDEV(F4:F10)/SQRT(COUNT(F4:F9))</f>
        <v>4.0938978980917442</v>
      </c>
      <c r="G12" s="13"/>
      <c r="H12" s="15" t="s">
        <v>5</v>
      </c>
      <c r="I12" s="35">
        <f t="shared" ref="I12:M12" si="4">STDEV(I4:I10)/SQRT(COUNT(I4:I9))</f>
        <v>5.0645829048402407</v>
      </c>
      <c r="J12" s="35">
        <f t="shared" si="4"/>
        <v>2.6343879744638983</v>
      </c>
      <c r="K12" s="35">
        <f t="shared" si="4"/>
        <v>6.1188234163113533</v>
      </c>
      <c r="L12" s="35">
        <f t="shared" si="4"/>
        <v>1.4361406616345072</v>
      </c>
      <c r="M12" s="35">
        <f t="shared" si="4"/>
        <v>5.5522768102624234</v>
      </c>
    </row>
    <row r="13" spans="1:13">
      <c r="A13" s="7" t="s">
        <v>6</v>
      </c>
      <c r="B13" s="7">
        <f t="shared" ref="B13" si="5">COUNT(B4:B10)</f>
        <v>7</v>
      </c>
      <c r="C13" s="7">
        <f t="shared" ref="C13:E13" si="6">COUNT(C4:C10)</f>
        <v>7</v>
      </c>
      <c r="D13" s="7">
        <f t="shared" si="6"/>
        <v>5</v>
      </c>
      <c r="E13" s="7">
        <f t="shared" si="6"/>
        <v>6</v>
      </c>
      <c r="F13" s="7">
        <f>COUNT(F4:F10)</f>
        <v>5</v>
      </c>
      <c r="G13" s="7"/>
      <c r="H13" s="15" t="s">
        <v>6</v>
      </c>
      <c r="I13" s="15">
        <f t="shared" ref="I13:M13" si="7">COUNT(I4:I10)</f>
        <v>6</v>
      </c>
      <c r="J13" s="15">
        <f t="shared" si="7"/>
        <v>5</v>
      </c>
      <c r="K13" s="15">
        <f t="shared" si="7"/>
        <v>5</v>
      </c>
      <c r="L13" s="15">
        <f t="shared" si="7"/>
        <v>4</v>
      </c>
      <c r="M13" s="15">
        <f t="shared" si="7"/>
        <v>6</v>
      </c>
    </row>
    <row r="14" spans="1:13" s="7" customFormat="1">
      <c r="H14" s="15" t="s">
        <v>69</v>
      </c>
      <c r="I14" s="15">
        <f>TTEST(B4:B10,I4:I10,2,2)</f>
        <v>0.43107110969948859</v>
      </c>
      <c r="J14" s="15">
        <f t="shared" ref="J14:M14" si="8">TTEST(C4:C10,J4:J10,2,2)</f>
        <v>2.3160349193319014E-2</v>
      </c>
      <c r="K14" s="15">
        <f t="shared" si="8"/>
        <v>7.5297857275129828E-4</v>
      </c>
      <c r="L14" s="15">
        <f t="shared" si="8"/>
        <v>4.9267549473516296E-3</v>
      </c>
      <c r="M14" s="15">
        <f t="shared" si="8"/>
        <v>0.61179085445874759</v>
      </c>
    </row>
    <row r="15" spans="1:13">
      <c r="I15" s="15"/>
      <c r="J15" s="15"/>
      <c r="K15" s="15"/>
      <c r="L15" s="15"/>
      <c r="M15" s="15"/>
    </row>
    <row r="17" spans="1:15" s="7" customFormat="1">
      <c r="A17" s="7" t="s">
        <v>0</v>
      </c>
      <c r="B17" s="37" t="s">
        <v>9</v>
      </c>
      <c r="C17" s="37" t="s">
        <v>10</v>
      </c>
      <c r="D17" s="37" t="s">
        <v>11</v>
      </c>
      <c r="E17" s="37" t="s">
        <v>12</v>
      </c>
      <c r="F17" s="37" t="s">
        <v>13</v>
      </c>
      <c r="H17" s="15" t="s">
        <v>3</v>
      </c>
      <c r="I17" s="15" t="s">
        <v>9</v>
      </c>
      <c r="J17" s="15" t="s">
        <v>10</v>
      </c>
      <c r="K17" s="15" t="s">
        <v>11</v>
      </c>
      <c r="L17" s="15" t="s">
        <v>12</v>
      </c>
      <c r="M17" s="15" t="s">
        <v>13</v>
      </c>
    </row>
    <row r="18" spans="1:15" s="7" customFormat="1">
      <c r="B18" s="7" t="s">
        <v>15</v>
      </c>
      <c r="C18" s="7" t="s">
        <v>15</v>
      </c>
      <c r="D18" s="7" t="s">
        <v>15</v>
      </c>
      <c r="E18" s="7" t="s">
        <v>15</v>
      </c>
      <c r="F18" s="7" t="s">
        <v>15</v>
      </c>
      <c r="H18" s="15"/>
      <c r="I18" s="15" t="s">
        <v>15</v>
      </c>
      <c r="J18" s="15" t="s">
        <v>15</v>
      </c>
      <c r="K18" s="15" t="s">
        <v>15</v>
      </c>
      <c r="L18" s="15" t="s">
        <v>15</v>
      </c>
      <c r="M18" s="15" t="s">
        <v>15</v>
      </c>
      <c r="O18" s="32"/>
    </row>
    <row r="19" spans="1:15">
      <c r="B19" s="2">
        <v>-45</v>
      </c>
      <c r="C19" s="2">
        <v>-45</v>
      </c>
      <c r="D19" s="2">
        <v>-55</v>
      </c>
      <c r="E19" s="2">
        <v>-55</v>
      </c>
      <c r="F19" s="2">
        <v>-88</v>
      </c>
      <c r="I19" s="16">
        <v>-75</v>
      </c>
      <c r="J19" s="16">
        <v>-60</v>
      </c>
      <c r="K19" s="16">
        <v>-60</v>
      </c>
      <c r="L19" s="16">
        <v>-60</v>
      </c>
      <c r="M19" s="16">
        <v>-80</v>
      </c>
      <c r="O19" s="36"/>
    </row>
    <row r="20" spans="1:15">
      <c r="B20" s="2">
        <v>-60</v>
      </c>
      <c r="C20" s="2">
        <v>-55</v>
      </c>
      <c r="D20" s="2">
        <v>-50</v>
      </c>
      <c r="E20" s="2">
        <v>-87</v>
      </c>
      <c r="F20" s="2">
        <v>-65</v>
      </c>
      <c r="I20" s="16">
        <v>-70</v>
      </c>
      <c r="J20" s="16">
        <v>-65</v>
      </c>
      <c r="K20" s="16">
        <v>-60</v>
      </c>
      <c r="L20" s="16">
        <v>-85</v>
      </c>
      <c r="M20" s="16">
        <v>-70</v>
      </c>
      <c r="O20" s="36"/>
    </row>
    <row r="21" spans="1:15">
      <c r="B21" s="12">
        <v>-55</v>
      </c>
      <c r="C21" s="12">
        <v>-57</v>
      </c>
      <c r="D21" s="2">
        <v>-40</v>
      </c>
      <c r="E21" s="2">
        <v>-74</v>
      </c>
      <c r="F21" s="2">
        <v>-70</v>
      </c>
      <c r="I21" s="16">
        <v>-60</v>
      </c>
      <c r="J21" s="16">
        <v>-60</v>
      </c>
      <c r="K21" s="16">
        <v>-65</v>
      </c>
      <c r="L21" s="16">
        <v>-70</v>
      </c>
      <c r="M21" s="16">
        <v>-75</v>
      </c>
      <c r="O21" s="36"/>
    </row>
    <row r="22" spans="1:15">
      <c r="B22" s="2">
        <v>-75</v>
      </c>
      <c r="C22" s="14">
        <v>-65</v>
      </c>
      <c r="D22" s="12">
        <v>-65</v>
      </c>
      <c r="E22" s="12">
        <v>-70</v>
      </c>
      <c r="F22" s="12">
        <v>-77</v>
      </c>
      <c r="I22" s="16">
        <v>-55</v>
      </c>
      <c r="J22" s="16">
        <v>-65</v>
      </c>
      <c r="K22" s="16">
        <v>-50</v>
      </c>
      <c r="L22" s="16">
        <v>-70</v>
      </c>
      <c r="M22" s="16">
        <v>-70</v>
      </c>
      <c r="O22" s="36"/>
    </row>
    <row r="23" spans="1:15">
      <c r="B23" s="2">
        <v>-45</v>
      </c>
      <c r="C23" s="2">
        <v>-70</v>
      </c>
      <c r="D23" s="2">
        <v>-75</v>
      </c>
      <c r="E23" s="4">
        <v>-65</v>
      </c>
      <c r="F23" s="2">
        <v>-79</v>
      </c>
      <c r="I23" s="16">
        <v>-50</v>
      </c>
      <c r="J23" s="16">
        <v>-60</v>
      </c>
      <c r="K23" s="16">
        <v>-45</v>
      </c>
      <c r="M23" s="16">
        <v>-80</v>
      </c>
      <c r="O23" s="36"/>
    </row>
    <row r="24" spans="1:15">
      <c r="B24" s="2">
        <v>-48</v>
      </c>
      <c r="C24" s="2">
        <v>-60</v>
      </c>
      <c r="D24" s="2"/>
      <c r="E24" s="4">
        <v>-75</v>
      </c>
      <c r="F24" s="2"/>
      <c r="I24" s="16">
        <v>-45</v>
      </c>
      <c r="M24" s="16">
        <v>-40</v>
      </c>
      <c r="O24" s="36"/>
    </row>
    <row r="25" spans="1:15">
      <c r="B25" s="4">
        <v>-50</v>
      </c>
      <c r="C25" s="2">
        <v>-50</v>
      </c>
      <c r="D25" s="2"/>
      <c r="E25" s="4"/>
      <c r="F25" s="2"/>
      <c r="O25" s="36"/>
    </row>
    <row r="26" spans="1:15" ht="15.75" thickBot="1">
      <c r="A26" s="27"/>
      <c r="B26" s="28"/>
      <c r="C26" s="29"/>
      <c r="D26" s="29"/>
      <c r="E26" s="29"/>
      <c r="F26" s="29"/>
      <c r="H26" s="30"/>
      <c r="I26" s="31"/>
      <c r="J26" s="31"/>
      <c r="K26" s="31"/>
      <c r="L26" s="31"/>
      <c r="M26" s="31"/>
    </row>
    <row r="27" spans="1:15" ht="15.75" thickTop="1">
      <c r="A27" s="7" t="s">
        <v>4</v>
      </c>
      <c r="B27" s="13">
        <f>AVERAGE(B19:B26)</f>
        <v>-54</v>
      </c>
      <c r="C27" s="13">
        <f>AVERAGE(C19:C26)</f>
        <v>-57.428571428571431</v>
      </c>
      <c r="D27" s="13">
        <f>AVERAGE(D19:D26)</f>
        <v>-57</v>
      </c>
      <c r="E27" s="13">
        <f>AVERAGE(E19:E26)</f>
        <v>-71</v>
      </c>
      <c r="F27" s="13">
        <f>AVERAGE(F19:F26)</f>
        <v>-75.8</v>
      </c>
      <c r="H27" s="15" t="s">
        <v>4</v>
      </c>
      <c r="I27" s="35">
        <f>AVERAGE(I19:I26)</f>
        <v>-59.166666666666664</v>
      </c>
      <c r="J27" s="35">
        <f>AVERAGE(J19:J26)</f>
        <v>-62</v>
      </c>
      <c r="K27" s="35">
        <f>AVERAGE(K19:K26)</f>
        <v>-56</v>
      </c>
      <c r="L27" s="35">
        <f>AVERAGE(L19:L26)</f>
        <v>-71.25</v>
      </c>
      <c r="M27" s="35">
        <f>AVERAGE(M19:M26)</f>
        <v>-69.166666666666671</v>
      </c>
    </row>
    <row r="28" spans="1:15">
      <c r="A28" s="7" t="s">
        <v>5</v>
      </c>
      <c r="B28" s="13">
        <f>STDEV(B19:B24)/SQRT(COUNT(B19:B24))</f>
        <v>4.7375568011839615</v>
      </c>
      <c r="C28" s="13">
        <f>STDEV(C19:C24)/SQRT(COUNT(C19:C24))</f>
        <v>3.5276684147527821</v>
      </c>
      <c r="D28" s="13">
        <f>STDEV(D19:D24)/SQRT(COUNT(D19:D24))</f>
        <v>6.0415229867972862</v>
      </c>
      <c r="E28" s="13">
        <f>STDEV(E19:E24)/SQRT(COUNT(E19:E24))</f>
        <v>4.3741665872864672</v>
      </c>
      <c r="F28" s="13">
        <f>STDEV(F19:F26)/SQRT(COUNT(F19:F24))</f>
        <v>3.9420806688853998</v>
      </c>
      <c r="H28" s="15" t="s">
        <v>5</v>
      </c>
      <c r="I28" s="35">
        <f>STDEV(I19:I26)/SQRT(COUNT(I19:I24))</f>
        <v>4.7287536530370318</v>
      </c>
      <c r="J28" s="35">
        <f>STDEV(J19:J26)/SQRT(COUNT(J19:J24))</f>
        <v>1.2247448713915889</v>
      </c>
      <c r="K28" s="35">
        <f>STDEV(K19:K26)/SQRT(COUNT(K19:K24))</f>
        <v>3.6742346141747668</v>
      </c>
      <c r="L28" s="35">
        <f>STDEV(L19:L26)/SQRT(COUNT(L19:L24))</f>
        <v>5.153882032022076</v>
      </c>
      <c r="M28" s="35">
        <f>STDEV(M19:M26)/SQRT(COUNT(M19:M24))</f>
        <v>6.1123736069640806</v>
      </c>
    </row>
    <row r="29" spans="1:15">
      <c r="A29" s="7" t="s">
        <v>6</v>
      </c>
      <c r="B29" s="7">
        <f>COUNT(B19:B26)</f>
        <v>7</v>
      </c>
      <c r="C29" s="7">
        <f>COUNT(C19:C26)</f>
        <v>7</v>
      </c>
      <c r="D29" s="7">
        <f>COUNT(D19:D26)</f>
        <v>5</v>
      </c>
      <c r="E29" s="7">
        <f>COUNT(E19:E26)</f>
        <v>6</v>
      </c>
      <c r="F29" s="7">
        <f>COUNT(F19:F26)</f>
        <v>5</v>
      </c>
      <c r="H29" s="15" t="s">
        <v>6</v>
      </c>
      <c r="I29" s="15">
        <f>COUNT(I19:I26)</f>
        <v>6</v>
      </c>
      <c r="J29" s="15">
        <f>COUNT(J19:J26)</f>
        <v>5</v>
      </c>
      <c r="K29" s="15">
        <f>COUNT(K19:K26)</f>
        <v>5</v>
      </c>
      <c r="L29" s="15">
        <f>COUNT(L19:L26)</f>
        <v>4</v>
      </c>
      <c r="M29" s="15">
        <f>COUNT(M19:M26)</f>
        <v>6</v>
      </c>
    </row>
    <row r="30" spans="1:15" s="7" customFormat="1">
      <c r="H30" s="15" t="s">
        <v>69</v>
      </c>
      <c r="I30" s="15">
        <f>TTEST(B19:B26,I19:I26,2,2)</f>
        <v>0.42184400938405409</v>
      </c>
      <c r="J30" s="15">
        <f t="shared" ref="J30:M30" si="9">TTEST(C19:C26,J19:J26,2,2)</f>
        <v>0.28022907281542603</v>
      </c>
      <c r="K30" s="15">
        <f t="shared" si="9"/>
        <v>0.89103347087770723</v>
      </c>
      <c r="L30" s="15">
        <f t="shared" si="9"/>
        <v>0.97165220241914718</v>
      </c>
      <c r="M30" s="15">
        <f t="shared" si="9"/>
        <v>0.40765034651741683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opLeftCell="D1" zoomScale="70" zoomScaleNormal="70" workbookViewId="0">
      <selection activeCell="M49" sqref="M49"/>
    </sheetView>
  </sheetViews>
  <sheetFormatPr baseColWidth="10" defaultRowHeight="15"/>
  <cols>
    <col min="1" max="1" width="4" style="1" bestFit="1" customWidth="1"/>
    <col min="2" max="2" width="24" style="1" bestFit="1" customWidth="1"/>
    <col min="3" max="7" width="14.85546875" style="1" bestFit="1" customWidth="1"/>
    <col min="8" max="12" width="11.42578125" style="1"/>
    <col min="13" max="13" width="24" style="1" bestFit="1" customWidth="1"/>
    <col min="14" max="14" width="17.42578125" style="1" bestFit="1" customWidth="1"/>
    <col min="15" max="15" width="18.7109375" style="1" bestFit="1" customWidth="1"/>
    <col min="16" max="17" width="17.42578125" style="1" bestFit="1" customWidth="1"/>
    <col min="18" max="18" width="18.7109375" style="1" bestFit="1" customWidth="1"/>
    <col min="19" max="19" width="11.42578125" style="1"/>
    <col min="20" max="20" width="33.140625" style="1" bestFit="1" customWidth="1"/>
    <col min="21" max="22" width="17.42578125" style="1" bestFit="1" customWidth="1"/>
    <col min="23" max="23" width="34.42578125" style="1" bestFit="1" customWidth="1"/>
    <col min="24" max="24" width="17.42578125" style="1" bestFit="1" customWidth="1"/>
    <col min="25" max="25" width="18.7109375" style="1" bestFit="1" customWidth="1"/>
    <col min="26" max="16384" width="11.42578125" style="1"/>
  </cols>
  <sheetData>
    <row r="1" spans="1:25" ht="15.75" thickBot="1"/>
    <row r="2" spans="1:25">
      <c r="A2" s="61"/>
      <c r="B2" s="72"/>
      <c r="C2" s="77" t="s">
        <v>19</v>
      </c>
      <c r="D2" s="77"/>
      <c r="E2" s="77"/>
      <c r="F2" s="77"/>
      <c r="G2" s="78"/>
    </row>
    <row r="3" spans="1:25">
      <c r="A3" s="63"/>
      <c r="B3" s="2"/>
      <c r="C3" s="2"/>
      <c r="D3" s="2"/>
      <c r="E3" s="2"/>
      <c r="F3" s="2"/>
      <c r="G3" s="64"/>
    </row>
    <row r="4" spans="1:25" s="7" customFormat="1">
      <c r="A4" s="67" t="s">
        <v>0</v>
      </c>
      <c r="B4" s="38" t="s">
        <v>18</v>
      </c>
      <c r="C4" s="38">
        <v>0</v>
      </c>
      <c r="D4" s="38">
        <v>5</v>
      </c>
      <c r="E4" s="38">
        <v>10</v>
      </c>
      <c r="F4" s="38">
        <v>15</v>
      </c>
      <c r="G4" s="66">
        <v>20</v>
      </c>
      <c r="M4" s="7" t="s">
        <v>0</v>
      </c>
      <c r="N4" s="7" t="s">
        <v>9</v>
      </c>
      <c r="O4" s="7" t="s">
        <v>10</v>
      </c>
      <c r="P4" s="7" t="s">
        <v>11</v>
      </c>
      <c r="Q4" s="7" t="s">
        <v>12</v>
      </c>
      <c r="R4" s="7" t="s">
        <v>13</v>
      </c>
      <c r="T4" s="15" t="s">
        <v>3</v>
      </c>
      <c r="U4" s="15" t="s">
        <v>9</v>
      </c>
      <c r="V4" s="15" t="s">
        <v>10</v>
      </c>
      <c r="W4" s="15" t="s">
        <v>11</v>
      </c>
      <c r="X4" s="15" t="s">
        <v>12</v>
      </c>
      <c r="Y4" s="15" t="s">
        <v>13</v>
      </c>
    </row>
    <row r="5" spans="1:25">
      <c r="A5" s="63"/>
      <c r="B5" s="2"/>
      <c r="C5" s="2">
        <v>3.68</v>
      </c>
      <c r="D5" s="2">
        <v>9.07</v>
      </c>
      <c r="E5" s="2">
        <v>21.28</v>
      </c>
      <c r="F5" s="2">
        <v>19.14</v>
      </c>
      <c r="G5" s="64">
        <v>3.4799999999999995</v>
      </c>
      <c r="M5" s="7"/>
      <c r="N5" s="7" t="s">
        <v>14</v>
      </c>
      <c r="O5" s="7" t="s">
        <v>14</v>
      </c>
      <c r="P5" s="7" t="s">
        <v>14</v>
      </c>
      <c r="Q5" s="7" t="s">
        <v>14</v>
      </c>
      <c r="R5" s="7" t="s">
        <v>14</v>
      </c>
      <c r="S5" s="7"/>
      <c r="T5" s="15"/>
      <c r="U5" s="15" t="s">
        <v>14</v>
      </c>
      <c r="V5" s="15" t="s">
        <v>14</v>
      </c>
      <c r="W5" s="15" t="s">
        <v>14</v>
      </c>
      <c r="X5" s="15" t="s">
        <v>14</v>
      </c>
      <c r="Y5" s="15" t="s">
        <v>14</v>
      </c>
    </row>
    <row r="6" spans="1:25">
      <c r="A6" s="63"/>
      <c r="B6" s="2"/>
      <c r="C6" s="2">
        <v>3.68</v>
      </c>
      <c r="D6" s="2">
        <v>5.96</v>
      </c>
      <c r="E6" s="2">
        <v>33.14</v>
      </c>
      <c r="F6" s="2">
        <v>16.14</v>
      </c>
      <c r="G6" s="64">
        <v>3.75</v>
      </c>
      <c r="N6" s="1">
        <v>-49</v>
      </c>
      <c r="O6" s="1">
        <v>-27</v>
      </c>
      <c r="P6" s="1">
        <v>-49</v>
      </c>
      <c r="Q6" s="1">
        <v>-78</v>
      </c>
      <c r="R6" s="1">
        <v>-80</v>
      </c>
      <c r="T6" s="16"/>
      <c r="U6" s="16">
        <v>-30</v>
      </c>
      <c r="V6" s="16">
        <v>-59</v>
      </c>
      <c r="W6" s="16">
        <v>-88</v>
      </c>
      <c r="X6" s="16">
        <v>-83</v>
      </c>
      <c r="Y6" s="16">
        <v>-66</v>
      </c>
    </row>
    <row r="7" spans="1:25">
      <c r="A7" s="63"/>
      <c r="B7" s="2"/>
      <c r="C7" s="2">
        <v>0.91</v>
      </c>
      <c r="D7" s="2">
        <v>46.5</v>
      </c>
      <c r="E7" s="2">
        <v>9.7100000000000009</v>
      </c>
      <c r="F7" s="2">
        <v>9.2799999999999994</v>
      </c>
      <c r="G7" s="64">
        <v>3.48</v>
      </c>
      <c r="N7" s="1">
        <v>-39</v>
      </c>
      <c r="O7" s="1">
        <v>-41</v>
      </c>
      <c r="P7" s="1">
        <v>-41</v>
      </c>
      <c r="Q7" s="1">
        <v>-62</v>
      </c>
      <c r="R7" s="1">
        <v>-80</v>
      </c>
      <c r="T7" s="16"/>
      <c r="U7" s="16">
        <v>-60</v>
      </c>
      <c r="V7" s="16">
        <v>-74</v>
      </c>
      <c r="W7" s="16">
        <v>-108</v>
      </c>
      <c r="X7" s="16">
        <v>-87</v>
      </c>
      <c r="Y7" s="16">
        <v>-94</v>
      </c>
    </row>
    <row r="8" spans="1:25">
      <c r="A8" s="63"/>
      <c r="B8" s="2"/>
      <c r="C8" s="2">
        <v>4.2699999999999996</v>
      </c>
      <c r="D8" s="2">
        <v>28.27</v>
      </c>
      <c r="E8" s="2">
        <v>18.850000000000001</v>
      </c>
      <c r="F8" s="2">
        <v>16.14</v>
      </c>
      <c r="G8" s="64">
        <v>3.95</v>
      </c>
      <c r="N8" s="1">
        <v>-73</v>
      </c>
      <c r="O8" s="1">
        <v>-22</v>
      </c>
      <c r="P8" s="1">
        <v>-37</v>
      </c>
      <c r="Q8" s="1">
        <v>-70</v>
      </c>
      <c r="R8" s="1">
        <v>-90</v>
      </c>
      <c r="T8" s="16"/>
      <c r="U8" s="16">
        <v>-55</v>
      </c>
      <c r="V8" s="16">
        <v>-62</v>
      </c>
      <c r="W8" s="16">
        <v>-72</v>
      </c>
      <c r="X8" s="16">
        <v>-87</v>
      </c>
      <c r="Y8" s="16">
        <v>-91</v>
      </c>
    </row>
    <row r="9" spans="1:25">
      <c r="A9" s="63"/>
      <c r="B9" s="2"/>
      <c r="C9" s="2"/>
      <c r="D9" s="2">
        <v>22.12</v>
      </c>
      <c r="E9" s="2">
        <v>17.149999999999999</v>
      </c>
      <c r="F9" s="2"/>
      <c r="G9" s="64"/>
      <c r="N9" s="1">
        <v>-55</v>
      </c>
      <c r="O9" s="1">
        <v>-54</v>
      </c>
      <c r="P9" s="1">
        <v>-59</v>
      </c>
      <c r="Q9" s="1">
        <v>-78</v>
      </c>
      <c r="R9" s="1">
        <v>-93</v>
      </c>
      <c r="T9" s="16"/>
      <c r="U9" s="16">
        <v>-40</v>
      </c>
      <c r="V9" s="16">
        <v>-65</v>
      </c>
      <c r="W9" s="16">
        <v>-96</v>
      </c>
      <c r="X9" s="16">
        <v>-90</v>
      </c>
      <c r="Y9" s="16">
        <v>-88</v>
      </c>
    </row>
    <row r="10" spans="1:25">
      <c r="A10" s="63"/>
      <c r="B10" s="2"/>
      <c r="C10" s="2"/>
      <c r="D10" s="2">
        <v>24.42</v>
      </c>
      <c r="E10" s="2">
        <v>19.54</v>
      </c>
      <c r="F10" s="2"/>
      <c r="G10" s="64"/>
      <c r="N10" s="1">
        <v>-23</v>
      </c>
      <c r="O10" s="1">
        <v>-77</v>
      </c>
      <c r="P10" s="1">
        <v>-65</v>
      </c>
      <c r="Q10" s="1">
        <v>-76</v>
      </c>
      <c r="R10" s="1">
        <v>-70</v>
      </c>
      <c r="T10" s="16"/>
      <c r="U10" s="16">
        <v>-39</v>
      </c>
      <c r="V10" s="16">
        <v>-61</v>
      </c>
      <c r="W10" s="16">
        <v>-100</v>
      </c>
      <c r="X10" s="16"/>
      <c r="Y10" s="16">
        <v>-64</v>
      </c>
    </row>
    <row r="11" spans="1:25" ht="15.75" thickBot="1">
      <c r="A11" s="63"/>
      <c r="B11" s="29"/>
      <c r="C11" s="29"/>
      <c r="D11" s="29"/>
      <c r="E11" s="29"/>
      <c r="F11" s="29"/>
      <c r="G11" s="73"/>
      <c r="N11" s="1">
        <v>-58</v>
      </c>
      <c r="O11" s="1">
        <v>-26</v>
      </c>
      <c r="Q11" s="1">
        <v>-77</v>
      </c>
      <c r="T11" s="16"/>
      <c r="U11" s="16">
        <v>-31</v>
      </c>
      <c r="V11" s="16"/>
      <c r="W11" s="16"/>
      <c r="X11" s="16"/>
      <c r="Y11" s="16">
        <v>-70</v>
      </c>
    </row>
    <row r="12" spans="1:25" ht="16.5" thickTop="1" thickBot="1">
      <c r="A12" s="63"/>
      <c r="B12" s="2" t="s">
        <v>16</v>
      </c>
      <c r="C12" s="2">
        <f>AVERAGE(C5:C11)</f>
        <v>3.1349999999999998</v>
      </c>
      <c r="D12" s="2">
        <f t="shared" ref="D12:G12" si="0">AVERAGE(D5:D11)</f>
        <v>22.723333333333333</v>
      </c>
      <c r="E12" s="2">
        <f t="shared" si="0"/>
        <v>19.944999999999997</v>
      </c>
      <c r="F12" s="2">
        <f t="shared" si="0"/>
        <v>15.175000000000001</v>
      </c>
      <c r="G12" s="64">
        <f t="shared" si="0"/>
        <v>3.665</v>
      </c>
      <c r="M12" s="29"/>
      <c r="N12" s="29">
        <v>-46</v>
      </c>
      <c r="O12" s="29">
        <v>-22</v>
      </c>
      <c r="P12" s="29"/>
      <c r="Q12" s="29"/>
      <c r="R12" s="29"/>
      <c r="T12" s="31"/>
      <c r="U12" s="31"/>
      <c r="V12" s="31"/>
      <c r="W12" s="31"/>
      <c r="X12" s="31"/>
      <c r="Y12" s="31"/>
    </row>
    <row r="13" spans="1:25" ht="15.75" thickTop="1">
      <c r="A13" s="63"/>
      <c r="B13" s="2" t="s">
        <v>17</v>
      </c>
      <c r="C13" s="2">
        <f>STDEV(C5:C11)/SQRT(COUNT(C5:C11))</f>
        <v>0.75459150096812877</v>
      </c>
      <c r="D13" s="2">
        <f t="shared" ref="D13:G13" si="1">STDEV(D5:D11)/SQRT(COUNT(D5:D11))</f>
        <v>5.9631114175217128</v>
      </c>
      <c r="E13" s="2">
        <f t="shared" si="1"/>
        <v>3.1081642491992003</v>
      </c>
      <c r="F13" s="2">
        <f t="shared" si="1"/>
        <v>2.0883546154808097</v>
      </c>
      <c r="G13" s="64">
        <f t="shared" si="1"/>
        <v>0.11434596626029281</v>
      </c>
      <c r="M13" s="7" t="s">
        <v>4</v>
      </c>
      <c r="N13" s="7">
        <v>-49</v>
      </c>
      <c r="O13" s="7">
        <v>-38.428571428571431</v>
      </c>
      <c r="P13" s="7">
        <v>-50.2</v>
      </c>
      <c r="Q13" s="7">
        <v>-73.5</v>
      </c>
      <c r="R13" s="7">
        <v>-82.6</v>
      </c>
      <c r="S13" s="7"/>
      <c r="T13" s="15" t="s">
        <v>4</v>
      </c>
      <c r="U13" s="15">
        <v>-42.5</v>
      </c>
      <c r="V13" s="15">
        <v>-64.2</v>
      </c>
      <c r="W13" s="15">
        <v>-92.8</v>
      </c>
      <c r="X13" s="15">
        <v>-86.75</v>
      </c>
      <c r="Y13" s="15">
        <v>-78.833333333333329</v>
      </c>
    </row>
    <row r="14" spans="1:25" ht="15.75" thickBot="1">
      <c r="A14" s="69"/>
      <c r="B14" s="70" t="s">
        <v>6</v>
      </c>
      <c r="C14" s="70">
        <f>COUNT(C5:C11)</f>
        <v>4</v>
      </c>
      <c r="D14" s="70">
        <f t="shared" ref="D14:G14" si="2">COUNT(D5:D11)</f>
        <v>6</v>
      </c>
      <c r="E14" s="70">
        <f t="shared" si="2"/>
        <v>6</v>
      </c>
      <c r="F14" s="70">
        <f t="shared" si="2"/>
        <v>4</v>
      </c>
      <c r="G14" s="71">
        <f t="shared" si="2"/>
        <v>4</v>
      </c>
      <c r="M14" s="7" t="s">
        <v>5</v>
      </c>
      <c r="N14" s="7">
        <v>6.9940450861190966</v>
      </c>
      <c r="O14" s="7">
        <v>8.654157639218532</v>
      </c>
      <c r="P14" s="7">
        <v>5.2763623833091637</v>
      </c>
      <c r="Q14" s="7">
        <v>2.6044833140823411</v>
      </c>
      <c r="R14" s="7">
        <v>4.0938978980917442</v>
      </c>
      <c r="S14" s="7"/>
      <c r="T14" s="15" t="s">
        <v>5</v>
      </c>
      <c r="U14" s="15">
        <v>5.0645829048402407</v>
      </c>
      <c r="V14" s="15">
        <v>2.6343879744638983</v>
      </c>
      <c r="W14" s="15">
        <v>6.1188234163113533</v>
      </c>
      <c r="X14" s="15">
        <v>1.4361406616345072</v>
      </c>
      <c r="Y14" s="15">
        <v>5.5522768102624234</v>
      </c>
    </row>
    <row r="15" spans="1:25">
      <c r="M15" s="7" t="s">
        <v>6</v>
      </c>
      <c r="N15" s="7">
        <v>7</v>
      </c>
      <c r="O15" s="7">
        <v>7</v>
      </c>
      <c r="P15" s="7">
        <v>5</v>
      </c>
      <c r="Q15" s="7">
        <v>6</v>
      </c>
      <c r="R15" s="7">
        <v>5</v>
      </c>
      <c r="S15" s="7"/>
      <c r="T15" s="15" t="s">
        <v>6</v>
      </c>
      <c r="U15" s="15">
        <v>6</v>
      </c>
      <c r="V15" s="15">
        <v>5</v>
      </c>
      <c r="W15" s="15">
        <v>5</v>
      </c>
      <c r="X15" s="15">
        <v>4</v>
      </c>
      <c r="Y15" s="15">
        <v>6</v>
      </c>
    </row>
    <row r="17" spans="2:26" ht="15.75" thickBot="1"/>
    <row r="18" spans="2:26" ht="18.75">
      <c r="B18" s="81" t="s">
        <v>37</v>
      </c>
      <c r="C18" s="81"/>
      <c r="D18" s="81"/>
      <c r="E18" s="81"/>
      <c r="F18" s="81"/>
      <c r="G18" s="81"/>
      <c r="M18" s="61"/>
      <c r="N18" s="74" t="s">
        <v>55</v>
      </c>
      <c r="O18" s="74"/>
      <c r="P18" s="74"/>
      <c r="Q18" s="74"/>
      <c r="R18" s="62"/>
      <c r="T18" s="40" t="s">
        <v>20</v>
      </c>
      <c r="U18"/>
      <c r="V18"/>
      <c r="W18" s="40" t="s">
        <v>21</v>
      </c>
      <c r="X18"/>
      <c r="Y18"/>
    </row>
    <row r="19" spans="2:26">
      <c r="B19"/>
      <c r="C19"/>
      <c r="D19"/>
      <c r="E19"/>
      <c r="F19"/>
      <c r="G19"/>
      <c r="M19" s="63"/>
      <c r="N19" s="2"/>
      <c r="O19" s="2"/>
      <c r="P19" s="2"/>
      <c r="Q19" s="2"/>
      <c r="R19" s="64"/>
      <c r="T19"/>
      <c r="U19"/>
      <c r="V19"/>
      <c r="W19"/>
      <c r="X19"/>
      <c r="Y19"/>
    </row>
    <row r="20" spans="2:26" ht="18">
      <c r="B20" s="40"/>
      <c r="C20"/>
      <c r="D20"/>
      <c r="E20"/>
      <c r="F20"/>
      <c r="G20"/>
      <c r="M20" s="65" t="s">
        <v>18</v>
      </c>
      <c r="N20" s="38">
        <v>0</v>
      </c>
      <c r="O20" s="38">
        <v>5</v>
      </c>
      <c r="P20" s="38">
        <v>10</v>
      </c>
      <c r="Q20" s="38">
        <v>15</v>
      </c>
      <c r="R20" s="66">
        <v>20</v>
      </c>
      <c r="W20"/>
      <c r="X20"/>
      <c r="Y20"/>
    </row>
    <row r="21" spans="2:26">
      <c r="B21"/>
      <c r="C21"/>
      <c r="D21"/>
      <c r="E21"/>
      <c r="F21"/>
      <c r="G21"/>
      <c r="H21" s="2"/>
      <c r="I21" s="2"/>
      <c r="J21" s="2"/>
      <c r="M21" s="63"/>
      <c r="N21" s="2"/>
      <c r="O21" s="2"/>
      <c r="P21" s="2"/>
      <c r="Q21" s="2"/>
      <c r="R21" s="64"/>
      <c r="T21"/>
      <c r="U21"/>
      <c r="V21"/>
      <c r="W21"/>
      <c r="X21"/>
      <c r="Y21"/>
    </row>
    <row r="22" spans="2:26" ht="30" customHeight="1">
      <c r="B22" s="75" t="s">
        <v>22</v>
      </c>
      <c r="C22" s="41" t="s">
        <v>23</v>
      </c>
      <c r="D22" s="41" t="s">
        <v>25</v>
      </c>
      <c r="E22" s="41" t="s">
        <v>27</v>
      </c>
      <c r="F22" s="75" t="s">
        <v>29</v>
      </c>
      <c r="G22" s="79" t="s">
        <v>30</v>
      </c>
      <c r="H22" s="48"/>
      <c r="I22" s="48"/>
      <c r="J22" s="2"/>
      <c r="M22" s="63"/>
      <c r="N22" s="2">
        <f>N13-U6</f>
        <v>-19</v>
      </c>
      <c r="O22" s="2">
        <f>O13-V6</f>
        <v>20.571428571428569</v>
      </c>
      <c r="P22" s="2">
        <f>P13-W6</f>
        <v>37.799999999999997</v>
      </c>
      <c r="Q22" s="2">
        <f>Q13-X6</f>
        <v>9.5</v>
      </c>
      <c r="R22" s="64">
        <f>R13-Y6</f>
        <v>-16.599999999999994</v>
      </c>
      <c r="T22" s="75" t="s">
        <v>22</v>
      </c>
      <c r="U22" s="41" t="s">
        <v>23</v>
      </c>
      <c r="V22" s="41" t="s">
        <v>25</v>
      </c>
      <c r="W22" s="41" t="s">
        <v>27</v>
      </c>
      <c r="X22" s="41" t="s">
        <v>29</v>
      </c>
      <c r="Y22" s="59" t="s">
        <v>30</v>
      </c>
      <c r="Z22" s="48"/>
    </row>
    <row r="23" spans="2:26" ht="18">
      <c r="B23" s="76"/>
      <c r="C23" s="42" t="s">
        <v>24</v>
      </c>
      <c r="D23" s="42" t="s">
        <v>26</v>
      </c>
      <c r="E23" s="42" t="s">
        <v>28</v>
      </c>
      <c r="F23" s="76"/>
      <c r="G23" s="80"/>
      <c r="H23" s="48"/>
      <c r="I23" s="48"/>
      <c r="J23" s="2"/>
      <c r="M23" s="63"/>
      <c r="N23" s="2">
        <f>N13-U7</f>
        <v>11</v>
      </c>
      <c r="O23" s="2">
        <f>O13-V7</f>
        <v>35.571428571428569</v>
      </c>
      <c r="P23" s="2">
        <f>P13-W7</f>
        <v>57.8</v>
      </c>
      <c r="Q23" s="2">
        <f>Q13-X7</f>
        <v>13.5</v>
      </c>
      <c r="R23" s="64">
        <f>R13-Y7</f>
        <v>11.400000000000006</v>
      </c>
      <c r="T23" s="76"/>
      <c r="U23" s="42" t="s">
        <v>24</v>
      </c>
      <c r="V23" s="42" t="s">
        <v>26</v>
      </c>
      <c r="W23" s="42" t="s">
        <v>28</v>
      </c>
      <c r="X23" s="42"/>
      <c r="Y23" s="60"/>
      <c r="Z23" s="48"/>
    </row>
    <row r="24" spans="2:26">
      <c r="B24" s="43" t="s">
        <v>31</v>
      </c>
      <c r="C24" s="44" t="s">
        <v>32</v>
      </c>
      <c r="D24" s="44">
        <v>4</v>
      </c>
      <c r="E24" s="44">
        <v>392.74869999999999</v>
      </c>
      <c r="F24" s="44">
        <v>5.2702999999999998</v>
      </c>
      <c r="G24" s="44">
        <v>5.0000000000000001E-3</v>
      </c>
      <c r="H24" s="2"/>
      <c r="I24" s="2"/>
      <c r="J24" s="2"/>
      <c r="M24" s="63"/>
      <c r="N24" s="2">
        <f>N13-U8</f>
        <v>6</v>
      </c>
      <c r="O24" s="2">
        <f>O13-V8</f>
        <v>23.571428571428569</v>
      </c>
      <c r="P24" s="2">
        <f>P13-W8</f>
        <v>21.799999999999997</v>
      </c>
      <c r="Q24" s="2">
        <f>Q13-X8</f>
        <v>13.5</v>
      </c>
      <c r="R24" s="64">
        <f>R13-Y8</f>
        <v>8.4000000000000057</v>
      </c>
      <c r="T24" s="43" t="s">
        <v>31</v>
      </c>
      <c r="U24" s="44" t="s">
        <v>56</v>
      </c>
      <c r="V24" s="44">
        <v>4</v>
      </c>
      <c r="W24" s="44" t="s">
        <v>57</v>
      </c>
      <c r="X24" s="44">
        <v>18.456700000000001</v>
      </c>
      <c r="Y24" s="56">
        <v>1.2248999999999999E-6</v>
      </c>
      <c r="Z24" s="2"/>
    </row>
    <row r="25" spans="2:26">
      <c r="B25" s="43" t="s">
        <v>33</v>
      </c>
      <c r="C25" s="44" t="s">
        <v>34</v>
      </c>
      <c r="D25" s="44">
        <v>19</v>
      </c>
      <c r="E25" s="44">
        <v>74.5214</v>
      </c>
      <c r="F25"/>
      <c r="G25" s="45"/>
      <c r="H25" s="2"/>
      <c r="I25" s="2"/>
      <c r="J25" s="2"/>
      <c r="M25" s="63"/>
      <c r="N25" s="2">
        <f>N13-U9</f>
        <v>-9</v>
      </c>
      <c r="O25" s="2">
        <f>O13-V9</f>
        <v>26.571428571428569</v>
      </c>
      <c r="P25" s="2">
        <f>P13-W9</f>
        <v>45.8</v>
      </c>
      <c r="Q25" s="2">
        <f>Q13-X9</f>
        <v>16.5</v>
      </c>
      <c r="R25" s="64">
        <f>R13-Y9</f>
        <v>5.4000000000000057</v>
      </c>
      <c r="T25" s="43" t="s">
        <v>33</v>
      </c>
      <c r="U25" s="44" t="s">
        <v>58</v>
      </c>
      <c r="V25" s="44">
        <v>21</v>
      </c>
      <c r="W25" s="44">
        <v>124.12779999999999</v>
      </c>
      <c r="X25"/>
      <c r="Y25" s="45"/>
    </row>
    <row r="26" spans="2:26">
      <c r="B26" s="43" t="s">
        <v>35</v>
      </c>
      <c r="C26" s="44" t="s">
        <v>36</v>
      </c>
      <c r="D26" s="44">
        <v>23</v>
      </c>
      <c r="E26" s="46"/>
      <c r="F26" s="46"/>
      <c r="G26" s="47"/>
      <c r="M26" s="63"/>
      <c r="N26" s="2">
        <f>N13-U10</f>
        <v>-10</v>
      </c>
      <c r="O26" s="2">
        <f>O13-V10</f>
        <v>22.571428571428569</v>
      </c>
      <c r="P26" s="2">
        <f>P13-W10</f>
        <v>49.8</v>
      </c>
      <c r="Q26" s="2"/>
      <c r="R26" s="64">
        <f>R13-Y10</f>
        <v>-18.599999999999994</v>
      </c>
      <c r="T26" s="43" t="s">
        <v>35</v>
      </c>
      <c r="U26" s="44" t="s">
        <v>59</v>
      </c>
      <c r="V26" s="44">
        <v>25</v>
      </c>
      <c r="W26" s="46"/>
      <c r="X26" s="46"/>
      <c r="Y26" s="47"/>
    </row>
    <row r="27" spans="2:26">
      <c r="M27" s="63"/>
      <c r="N27" s="2">
        <f>N13-U11</f>
        <v>-18</v>
      </c>
      <c r="O27" s="2"/>
      <c r="P27" s="2"/>
      <c r="Q27" s="2"/>
      <c r="R27" s="64">
        <f>R13-Y11</f>
        <v>-12.599999999999994</v>
      </c>
    </row>
    <row r="28" spans="2:26">
      <c r="M28" s="63"/>
      <c r="N28" s="2"/>
      <c r="O28" s="2"/>
      <c r="P28" s="2"/>
      <c r="Q28" s="2"/>
      <c r="R28" s="64"/>
    </row>
    <row r="29" spans="2:26" ht="15.75">
      <c r="C29" s="49" t="s">
        <v>60</v>
      </c>
      <c r="D29"/>
      <c r="E29"/>
      <c r="F29"/>
      <c r="M29" s="67" t="s">
        <v>4</v>
      </c>
      <c r="N29" s="13">
        <f>AVERAGE(N22:N28)</f>
        <v>-6.5</v>
      </c>
      <c r="O29" s="13">
        <f t="shared" ref="O29:R29" si="3">AVERAGE(O22:O28)</f>
        <v>25.771428571428565</v>
      </c>
      <c r="P29" s="13">
        <f t="shared" si="3"/>
        <v>42.6</v>
      </c>
      <c r="Q29" s="13">
        <f t="shared" si="3"/>
        <v>13.25</v>
      </c>
      <c r="R29" s="68">
        <f t="shared" si="3"/>
        <v>-3.7666666666666608</v>
      </c>
      <c r="T29" s="49" t="s">
        <v>60</v>
      </c>
      <c r="U29"/>
      <c r="V29"/>
      <c r="W29"/>
    </row>
    <row r="30" spans="2:26">
      <c r="C30"/>
      <c r="D30"/>
      <c r="E30"/>
      <c r="F30"/>
      <c r="M30" s="67" t="s">
        <v>5</v>
      </c>
      <c r="N30" s="13">
        <f>STDEV(N22:N28)/SQRT(COUNT(N22:N28))</f>
        <v>5.0645829048402407</v>
      </c>
      <c r="O30" s="13">
        <f t="shared" ref="O30:R30" si="4">STDEV(O22:O28)/SQRT(COUNT(O22:O28))</f>
        <v>2.634387974463904</v>
      </c>
      <c r="P30" s="13">
        <f t="shared" si="4"/>
        <v>6.1188234163113382</v>
      </c>
      <c r="Q30" s="13">
        <f t="shared" si="4"/>
        <v>1.4361406616345072</v>
      </c>
      <c r="R30" s="68">
        <f t="shared" si="4"/>
        <v>5.5522768102624163</v>
      </c>
      <c r="T30"/>
      <c r="U30"/>
      <c r="V30"/>
      <c r="W30"/>
    </row>
    <row r="31" spans="2:26">
      <c r="C31" s="50" t="s">
        <v>38</v>
      </c>
      <c r="D31" s="50" t="s">
        <v>40</v>
      </c>
      <c r="E31" s="50" t="s">
        <v>40</v>
      </c>
      <c r="F31" s="50" t="s">
        <v>40</v>
      </c>
      <c r="M31" s="67" t="s">
        <v>6</v>
      </c>
      <c r="N31" s="13">
        <f>COUNT(N22:N28)</f>
        <v>6</v>
      </c>
      <c r="O31" s="13">
        <f t="shared" ref="O31:R31" si="5">COUNT(O22:O28)</f>
        <v>5</v>
      </c>
      <c r="P31" s="13">
        <f t="shared" si="5"/>
        <v>5</v>
      </c>
      <c r="Q31" s="13">
        <f t="shared" si="5"/>
        <v>4</v>
      </c>
      <c r="R31" s="68">
        <f t="shared" si="5"/>
        <v>6</v>
      </c>
      <c r="T31" s="50" t="s">
        <v>38</v>
      </c>
      <c r="U31" s="50" t="s">
        <v>40</v>
      </c>
      <c r="V31" s="50" t="s">
        <v>40</v>
      </c>
      <c r="W31" s="50" t="s">
        <v>40</v>
      </c>
    </row>
    <row r="32" spans="2:26" ht="15.75" thickBot="1">
      <c r="C32" s="51" t="s">
        <v>39</v>
      </c>
      <c r="D32" s="51" t="s">
        <v>41</v>
      </c>
      <c r="E32" s="51" t="s">
        <v>30</v>
      </c>
      <c r="F32" s="51" t="s">
        <v>42</v>
      </c>
      <c r="M32" s="69"/>
      <c r="N32" s="70"/>
      <c r="O32" s="70"/>
      <c r="P32" s="70"/>
      <c r="Q32" s="70"/>
      <c r="R32" s="71"/>
      <c r="T32" s="51" t="s">
        <v>39</v>
      </c>
      <c r="U32" s="51" t="s">
        <v>41</v>
      </c>
      <c r="V32" s="51" t="s">
        <v>30</v>
      </c>
      <c r="W32" s="51" t="s">
        <v>42</v>
      </c>
    </row>
    <row r="33" spans="3:23">
      <c r="C33" s="43" t="s">
        <v>45</v>
      </c>
      <c r="D33" s="44">
        <v>4.9714</v>
      </c>
      <c r="E33" s="52">
        <v>1.7373300000000001E-2</v>
      </c>
      <c r="F33" s="53" t="s">
        <v>43</v>
      </c>
      <c r="T33" s="43" t="s">
        <v>45</v>
      </c>
      <c r="U33" s="44">
        <v>6.7648999999999999</v>
      </c>
      <c r="V33" s="57">
        <v>1.0053E-3</v>
      </c>
      <c r="W33" s="58" t="s">
        <v>61</v>
      </c>
    </row>
    <row r="34" spans="3:23">
      <c r="C34" s="43" t="s">
        <v>46</v>
      </c>
      <c r="D34" s="44">
        <v>4.2663000000000002</v>
      </c>
      <c r="E34" s="52">
        <v>4.9085900000000002E-2</v>
      </c>
      <c r="F34" s="53" t="s">
        <v>43</v>
      </c>
      <c r="T34" s="43" t="s">
        <v>46</v>
      </c>
      <c r="U34" s="44">
        <v>10.2926</v>
      </c>
      <c r="V34" s="57">
        <v>1.0053E-3</v>
      </c>
      <c r="W34" s="58" t="s">
        <v>61</v>
      </c>
    </row>
    <row r="35" spans="3:23">
      <c r="C35" s="43" t="s">
        <v>47</v>
      </c>
      <c r="D35" s="44">
        <v>2.7894000000000001</v>
      </c>
      <c r="E35" s="54">
        <v>0.31600319999999998</v>
      </c>
      <c r="F35" s="55" t="s">
        <v>44</v>
      </c>
      <c r="T35" s="43" t="s">
        <v>47</v>
      </c>
      <c r="U35" s="44">
        <v>3.8837999999999999</v>
      </c>
      <c r="V35" s="54">
        <v>8.0305600000000005E-2</v>
      </c>
      <c r="W35" s="55" t="s">
        <v>44</v>
      </c>
    </row>
    <row r="36" spans="3:23">
      <c r="C36" s="43" t="s">
        <v>48</v>
      </c>
      <c r="D36" s="44">
        <v>0.12280000000000001</v>
      </c>
      <c r="E36" s="54">
        <v>0.89999470000000004</v>
      </c>
      <c r="F36" s="55" t="s">
        <v>44</v>
      </c>
      <c r="T36" s="43" t="s">
        <v>48</v>
      </c>
      <c r="U36" s="44">
        <v>0.60089999999999999</v>
      </c>
      <c r="V36" s="54">
        <v>0.89999470000000004</v>
      </c>
      <c r="W36" s="55" t="s">
        <v>44</v>
      </c>
    </row>
    <row r="37" spans="3:23">
      <c r="C37" s="43" t="s">
        <v>49</v>
      </c>
      <c r="D37" s="44">
        <v>0.78839999999999999</v>
      </c>
      <c r="E37" s="54">
        <v>0.89999470000000004</v>
      </c>
      <c r="F37" s="55" t="s">
        <v>44</v>
      </c>
      <c r="T37" s="43" t="s">
        <v>49</v>
      </c>
      <c r="U37" s="44">
        <v>3.3774999999999999</v>
      </c>
      <c r="V37" s="54">
        <v>0.1576987</v>
      </c>
      <c r="W37" s="55" t="s">
        <v>44</v>
      </c>
    </row>
    <row r="38" spans="3:23">
      <c r="C38" s="43" t="s">
        <v>50</v>
      </c>
      <c r="D38" s="44">
        <v>1.9157</v>
      </c>
      <c r="E38" s="54">
        <v>0.6454858</v>
      </c>
      <c r="F38" s="55" t="s">
        <v>44</v>
      </c>
      <c r="T38" s="43" t="s">
        <v>50</v>
      </c>
      <c r="U38" s="44">
        <v>2.3693</v>
      </c>
      <c r="V38" s="54">
        <v>0.47033960000000002</v>
      </c>
      <c r="W38" s="55" t="s">
        <v>44</v>
      </c>
    </row>
    <row r="39" spans="3:23">
      <c r="C39" s="43" t="s">
        <v>51</v>
      </c>
      <c r="D39" s="44">
        <v>4.8369</v>
      </c>
      <c r="E39" s="52">
        <v>2.1263299999999999E-2</v>
      </c>
      <c r="F39" s="53" t="s">
        <v>43</v>
      </c>
      <c r="T39" s="43" t="s">
        <v>51</v>
      </c>
      <c r="U39" s="44">
        <v>6.1919000000000004</v>
      </c>
      <c r="V39" s="57">
        <v>2.1974E-3</v>
      </c>
      <c r="W39" s="58" t="s">
        <v>61</v>
      </c>
    </row>
    <row r="40" spans="3:23">
      <c r="C40" s="43" t="s">
        <v>52</v>
      </c>
      <c r="D40" s="44">
        <v>1.2105999999999999</v>
      </c>
      <c r="E40" s="54">
        <v>0.89999470000000004</v>
      </c>
      <c r="F40" s="55" t="s">
        <v>44</v>
      </c>
      <c r="T40" s="43" t="s">
        <v>52</v>
      </c>
      <c r="U40" s="44">
        <v>5.5537000000000001</v>
      </c>
      <c r="V40" s="57">
        <v>6.2103000000000002E-3</v>
      </c>
      <c r="W40" s="58" t="s">
        <v>61</v>
      </c>
    </row>
    <row r="41" spans="3:23">
      <c r="C41" s="43" t="s">
        <v>53</v>
      </c>
      <c r="D41" s="44">
        <v>4.1318000000000001</v>
      </c>
      <c r="E41" s="54">
        <v>5.9424200000000003E-2</v>
      </c>
      <c r="F41" s="55" t="s">
        <v>44</v>
      </c>
      <c r="T41" s="43" t="s">
        <v>53</v>
      </c>
      <c r="U41" s="44">
        <v>9.7196999999999996</v>
      </c>
      <c r="V41" s="57">
        <v>1.0053E-3</v>
      </c>
      <c r="W41" s="58" t="s">
        <v>61</v>
      </c>
    </row>
    <row r="42" spans="3:23">
      <c r="C42" s="43" t="s">
        <v>54</v>
      </c>
      <c r="D42" s="44">
        <v>2.6665999999999999</v>
      </c>
      <c r="E42" s="54">
        <v>0.35841479999999998</v>
      </c>
      <c r="F42" s="55" t="s">
        <v>44</v>
      </c>
      <c r="T42" s="43" t="s">
        <v>54</v>
      </c>
      <c r="U42" s="44">
        <v>3.3462999999999998</v>
      </c>
      <c r="V42" s="54">
        <v>0.16406979999999999</v>
      </c>
      <c r="W42" s="55" t="s">
        <v>44</v>
      </c>
    </row>
  </sheetData>
  <mergeCells count="7">
    <mergeCell ref="N18:Q18"/>
    <mergeCell ref="T22:T23"/>
    <mergeCell ref="C2:G2"/>
    <mergeCell ref="B22:B23"/>
    <mergeCell ref="F22:F23"/>
    <mergeCell ref="G22:G23"/>
    <mergeCell ref="B18:G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6"/>
  <sheetViews>
    <sheetView tabSelected="1" workbookViewId="0">
      <selection activeCell="E29" sqref="E29"/>
    </sheetView>
  </sheetViews>
  <sheetFormatPr baseColWidth="10" defaultRowHeight="15"/>
  <cols>
    <col min="1" max="1" width="11.42578125" style="1"/>
    <col min="2" max="2" width="6.42578125" style="1" bestFit="1" customWidth="1"/>
    <col min="3" max="4" width="12" style="1" bestFit="1" customWidth="1"/>
    <col min="5" max="5" width="12.7109375" style="1" bestFit="1" customWidth="1"/>
    <col min="6" max="6" width="25.42578125" style="1" bestFit="1" customWidth="1"/>
    <col min="7" max="7" width="9" style="16" bestFit="1" customWidth="1"/>
    <col min="8" max="9" width="12" style="16" bestFit="1" customWidth="1"/>
    <col min="10" max="10" width="12.7109375" style="16" bestFit="1" customWidth="1"/>
    <col min="11" max="16384" width="11.42578125" style="1"/>
  </cols>
  <sheetData>
    <row r="3" spans="2:10" s="7" customFormat="1">
      <c r="B3" s="7" t="s">
        <v>62</v>
      </c>
      <c r="C3" s="7" t="s">
        <v>63</v>
      </c>
      <c r="D3" s="7" t="s">
        <v>66</v>
      </c>
      <c r="E3" s="7" t="s">
        <v>64</v>
      </c>
      <c r="G3" s="15" t="s">
        <v>65</v>
      </c>
      <c r="H3" s="15" t="s">
        <v>63</v>
      </c>
      <c r="I3" s="15" t="s">
        <v>67</v>
      </c>
      <c r="J3" s="15" t="s">
        <v>64</v>
      </c>
    </row>
    <row r="5" spans="2:10">
      <c r="C5" s="1">
        <v>20541.342000000001</v>
      </c>
      <c r="D5" s="1">
        <v>36957.182000000001</v>
      </c>
      <c r="E5" s="1">
        <f>C5/D5</f>
        <v>0.55581461811671684</v>
      </c>
      <c r="H5" s="16">
        <v>26087.484</v>
      </c>
      <c r="I5" s="16">
        <v>35303.010999999999</v>
      </c>
      <c r="J5" s="16">
        <f>H5/I5</f>
        <v>0.73895917829785118</v>
      </c>
    </row>
    <row r="6" spans="2:10">
      <c r="C6" s="1">
        <v>25123.484</v>
      </c>
      <c r="D6" s="1">
        <v>43189.123</v>
      </c>
      <c r="E6" s="1">
        <f t="shared" ref="E6:E10" si="0">C6/D6</f>
        <v>0.58170859361974081</v>
      </c>
      <c r="H6" s="16">
        <v>29967.898000000001</v>
      </c>
      <c r="I6" s="16">
        <v>40461.273999999998</v>
      </c>
      <c r="J6" s="16">
        <f t="shared" ref="J6:J9" si="1">H6/I6</f>
        <v>0.74065631250266617</v>
      </c>
    </row>
    <row r="7" spans="2:10">
      <c r="C7" s="1">
        <v>32799.567000000003</v>
      </c>
      <c r="D7" s="1">
        <v>118755.571</v>
      </c>
      <c r="E7" s="1">
        <f t="shared" si="0"/>
        <v>0.2761939227255284</v>
      </c>
      <c r="H7" s="16">
        <v>26977.906999999999</v>
      </c>
      <c r="I7" s="16">
        <v>40272.81</v>
      </c>
      <c r="J7" s="16">
        <f t="shared" si="1"/>
        <v>0.66987893320580316</v>
      </c>
    </row>
    <row r="8" spans="2:10">
      <c r="C8" s="1">
        <v>35188.495999999999</v>
      </c>
      <c r="D8" s="1">
        <v>109112.792</v>
      </c>
      <c r="E8" s="1">
        <f t="shared" si="0"/>
        <v>0.32249652268086038</v>
      </c>
      <c r="H8" s="16">
        <v>40793.758999999998</v>
      </c>
      <c r="I8" s="16">
        <v>87477.437000000005</v>
      </c>
      <c r="J8" s="16">
        <f t="shared" si="1"/>
        <v>0.46633463895381383</v>
      </c>
    </row>
    <row r="9" spans="2:10">
      <c r="C9" s="1">
        <v>35321.446000000004</v>
      </c>
      <c r="D9" s="1">
        <v>101715.257</v>
      </c>
      <c r="E9" s="1">
        <f t="shared" si="0"/>
        <v>0.34725809128123231</v>
      </c>
      <c r="H9" s="16">
        <v>55804.981</v>
      </c>
      <c r="I9" s="16">
        <v>106779.784</v>
      </c>
      <c r="J9" s="16">
        <f t="shared" si="1"/>
        <v>0.52261747410914405</v>
      </c>
    </row>
    <row r="10" spans="2:10">
      <c r="C10" s="1">
        <v>36616.324000000001</v>
      </c>
      <c r="D10" s="1">
        <v>92520.952000000005</v>
      </c>
      <c r="E10" s="1">
        <f t="shared" si="0"/>
        <v>0.39576250793441897</v>
      </c>
    </row>
    <row r="11" spans="2:10" ht="15.75" thickBot="1">
      <c r="B11" s="29"/>
      <c r="C11" s="29"/>
      <c r="D11" s="29"/>
      <c r="E11" s="29"/>
      <c r="G11" s="31"/>
      <c r="H11" s="31"/>
      <c r="I11" s="31"/>
      <c r="J11" s="31"/>
    </row>
    <row r="12" spans="2:10" ht="15.75" thickTop="1">
      <c r="B12" s="7" t="s">
        <v>4</v>
      </c>
      <c r="C12" s="1">
        <f>AVERAGE(C5:C11)</f>
        <v>30931.776500000004</v>
      </c>
      <c r="D12" s="1">
        <f t="shared" ref="D12:E12" si="2">AVERAGE(D5:D11)</f>
        <v>83708.479500000001</v>
      </c>
      <c r="E12" s="1">
        <f t="shared" si="2"/>
        <v>0.41320570939308293</v>
      </c>
      <c r="G12" s="15" t="s">
        <v>4</v>
      </c>
      <c r="H12" s="16">
        <f>AVERAGE(H4:H11)</f>
        <v>35926.405799999993</v>
      </c>
      <c r="I12" s="16">
        <f>AVERAGE(I4:I11)</f>
        <v>62058.8632</v>
      </c>
      <c r="J12" s="16">
        <f>AVERAGE(J4:J11)</f>
        <v>0.62768930741385565</v>
      </c>
    </row>
    <row r="13" spans="2:10">
      <c r="B13" s="7" t="s">
        <v>5</v>
      </c>
      <c r="C13" s="1">
        <f>STDEV(C5:C11)/SQRT(COUNT(C5:C11))</f>
        <v>2676.3717462073146</v>
      </c>
      <c r="D13" s="1">
        <f t="shared" ref="D13:E13" si="3">STDEV(D5:D11)/SQRT(COUNT(D5:D11))</f>
        <v>14263.103323859075</v>
      </c>
      <c r="E13" s="1">
        <f t="shared" si="3"/>
        <v>5.1763649630356984E-2</v>
      </c>
      <c r="G13" s="15" t="s">
        <v>5</v>
      </c>
      <c r="H13" s="16">
        <f>STDEV(H4:H11)/SQRT(COUNT(H4:H11))</f>
        <v>5617.974311610832</v>
      </c>
      <c r="I13" s="16">
        <f>STDEV(I4:I11)/SQRT(COUNT(I4:I11))</f>
        <v>14668.040515793775</v>
      </c>
      <c r="J13" s="16">
        <f>STDEV(J4:J11)/SQRT(COUNT(J4:J11))</f>
        <v>5.6567619765022892E-2</v>
      </c>
    </row>
    <row r="14" spans="2:10">
      <c r="B14" s="7" t="s">
        <v>6</v>
      </c>
      <c r="C14" s="1">
        <f>COUNT(C5:C11)</f>
        <v>6</v>
      </c>
      <c r="D14" s="1">
        <f t="shared" ref="D14:E14" si="4">COUNT(D5:D11)</f>
        <v>6</v>
      </c>
      <c r="E14" s="1">
        <f t="shared" si="4"/>
        <v>6</v>
      </c>
      <c r="G14" s="15" t="s">
        <v>6</v>
      </c>
      <c r="H14" s="16">
        <f>COUNT(H4:H11)</f>
        <v>5</v>
      </c>
      <c r="I14" s="16">
        <f>COUNT(I4:I11)</f>
        <v>5</v>
      </c>
      <c r="J14" s="16">
        <f>COUNT(J4:J11)</f>
        <v>5</v>
      </c>
    </row>
    <row r="16" spans="2:10">
      <c r="F16" s="15" t="s">
        <v>70</v>
      </c>
      <c r="J16" s="16">
        <f>TTEST(E5:E10,J5:J9,2,2)</f>
        <v>2.0829656743070912E-2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Figure 1A-B</vt:lpstr>
      <vt:lpstr>Figure 1C-D</vt:lpstr>
      <vt:lpstr>Figure 1E</vt:lpstr>
      <vt:lpstr>Figure 1F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Gaiarsa</dc:creator>
  <cp:lastModifiedBy>Jean-Luc Gaiarsa</cp:lastModifiedBy>
  <dcterms:created xsi:type="dcterms:W3CDTF">2018-03-19T12:44:59Z</dcterms:created>
  <dcterms:modified xsi:type="dcterms:W3CDTF">2018-05-18T07:11:32Z</dcterms:modified>
</cp:coreProperties>
</file>