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8535" windowWidth="28830" windowHeight="4305"/>
  </bookViews>
  <sheets>
    <sheet name="Figure 4 B" sheetId="1" r:id="rId1"/>
    <sheet name="Figure 4D" sheetId="2" r:id="rId2"/>
    <sheet name="Figure 4F" sheetId="3" r:id="rId3"/>
  </sheets>
  <calcPr calcId="145621"/>
</workbook>
</file>

<file path=xl/calcChain.xml><?xml version="1.0" encoding="utf-8"?>
<calcChain xmlns="http://schemas.openxmlformats.org/spreadsheetml/2006/main">
  <c r="L24" i="1" l="1"/>
  <c r="L51" i="1"/>
  <c r="K23" i="1"/>
  <c r="J29" i="3" l="1"/>
  <c r="J15" i="3"/>
  <c r="L15" i="2"/>
  <c r="L24" i="2" s="1"/>
  <c r="J51" i="1"/>
  <c r="J66" i="1"/>
  <c r="J110" i="1"/>
  <c r="J88" i="1"/>
  <c r="I24" i="2"/>
  <c r="K23" i="2"/>
  <c r="E23" i="2"/>
  <c r="L110" i="1"/>
  <c r="L88" i="1"/>
  <c r="L66" i="1"/>
  <c r="K109" i="1"/>
  <c r="E109" i="1"/>
  <c r="K65" i="1"/>
  <c r="K87" i="1"/>
  <c r="E87" i="1"/>
  <c r="E65" i="1"/>
  <c r="K50" i="1"/>
  <c r="E50" i="1"/>
  <c r="E23" i="1"/>
  <c r="L94" i="1" l="1"/>
  <c r="L95" i="1"/>
  <c r="L96" i="1"/>
  <c r="L97" i="1"/>
  <c r="L98" i="1"/>
  <c r="L99" i="1"/>
  <c r="L100" i="1"/>
  <c r="L101" i="1"/>
  <c r="L93" i="1"/>
  <c r="F94" i="1"/>
  <c r="F95" i="1"/>
  <c r="F96" i="1"/>
  <c r="F97" i="1"/>
  <c r="F98" i="1"/>
  <c r="F99" i="1"/>
  <c r="F100" i="1"/>
  <c r="F101" i="1"/>
  <c r="F102" i="1"/>
  <c r="F93" i="1"/>
  <c r="F72" i="1"/>
  <c r="F73" i="1"/>
  <c r="F74" i="1"/>
  <c r="F75" i="1"/>
  <c r="F76" i="1"/>
  <c r="F77" i="1"/>
  <c r="F78" i="1"/>
  <c r="F79" i="1"/>
  <c r="F80" i="1"/>
  <c r="F81" i="1"/>
  <c r="F82" i="1"/>
  <c r="F71" i="1"/>
  <c r="L72" i="1"/>
  <c r="L73" i="1"/>
  <c r="L74" i="1"/>
  <c r="L75" i="1"/>
  <c r="L76" i="1"/>
  <c r="L77" i="1"/>
  <c r="L78" i="1"/>
  <c r="L79" i="1"/>
  <c r="L80" i="1"/>
  <c r="L81" i="1"/>
  <c r="L82" i="1"/>
  <c r="L71" i="1"/>
  <c r="F57" i="1"/>
  <c r="F58" i="1"/>
  <c r="F59" i="1"/>
  <c r="F60" i="1"/>
  <c r="L57" i="1"/>
  <c r="L58" i="1"/>
  <c r="L59" i="1"/>
  <c r="L60" i="1"/>
  <c r="L56" i="1"/>
  <c r="F56" i="1"/>
  <c r="F30" i="1"/>
  <c r="F31" i="1"/>
  <c r="F32" i="1"/>
  <c r="F33" i="1"/>
  <c r="F34" i="1"/>
  <c r="F35" i="1"/>
  <c r="F36" i="1"/>
  <c r="F37" i="1"/>
  <c r="F38" i="1"/>
  <c r="F39" i="1"/>
  <c r="F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29" i="1"/>
  <c r="L19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5" i="1"/>
  <c r="L6" i="2"/>
  <c r="L7" i="2"/>
  <c r="L8" i="2"/>
  <c r="L9" i="2"/>
  <c r="L10" i="2"/>
  <c r="L11" i="2"/>
  <c r="L12" i="2"/>
  <c r="L13" i="2"/>
  <c r="L14" i="2"/>
  <c r="L16" i="2"/>
  <c r="L17" i="2"/>
  <c r="L18" i="2"/>
  <c r="L5" i="2"/>
  <c r="F7" i="2"/>
  <c r="F8" i="2"/>
  <c r="F9" i="2"/>
  <c r="F10" i="2"/>
  <c r="F11" i="2"/>
  <c r="F12" i="2"/>
  <c r="F13" i="2"/>
  <c r="F14" i="2"/>
  <c r="F15" i="2"/>
  <c r="F6" i="2"/>
  <c r="F5" i="2"/>
  <c r="J24" i="3" l="1"/>
  <c r="J23" i="3"/>
  <c r="J22" i="3"/>
  <c r="J28" i="3" s="1"/>
  <c r="J21" i="3"/>
  <c r="J20" i="3"/>
  <c r="E22" i="3"/>
  <c r="E21" i="3"/>
  <c r="E20" i="3"/>
  <c r="I28" i="3"/>
  <c r="H28" i="3"/>
  <c r="D28" i="3"/>
  <c r="C28" i="3"/>
  <c r="I27" i="3"/>
  <c r="H27" i="3"/>
  <c r="D27" i="3"/>
  <c r="C27" i="3"/>
  <c r="J26" i="3"/>
  <c r="I26" i="3"/>
  <c r="H26" i="3"/>
  <c r="D26" i="3"/>
  <c r="C26" i="3"/>
  <c r="E28" i="3"/>
  <c r="H12" i="3"/>
  <c r="J14" i="3"/>
  <c r="I14" i="3"/>
  <c r="H14" i="3"/>
  <c r="J13" i="3"/>
  <c r="I13" i="3"/>
  <c r="H13" i="3"/>
  <c r="J12" i="3"/>
  <c r="I12" i="3"/>
  <c r="D12" i="3"/>
  <c r="E12" i="3"/>
  <c r="D13" i="3"/>
  <c r="E13" i="3"/>
  <c r="D14" i="3"/>
  <c r="E14" i="3"/>
  <c r="C14" i="3"/>
  <c r="C13" i="3"/>
  <c r="C12" i="3"/>
  <c r="E10" i="3"/>
  <c r="E9" i="3"/>
  <c r="E8" i="3"/>
  <c r="E7" i="3"/>
  <c r="E6" i="3"/>
  <c r="J27" i="3" l="1"/>
  <c r="E27" i="3"/>
  <c r="E26" i="3"/>
  <c r="J20" i="2"/>
  <c r="K20" i="2"/>
  <c r="J21" i="2"/>
  <c r="K21" i="2"/>
  <c r="J22" i="2"/>
  <c r="K22" i="2"/>
  <c r="I22" i="2"/>
  <c r="I21" i="2"/>
  <c r="I20" i="2"/>
  <c r="L22" i="2"/>
  <c r="D20" i="2"/>
  <c r="E20" i="2"/>
  <c r="F20" i="2"/>
  <c r="D21" i="2"/>
  <c r="E21" i="2"/>
  <c r="D22" i="2"/>
  <c r="E22" i="2"/>
  <c r="C22" i="2"/>
  <c r="C21" i="2"/>
  <c r="C20" i="2"/>
  <c r="F22" i="2"/>
  <c r="L20" i="2" l="1"/>
  <c r="L21" i="2"/>
  <c r="F21" i="2"/>
  <c r="K108" i="1" l="1"/>
  <c r="J108" i="1"/>
  <c r="I108" i="1"/>
  <c r="E108" i="1"/>
  <c r="D108" i="1"/>
  <c r="C108" i="1"/>
  <c r="K107" i="1"/>
  <c r="J107" i="1"/>
  <c r="I107" i="1"/>
  <c r="E107" i="1"/>
  <c r="D107" i="1"/>
  <c r="C107" i="1"/>
  <c r="K106" i="1"/>
  <c r="J106" i="1"/>
  <c r="I106" i="1"/>
  <c r="E106" i="1"/>
  <c r="D106" i="1"/>
  <c r="C106" i="1"/>
  <c r="C86" i="1"/>
  <c r="C85" i="1"/>
  <c r="C84" i="1"/>
  <c r="K86" i="1"/>
  <c r="J86" i="1"/>
  <c r="I86" i="1"/>
  <c r="E86" i="1"/>
  <c r="D86" i="1"/>
  <c r="K85" i="1"/>
  <c r="J85" i="1"/>
  <c r="I85" i="1"/>
  <c r="E85" i="1"/>
  <c r="D85" i="1"/>
  <c r="K84" i="1"/>
  <c r="J84" i="1"/>
  <c r="I84" i="1"/>
  <c r="E84" i="1"/>
  <c r="D84" i="1"/>
  <c r="F85" i="1"/>
  <c r="L86" i="1" l="1"/>
  <c r="F84" i="1"/>
  <c r="L108" i="1"/>
  <c r="F108" i="1"/>
  <c r="F106" i="1"/>
  <c r="L106" i="1"/>
  <c r="F107" i="1"/>
  <c r="L107" i="1"/>
  <c r="F86" i="1"/>
  <c r="L84" i="1"/>
  <c r="L85" i="1"/>
  <c r="F64" i="1" l="1"/>
  <c r="L49" i="1"/>
  <c r="F48" i="1"/>
  <c r="L20" i="1"/>
  <c r="K64" i="1"/>
  <c r="J64" i="1"/>
  <c r="I64" i="1"/>
  <c r="E64" i="1"/>
  <c r="D64" i="1"/>
  <c r="C64" i="1"/>
  <c r="K63" i="1"/>
  <c r="J63" i="1"/>
  <c r="I63" i="1"/>
  <c r="E63" i="1"/>
  <c r="D63" i="1"/>
  <c r="C63" i="1"/>
  <c r="K62" i="1"/>
  <c r="J62" i="1"/>
  <c r="I62" i="1"/>
  <c r="E62" i="1"/>
  <c r="D62" i="1"/>
  <c r="C62" i="1"/>
  <c r="J47" i="1"/>
  <c r="K47" i="1"/>
  <c r="J48" i="1"/>
  <c r="K48" i="1"/>
  <c r="J49" i="1"/>
  <c r="K49" i="1"/>
  <c r="I49" i="1"/>
  <c r="I48" i="1"/>
  <c r="I47" i="1"/>
  <c r="J20" i="1"/>
  <c r="K20" i="1"/>
  <c r="J21" i="1"/>
  <c r="K21" i="1"/>
  <c r="J22" i="1"/>
  <c r="K22" i="1"/>
  <c r="I22" i="1"/>
  <c r="I21" i="1"/>
  <c r="I20" i="1"/>
  <c r="E49" i="1"/>
  <c r="D49" i="1"/>
  <c r="C49" i="1"/>
  <c r="E48" i="1"/>
  <c r="D48" i="1"/>
  <c r="C48" i="1"/>
  <c r="E47" i="1"/>
  <c r="D47" i="1"/>
  <c r="C47" i="1"/>
  <c r="D20" i="1"/>
  <c r="E20" i="1"/>
  <c r="D21" i="1"/>
  <c r="E21" i="1"/>
  <c r="D22" i="1"/>
  <c r="E22" i="1"/>
  <c r="C22" i="1"/>
  <c r="C21" i="1"/>
  <c r="C20" i="1"/>
  <c r="F22" i="1"/>
  <c r="F47" i="1" l="1"/>
  <c r="L64" i="1"/>
  <c r="L21" i="1"/>
  <c r="L47" i="1"/>
  <c r="F20" i="1"/>
  <c r="L22" i="1"/>
  <c r="L48" i="1"/>
  <c r="F21" i="1"/>
  <c r="F62" i="1"/>
  <c r="L62" i="1"/>
  <c r="F63" i="1"/>
  <c r="L63" i="1"/>
  <c r="F49" i="1"/>
</calcChain>
</file>

<file path=xl/sharedStrings.xml><?xml version="1.0" encoding="utf-8"?>
<sst xmlns="http://schemas.openxmlformats.org/spreadsheetml/2006/main" count="144" uniqueCount="21">
  <si>
    <t>age (postnatal day)</t>
  </si>
  <si>
    <t>Control frequency (Hz)</t>
  </si>
  <si>
    <t>Isoguvacine frequency (Hz)</t>
  </si>
  <si>
    <t>mean</t>
  </si>
  <si>
    <t>sem</t>
  </si>
  <si>
    <t>n</t>
  </si>
  <si>
    <t>DIO</t>
  </si>
  <si>
    <t>% of control</t>
  </si>
  <si>
    <t>p compared to ctr frq (paired t-test)</t>
  </si>
  <si>
    <t>ND</t>
  </si>
  <si>
    <t>sham</t>
  </si>
  <si>
    <t>Lep</t>
  </si>
  <si>
    <t xml:space="preserve">ND </t>
  </si>
  <si>
    <t>kcc2</t>
  </si>
  <si>
    <t>tub</t>
  </si>
  <si>
    <t>Kcc2/tub</t>
  </si>
  <si>
    <t>p compared to ND (unpaired t-test)</t>
  </si>
  <si>
    <t>p compared to N sham (unpaired t-test)</t>
  </si>
  <si>
    <t>Sham</t>
  </si>
  <si>
    <t>Leptin</t>
  </si>
  <si>
    <t>p compared to sham (unpaired t-test)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</si>
</sst>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9" xfId="0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10"/>
  <sheetViews>
    <sheetView tabSelected="1" topLeftCell="A79" zoomScale="85" zoomScaleNormal="85" workbookViewId="0">
      <selection activeCell="O32" sqref="O32"/>
    </sheetView>
  </sheetViews>
  <sheetFormatPr baseColWidth="10" defaultRowHeight="15" x14ac:dyDescent="0.25"/>
  <cols>
    <col min="1" max="1" width="11.42578125" style="1"/>
    <col min="2" max="2" width="32.85546875" style="1" bestFit="1" customWidth="1"/>
    <col min="3" max="3" width="18" style="1" bestFit="1" customWidth="1"/>
    <col min="4" max="4" width="21.28515625" style="1" bestFit="1" customWidth="1"/>
    <col min="5" max="5" width="25.140625" style="1" bestFit="1" customWidth="1"/>
    <col min="6" max="6" width="12.7109375" style="1" bestFit="1" customWidth="1"/>
    <col min="7" max="7" width="11.42578125" style="1"/>
    <col min="8" max="8" width="32.85546875" style="1" bestFit="1" customWidth="1"/>
    <col min="9" max="9" width="18" style="1" bestFit="1" customWidth="1"/>
    <col min="10" max="10" width="21.28515625" style="6" bestFit="1" customWidth="1"/>
    <col min="11" max="11" width="25.140625" style="1" bestFit="1" customWidth="1"/>
    <col min="12" max="12" width="12.7109375" style="1" bestFit="1" customWidth="1"/>
    <col min="13" max="16384" width="11.42578125" style="1"/>
  </cols>
  <sheetData>
    <row r="2" spans="2:12" ht="15.75" thickBot="1" x14ac:dyDescent="0.3"/>
    <row r="3" spans="2:12" x14ac:dyDescent="0.25">
      <c r="B3" s="15" t="s">
        <v>9</v>
      </c>
      <c r="C3" s="16" t="s">
        <v>0</v>
      </c>
      <c r="D3" s="16" t="s">
        <v>1</v>
      </c>
      <c r="E3" s="16" t="s">
        <v>2</v>
      </c>
      <c r="F3" s="16" t="s">
        <v>7</v>
      </c>
      <c r="G3" s="10"/>
      <c r="H3" s="17" t="s">
        <v>6</v>
      </c>
      <c r="I3" s="17" t="s">
        <v>0</v>
      </c>
      <c r="J3" s="17" t="s">
        <v>1</v>
      </c>
      <c r="K3" s="17" t="s">
        <v>2</v>
      </c>
      <c r="L3" s="18" t="s">
        <v>7</v>
      </c>
    </row>
    <row r="4" spans="2:12" x14ac:dyDescent="0.25">
      <c r="B4" s="19"/>
      <c r="C4" s="4"/>
      <c r="D4" s="4"/>
      <c r="E4" s="4"/>
      <c r="F4" s="4"/>
      <c r="G4" s="4"/>
      <c r="H4" s="7"/>
      <c r="I4" s="7"/>
      <c r="J4" s="7"/>
      <c r="K4" s="7"/>
      <c r="L4" s="20"/>
    </row>
    <row r="5" spans="2:12" x14ac:dyDescent="0.25">
      <c r="B5" s="19"/>
      <c r="C5" s="4">
        <v>5</v>
      </c>
      <c r="D5" s="4">
        <v>2.6</v>
      </c>
      <c r="E5" s="4">
        <v>6.1</v>
      </c>
      <c r="F5" s="4">
        <f>E5/D5*100</f>
        <v>234.61538461538458</v>
      </c>
      <c r="G5" s="4"/>
      <c r="H5" s="7"/>
      <c r="I5" s="7">
        <v>6</v>
      </c>
      <c r="J5" s="7">
        <v>4.8</v>
      </c>
      <c r="K5" s="7">
        <v>6.6</v>
      </c>
      <c r="L5" s="20">
        <f>K5/J5*100</f>
        <v>137.5</v>
      </c>
    </row>
    <row r="6" spans="2:12" x14ac:dyDescent="0.25">
      <c r="B6" s="19"/>
      <c r="C6" s="4">
        <v>5</v>
      </c>
      <c r="D6" s="2">
        <v>0.3</v>
      </c>
      <c r="E6" s="2">
        <v>3.3</v>
      </c>
      <c r="F6" s="4">
        <f t="shared" ref="F6:F18" si="0">E6/D6*100</f>
        <v>1100</v>
      </c>
      <c r="G6" s="4"/>
      <c r="H6" s="7"/>
      <c r="I6" s="7">
        <v>6</v>
      </c>
      <c r="J6" s="8">
        <v>2.5</v>
      </c>
      <c r="K6" s="8">
        <v>16</v>
      </c>
      <c r="L6" s="20">
        <f t="shared" ref="L6:L18" si="1">K6/J6*100</f>
        <v>640</v>
      </c>
    </row>
    <row r="7" spans="2:12" x14ac:dyDescent="0.25">
      <c r="B7" s="19"/>
      <c r="C7" s="4">
        <v>5</v>
      </c>
      <c r="D7" s="2">
        <v>0.5</v>
      </c>
      <c r="E7" s="2">
        <v>11</v>
      </c>
      <c r="F7" s="4">
        <f t="shared" si="0"/>
        <v>2200</v>
      </c>
      <c r="G7" s="4"/>
      <c r="H7" s="7"/>
      <c r="I7" s="7">
        <v>6</v>
      </c>
      <c r="J7" s="8">
        <v>7.7</v>
      </c>
      <c r="K7" s="8">
        <v>1.7</v>
      </c>
      <c r="L7" s="20">
        <f t="shared" si="1"/>
        <v>22.077922077922079</v>
      </c>
    </row>
    <row r="8" spans="2:12" x14ac:dyDescent="0.25">
      <c r="B8" s="19"/>
      <c r="C8" s="4">
        <v>5</v>
      </c>
      <c r="D8" s="2">
        <v>0.5</v>
      </c>
      <c r="E8" s="2">
        <v>3.5</v>
      </c>
      <c r="F8" s="4">
        <f t="shared" si="0"/>
        <v>700</v>
      </c>
      <c r="G8" s="4"/>
      <c r="H8" s="7"/>
      <c r="I8" s="7">
        <v>6</v>
      </c>
      <c r="J8" s="8">
        <v>9.4</v>
      </c>
      <c r="K8" s="8">
        <v>3.2</v>
      </c>
      <c r="L8" s="20">
        <f t="shared" si="1"/>
        <v>34.042553191489361</v>
      </c>
    </row>
    <row r="9" spans="2:12" x14ac:dyDescent="0.25">
      <c r="B9" s="19"/>
      <c r="C9" s="4">
        <v>5</v>
      </c>
      <c r="D9" s="2">
        <v>218</v>
      </c>
      <c r="E9" s="2">
        <v>197</v>
      </c>
      <c r="F9" s="4">
        <f t="shared" si="0"/>
        <v>90.366972477064223</v>
      </c>
      <c r="G9" s="4"/>
      <c r="H9" s="7"/>
      <c r="I9" s="7">
        <v>6</v>
      </c>
      <c r="J9" s="8">
        <v>1.06</v>
      </c>
      <c r="K9" s="8">
        <v>0.05</v>
      </c>
      <c r="L9" s="20">
        <f t="shared" si="1"/>
        <v>4.716981132075472</v>
      </c>
    </row>
    <row r="10" spans="2:12" x14ac:dyDescent="0.25">
      <c r="B10" s="19"/>
      <c r="C10" s="4">
        <v>5</v>
      </c>
      <c r="D10" s="2">
        <v>14</v>
      </c>
      <c r="E10" s="2">
        <v>86</v>
      </c>
      <c r="F10" s="4">
        <f t="shared" si="0"/>
        <v>614.28571428571433</v>
      </c>
      <c r="G10" s="4"/>
      <c r="H10" s="7"/>
      <c r="I10" s="7">
        <v>6</v>
      </c>
      <c r="J10" s="8">
        <v>0.4</v>
      </c>
      <c r="K10" s="8">
        <v>0.2</v>
      </c>
      <c r="L10" s="20">
        <f t="shared" si="1"/>
        <v>50</v>
      </c>
    </row>
    <row r="11" spans="2:12" x14ac:dyDescent="0.25">
      <c r="B11" s="19"/>
      <c r="C11" s="4">
        <v>5</v>
      </c>
      <c r="D11" s="2">
        <v>15</v>
      </c>
      <c r="E11" s="2">
        <v>35</v>
      </c>
      <c r="F11" s="4">
        <f t="shared" si="0"/>
        <v>233.33333333333334</v>
      </c>
      <c r="G11" s="4"/>
      <c r="H11" s="7"/>
      <c r="I11" s="7">
        <v>6</v>
      </c>
      <c r="J11" s="8">
        <v>7.0000000000000007E-2</v>
      </c>
      <c r="K11" s="8">
        <v>0.28000000000000003</v>
      </c>
      <c r="L11" s="20">
        <f t="shared" si="1"/>
        <v>400</v>
      </c>
    </row>
    <row r="12" spans="2:12" x14ac:dyDescent="0.25">
      <c r="B12" s="19"/>
      <c r="C12" s="4">
        <v>5</v>
      </c>
      <c r="D12" s="2">
        <v>23</v>
      </c>
      <c r="E12" s="2">
        <v>35</v>
      </c>
      <c r="F12" s="4">
        <f t="shared" si="0"/>
        <v>152.17391304347828</v>
      </c>
      <c r="G12" s="4"/>
      <c r="H12" s="7"/>
      <c r="I12" s="7">
        <v>6</v>
      </c>
      <c r="J12" s="8">
        <v>0.84</v>
      </c>
      <c r="K12" s="8">
        <v>0.96</v>
      </c>
      <c r="L12" s="20">
        <f t="shared" si="1"/>
        <v>114.28571428571428</v>
      </c>
    </row>
    <row r="13" spans="2:12" x14ac:dyDescent="0.25">
      <c r="B13" s="19"/>
      <c r="C13" s="4">
        <v>5</v>
      </c>
      <c r="D13" s="2">
        <v>39</v>
      </c>
      <c r="E13" s="2">
        <v>89</v>
      </c>
      <c r="F13" s="4">
        <f t="shared" si="0"/>
        <v>228.2051282051282</v>
      </c>
      <c r="G13" s="4"/>
      <c r="H13" s="7"/>
      <c r="I13" s="7">
        <v>6</v>
      </c>
      <c r="J13" s="8">
        <v>9.6000000000000002E-2</v>
      </c>
      <c r="K13" s="8">
        <v>0.12</v>
      </c>
      <c r="L13" s="20">
        <f t="shared" si="1"/>
        <v>125</v>
      </c>
    </row>
    <row r="14" spans="2:12" x14ac:dyDescent="0.25">
      <c r="B14" s="19"/>
      <c r="C14" s="3">
        <v>6</v>
      </c>
      <c r="D14" s="2">
        <v>20</v>
      </c>
      <c r="E14" s="2">
        <v>24.1</v>
      </c>
      <c r="F14" s="4">
        <f t="shared" si="0"/>
        <v>120.5</v>
      </c>
      <c r="G14" s="4"/>
      <c r="H14" s="7"/>
      <c r="I14" s="8">
        <v>5</v>
      </c>
      <c r="J14" s="8">
        <v>0.6</v>
      </c>
      <c r="K14" s="8">
        <v>10.199999999999999</v>
      </c>
      <c r="L14" s="20">
        <f t="shared" si="1"/>
        <v>1700</v>
      </c>
    </row>
    <row r="15" spans="2:12" x14ac:dyDescent="0.25">
      <c r="B15" s="19"/>
      <c r="C15" s="3">
        <v>6</v>
      </c>
      <c r="D15" s="2">
        <v>18</v>
      </c>
      <c r="E15" s="2">
        <v>24</v>
      </c>
      <c r="F15" s="4">
        <f t="shared" si="0"/>
        <v>133.33333333333331</v>
      </c>
      <c r="G15" s="4"/>
      <c r="H15" s="7"/>
      <c r="I15" s="8">
        <v>5</v>
      </c>
      <c r="J15" s="8">
        <v>0.67</v>
      </c>
      <c r="K15" s="8">
        <v>10.8</v>
      </c>
      <c r="L15" s="20">
        <f t="shared" si="1"/>
        <v>1611.9402985074626</v>
      </c>
    </row>
    <row r="16" spans="2:12" x14ac:dyDescent="0.25">
      <c r="B16" s="19"/>
      <c r="C16" s="3">
        <v>6</v>
      </c>
      <c r="D16" s="2">
        <v>22</v>
      </c>
      <c r="E16" s="2">
        <v>30</v>
      </c>
      <c r="F16" s="4">
        <f t="shared" si="0"/>
        <v>136.36363636363635</v>
      </c>
      <c r="G16" s="4"/>
      <c r="H16" s="7"/>
      <c r="I16" s="8">
        <v>5</v>
      </c>
      <c r="J16" s="8">
        <v>0.54</v>
      </c>
      <c r="K16" s="8">
        <v>1.2</v>
      </c>
      <c r="L16" s="20">
        <f t="shared" si="1"/>
        <v>222.2222222222222</v>
      </c>
    </row>
    <row r="17" spans="2:15" x14ac:dyDescent="0.25">
      <c r="B17" s="19"/>
      <c r="C17" s="3">
        <v>6</v>
      </c>
      <c r="D17" s="2">
        <v>19</v>
      </c>
      <c r="E17" s="2">
        <v>15</v>
      </c>
      <c r="F17" s="4">
        <f t="shared" si="0"/>
        <v>78.94736842105263</v>
      </c>
      <c r="G17" s="4"/>
      <c r="H17" s="7"/>
      <c r="I17" s="8">
        <v>5</v>
      </c>
      <c r="J17" s="8">
        <v>0.67</v>
      </c>
      <c r="K17" s="8">
        <v>5.8</v>
      </c>
      <c r="L17" s="20">
        <f t="shared" si="1"/>
        <v>865.67164179104475</v>
      </c>
    </row>
    <row r="18" spans="2:15" x14ac:dyDescent="0.25">
      <c r="B18" s="19"/>
      <c r="C18" s="3">
        <v>6</v>
      </c>
      <c r="D18" s="2">
        <v>12</v>
      </c>
      <c r="E18" s="2">
        <v>29</v>
      </c>
      <c r="F18" s="4">
        <f t="shared" si="0"/>
        <v>241.66666666666666</v>
      </c>
      <c r="G18" s="4"/>
      <c r="H18" s="7"/>
      <c r="I18" s="8">
        <v>5</v>
      </c>
      <c r="J18" s="8">
        <v>0.15</v>
      </c>
      <c r="K18" s="8">
        <v>0.43</v>
      </c>
      <c r="L18" s="20">
        <f t="shared" si="1"/>
        <v>286.66666666666669</v>
      </c>
    </row>
    <row r="19" spans="2:15" ht="15.75" thickBot="1" x14ac:dyDescent="0.3">
      <c r="B19" s="21"/>
      <c r="C19" s="22"/>
      <c r="D19" s="22"/>
      <c r="E19" s="22"/>
      <c r="F19" s="22"/>
      <c r="G19" s="4"/>
      <c r="H19" s="22"/>
      <c r="I19" s="9">
        <v>5</v>
      </c>
      <c r="J19" s="9">
        <v>0.64</v>
      </c>
      <c r="K19" s="9">
        <v>13</v>
      </c>
      <c r="L19" s="23">
        <f>K19/J19*100</f>
        <v>2031.25</v>
      </c>
    </row>
    <row r="20" spans="2:15" ht="15.75" thickTop="1" x14ac:dyDescent="0.25">
      <c r="B20" s="24" t="s">
        <v>3</v>
      </c>
      <c r="C20" s="11">
        <f>AVERAGE(C5:C18)</f>
        <v>5.3571428571428568</v>
      </c>
      <c r="D20" s="11">
        <f>AVERAGE(D5:D18)</f>
        <v>28.849999999999998</v>
      </c>
      <c r="E20" s="11">
        <f>AVERAGE(E5:E18)</f>
        <v>42</v>
      </c>
      <c r="F20" s="11">
        <f>AVERAGE(F5:F18)</f>
        <v>447.41367505319937</v>
      </c>
      <c r="G20" s="4"/>
      <c r="H20" s="12" t="s">
        <v>3</v>
      </c>
      <c r="I20" s="12">
        <f>AVERAGE(I5:I19)</f>
        <v>5.6</v>
      </c>
      <c r="J20" s="12">
        <f t="shared" ref="J20:L20" si="2">AVERAGE(J5:J19)</f>
        <v>2.0090666666666666</v>
      </c>
      <c r="K20" s="12">
        <f t="shared" si="2"/>
        <v>4.7026666666666666</v>
      </c>
      <c r="L20" s="25">
        <f t="shared" si="2"/>
        <v>549.69159999163992</v>
      </c>
    </row>
    <row r="21" spans="2:15" x14ac:dyDescent="0.25">
      <c r="B21" s="24" t="s">
        <v>4</v>
      </c>
      <c r="C21" s="11">
        <f>STDEV(C5:C18)/SQRT(COUNT(C5:C18))</f>
        <v>0.13289435848843764</v>
      </c>
      <c r="D21" s="11">
        <f>STDEV(D5:D18)/SQRT(COUNT(D5:D18))</f>
        <v>14.836625864156817</v>
      </c>
      <c r="E21" s="11">
        <f>STDEV(E5:E18)/SQRT(COUNT(E5:E18))</f>
        <v>13.903940464471228</v>
      </c>
      <c r="F21" s="11">
        <f>STDEV(F5:F18)/SQRT(COUNT(F5:F18))</f>
        <v>155.89618645458179</v>
      </c>
      <c r="G21" s="4"/>
      <c r="H21" s="12" t="s">
        <v>4</v>
      </c>
      <c r="I21" s="12">
        <f>STDEV(I5:I19)/SQRT(COUNT(I5:I19))</f>
        <v>0.13093073414159542</v>
      </c>
      <c r="J21" s="12">
        <f t="shared" ref="J21:L21" si="3">STDEV(J5:J19)/SQRT(COUNT(J5:J19))</f>
        <v>0.75712357591502166</v>
      </c>
      <c r="K21" s="12">
        <f t="shared" si="3"/>
        <v>1.392096215430483</v>
      </c>
      <c r="L21" s="25">
        <f t="shared" si="3"/>
        <v>177.06905031427743</v>
      </c>
    </row>
    <row r="22" spans="2:15" x14ac:dyDescent="0.25">
      <c r="B22" s="24" t="s">
        <v>5</v>
      </c>
      <c r="C22" s="11">
        <f>COUNT(C5:C18)</f>
        <v>14</v>
      </c>
      <c r="D22" s="11">
        <f>COUNT(D5:D18)</f>
        <v>14</v>
      </c>
      <c r="E22" s="11">
        <f>COUNT(E5:E18)</f>
        <v>14</v>
      </c>
      <c r="F22" s="11">
        <f>COUNT(F5:F18)</f>
        <v>14</v>
      </c>
      <c r="G22" s="4"/>
      <c r="H22" s="12" t="s">
        <v>5</v>
      </c>
      <c r="I22" s="12">
        <f>COUNT(I5:I19)</f>
        <v>15</v>
      </c>
      <c r="J22" s="12">
        <f t="shared" ref="J22:L22" si="4">COUNT(J5:J19)</f>
        <v>15</v>
      </c>
      <c r="K22" s="12">
        <f t="shared" si="4"/>
        <v>15</v>
      </c>
      <c r="L22" s="25">
        <f t="shared" si="4"/>
        <v>15</v>
      </c>
    </row>
    <row r="23" spans="2:15" x14ac:dyDescent="0.25">
      <c r="B23" s="24" t="s">
        <v>8</v>
      </c>
      <c r="C23" s="4"/>
      <c r="D23" s="11"/>
      <c r="E23" s="13">
        <f>TTEST(D5:D19,E5:E19,2,1)</f>
        <v>5.0985430612091751E-2</v>
      </c>
      <c r="F23" s="4"/>
      <c r="G23" s="4"/>
      <c r="H23" s="12" t="s">
        <v>8</v>
      </c>
      <c r="I23" s="4"/>
      <c r="J23" s="7"/>
      <c r="K23" s="12">
        <f>TTEST(J5:J19,K5:K19,2,1)</f>
        <v>0.11103762307507396</v>
      </c>
      <c r="L23" s="31"/>
    </row>
    <row r="24" spans="2:15" ht="15.75" thickBot="1" x14ac:dyDescent="0.3">
      <c r="B24" s="32"/>
      <c r="C24" s="28"/>
      <c r="D24" s="28"/>
      <c r="E24" s="28"/>
      <c r="F24" s="28"/>
      <c r="G24" s="28"/>
      <c r="H24" s="29" t="s">
        <v>16</v>
      </c>
      <c r="I24" s="28"/>
      <c r="J24" s="41"/>
      <c r="K24" s="28"/>
      <c r="L24" s="30">
        <f>TTEST(F2:F19,L2:L19,2,2)</f>
        <v>0.66985202245290631</v>
      </c>
    </row>
    <row r="25" spans="2:15" x14ac:dyDescent="0.25">
      <c r="M25" s="2"/>
      <c r="N25" s="2"/>
      <c r="O25" s="4"/>
    </row>
    <row r="26" spans="2:15" ht="15.75" thickBot="1" x14ac:dyDescent="0.3">
      <c r="M26" s="2"/>
      <c r="N26" s="2"/>
      <c r="O26" s="4"/>
    </row>
    <row r="27" spans="2:15" x14ac:dyDescent="0.25">
      <c r="B27" s="15" t="s">
        <v>9</v>
      </c>
      <c r="C27" s="16" t="s">
        <v>0</v>
      </c>
      <c r="D27" s="16" t="s">
        <v>1</v>
      </c>
      <c r="E27" s="16" t="s">
        <v>2</v>
      </c>
      <c r="F27" s="16" t="s">
        <v>7</v>
      </c>
      <c r="G27" s="10"/>
      <c r="H27" s="17" t="s">
        <v>6</v>
      </c>
      <c r="I27" s="17" t="s">
        <v>0</v>
      </c>
      <c r="J27" s="17" t="s">
        <v>1</v>
      </c>
      <c r="K27" s="17" t="s">
        <v>2</v>
      </c>
      <c r="L27" s="18" t="s">
        <v>7</v>
      </c>
      <c r="M27" s="2"/>
      <c r="N27" s="2"/>
      <c r="O27" s="4"/>
    </row>
    <row r="28" spans="2:15" x14ac:dyDescent="0.25">
      <c r="B28" s="19"/>
      <c r="C28" s="4"/>
      <c r="D28" s="4"/>
      <c r="E28" s="4"/>
      <c r="F28" s="4"/>
      <c r="G28" s="4"/>
      <c r="H28" s="7"/>
      <c r="I28" s="7"/>
      <c r="J28" s="7"/>
      <c r="K28" s="7"/>
      <c r="L28" s="20"/>
      <c r="M28" s="2"/>
      <c r="N28" s="4"/>
      <c r="O28" s="4"/>
    </row>
    <row r="29" spans="2:15" x14ac:dyDescent="0.25">
      <c r="B29" s="19"/>
      <c r="C29" s="2">
        <v>10</v>
      </c>
      <c r="D29" s="4">
        <v>21</v>
      </c>
      <c r="E29" s="4">
        <v>8</v>
      </c>
      <c r="F29" s="4">
        <f>E29/D29*100</f>
        <v>38.095238095238095</v>
      </c>
      <c r="G29" s="4"/>
      <c r="H29" s="7"/>
      <c r="I29" s="7">
        <v>11</v>
      </c>
      <c r="J29" s="7">
        <v>0.4</v>
      </c>
      <c r="K29" s="7">
        <v>3.6</v>
      </c>
      <c r="L29" s="20">
        <f>K29/J29*100</f>
        <v>900</v>
      </c>
      <c r="N29" s="4"/>
      <c r="O29" s="4"/>
    </row>
    <row r="30" spans="2:15" x14ac:dyDescent="0.25">
      <c r="B30" s="19"/>
      <c r="C30" s="2">
        <v>10</v>
      </c>
      <c r="D30" s="2">
        <v>2.7</v>
      </c>
      <c r="E30" s="2">
        <v>1.1000000000000001</v>
      </c>
      <c r="F30" s="4">
        <f t="shared" ref="F30:F39" si="5">E30/D30*100</f>
        <v>40.740740740740748</v>
      </c>
      <c r="G30" s="4"/>
      <c r="H30" s="7"/>
      <c r="I30" s="7">
        <v>11</v>
      </c>
      <c r="J30" s="8">
        <v>0.37</v>
      </c>
      <c r="K30" s="8">
        <v>3.7</v>
      </c>
      <c r="L30" s="20">
        <f t="shared" ref="L30:L45" si="6">K30/J30*100</f>
        <v>1000</v>
      </c>
      <c r="N30" s="4"/>
      <c r="O30" s="4"/>
    </row>
    <row r="31" spans="2:15" x14ac:dyDescent="0.25">
      <c r="B31" s="19"/>
      <c r="C31" s="2">
        <v>10</v>
      </c>
      <c r="D31" s="2">
        <v>0.17499999999999999</v>
      </c>
      <c r="E31" s="2">
        <v>0.16200000000000001</v>
      </c>
      <c r="F31" s="4">
        <f t="shared" si="5"/>
        <v>92.571428571428584</v>
      </c>
      <c r="G31" s="4"/>
      <c r="H31" s="7"/>
      <c r="I31" s="7">
        <v>11</v>
      </c>
      <c r="J31" s="8">
        <v>1.9</v>
      </c>
      <c r="K31" s="8">
        <v>4.2</v>
      </c>
      <c r="L31" s="20">
        <f t="shared" si="6"/>
        <v>221.0526315789474</v>
      </c>
      <c r="N31" s="4"/>
      <c r="O31" s="4"/>
    </row>
    <row r="32" spans="2:15" x14ac:dyDescent="0.25">
      <c r="B32" s="19"/>
      <c r="C32" s="2">
        <v>10</v>
      </c>
      <c r="D32" s="2">
        <v>0.33</v>
      </c>
      <c r="E32" s="2">
        <v>0.21</v>
      </c>
      <c r="F32" s="4">
        <f t="shared" si="5"/>
        <v>63.636363636363633</v>
      </c>
      <c r="G32" s="4"/>
      <c r="H32" s="7"/>
      <c r="I32" s="7">
        <v>11</v>
      </c>
      <c r="J32" s="8">
        <v>0.6</v>
      </c>
      <c r="K32" s="8">
        <v>2.4</v>
      </c>
      <c r="L32" s="20">
        <f t="shared" si="6"/>
        <v>400</v>
      </c>
    </row>
    <row r="33" spans="2:12" x14ac:dyDescent="0.25">
      <c r="B33" s="19"/>
      <c r="C33" s="2">
        <v>10</v>
      </c>
      <c r="D33" s="2">
        <v>1.05</v>
      </c>
      <c r="E33" s="2">
        <v>1.1000000000000001</v>
      </c>
      <c r="F33" s="4">
        <f t="shared" si="5"/>
        <v>104.76190476190477</v>
      </c>
      <c r="G33" s="4"/>
      <c r="H33" s="7"/>
      <c r="I33" s="7">
        <v>11</v>
      </c>
      <c r="J33" s="8">
        <v>0.1</v>
      </c>
      <c r="K33" s="8">
        <v>0.21</v>
      </c>
      <c r="L33" s="20">
        <f t="shared" si="6"/>
        <v>209.99999999999997</v>
      </c>
    </row>
    <row r="34" spans="2:12" x14ac:dyDescent="0.25">
      <c r="B34" s="19"/>
      <c r="C34" s="2">
        <v>10</v>
      </c>
      <c r="D34" s="2">
        <v>1.2</v>
      </c>
      <c r="E34" s="2">
        <v>1.1399999999999999</v>
      </c>
      <c r="F34" s="4">
        <f t="shared" si="5"/>
        <v>95</v>
      </c>
      <c r="G34" s="4"/>
      <c r="H34" s="7"/>
      <c r="I34" s="7">
        <v>11</v>
      </c>
      <c r="J34" s="8">
        <v>2.46</v>
      </c>
      <c r="K34" s="8">
        <v>2.5</v>
      </c>
      <c r="L34" s="20">
        <f t="shared" si="6"/>
        <v>101.62601626016261</v>
      </c>
    </row>
    <row r="35" spans="2:12" x14ac:dyDescent="0.25">
      <c r="B35" s="19"/>
      <c r="C35" s="2">
        <v>10</v>
      </c>
      <c r="D35" s="2">
        <v>0.21</v>
      </c>
      <c r="E35" s="2">
        <v>7.0999999999999994E-2</v>
      </c>
      <c r="F35" s="4">
        <f t="shared" si="5"/>
        <v>33.809523809523803</v>
      </c>
      <c r="G35" s="4"/>
      <c r="H35" s="7"/>
      <c r="I35" s="7">
        <v>11</v>
      </c>
      <c r="J35" s="8">
        <v>1.46</v>
      </c>
      <c r="K35" s="8">
        <v>1.85</v>
      </c>
      <c r="L35" s="20">
        <f t="shared" si="6"/>
        <v>126.71232876712331</v>
      </c>
    </row>
    <row r="36" spans="2:12" x14ac:dyDescent="0.25">
      <c r="B36" s="19"/>
      <c r="C36" s="2">
        <v>10</v>
      </c>
      <c r="D36" s="2">
        <v>0.13</v>
      </c>
      <c r="E36" s="2">
        <v>0.15</v>
      </c>
      <c r="F36" s="4">
        <f t="shared" si="5"/>
        <v>115.38461538461537</v>
      </c>
      <c r="G36" s="4"/>
      <c r="H36" s="7"/>
      <c r="I36" s="7">
        <v>10</v>
      </c>
      <c r="J36" s="8">
        <v>0.34</v>
      </c>
      <c r="K36" s="8">
        <v>0.23</v>
      </c>
      <c r="L36" s="20">
        <f t="shared" si="6"/>
        <v>67.647058823529406</v>
      </c>
    </row>
    <row r="37" spans="2:12" x14ac:dyDescent="0.25">
      <c r="B37" s="19"/>
      <c r="C37" s="2">
        <v>10</v>
      </c>
      <c r="D37" s="2">
        <v>0.61</v>
      </c>
      <c r="E37" s="2">
        <v>0.05</v>
      </c>
      <c r="F37" s="4">
        <f t="shared" si="5"/>
        <v>8.1967213114754109</v>
      </c>
      <c r="G37" s="4"/>
      <c r="H37" s="7"/>
      <c r="I37" s="7">
        <v>10</v>
      </c>
      <c r="J37" s="8">
        <v>1.7</v>
      </c>
      <c r="K37" s="8">
        <v>0.2</v>
      </c>
      <c r="L37" s="20">
        <f t="shared" si="6"/>
        <v>11.764705882352942</v>
      </c>
    </row>
    <row r="38" spans="2:12" x14ac:dyDescent="0.25">
      <c r="B38" s="19"/>
      <c r="C38" s="2">
        <v>10</v>
      </c>
      <c r="D38" s="2">
        <v>7.7</v>
      </c>
      <c r="E38" s="2">
        <v>1.7</v>
      </c>
      <c r="F38" s="4">
        <f t="shared" si="5"/>
        <v>22.077922077922079</v>
      </c>
      <c r="G38" s="4"/>
      <c r="H38" s="7"/>
      <c r="I38" s="7">
        <v>10</v>
      </c>
      <c r="J38" s="8">
        <v>2.0299999999999998</v>
      </c>
      <c r="K38" s="8">
        <v>0.24</v>
      </c>
      <c r="L38" s="20">
        <f t="shared" si="6"/>
        <v>11.822660098522169</v>
      </c>
    </row>
    <row r="39" spans="2:12" x14ac:dyDescent="0.25">
      <c r="B39" s="19"/>
      <c r="C39" s="2">
        <v>10</v>
      </c>
      <c r="D39" s="2">
        <v>0.7</v>
      </c>
      <c r="E39" s="2">
        <v>0.25</v>
      </c>
      <c r="F39" s="4">
        <f t="shared" si="5"/>
        <v>35.714285714285715</v>
      </c>
      <c r="G39" s="4"/>
      <c r="H39" s="7"/>
      <c r="I39" s="7">
        <v>10</v>
      </c>
      <c r="J39" s="8">
        <v>1.49</v>
      </c>
      <c r="K39" s="8">
        <v>1.5</v>
      </c>
      <c r="L39" s="20">
        <f t="shared" si="6"/>
        <v>100.67114093959732</v>
      </c>
    </row>
    <row r="40" spans="2:12" x14ac:dyDescent="0.25">
      <c r="B40" s="19"/>
      <c r="C40" s="4"/>
      <c r="D40" s="4"/>
      <c r="E40" s="4"/>
      <c r="F40" s="4"/>
      <c r="G40" s="4"/>
      <c r="H40" s="7"/>
      <c r="I40" s="7">
        <v>10</v>
      </c>
      <c r="J40" s="8">
        <v>0.96</v>
      </c>
      <c r="K40" s="8">
        <v>0.15</v>
      </c>
      <c r="L40" s="20">
        <f t="shared" si="6"/>
        <v>15.625</v>
      </c>
    </row>
    <row r="41" spans="2:12" x14ac:dyDescent="0.25">
      <c r="B41" s="19"/>
      <c r="C41" s="3"/>
      <c r="D41" s="2"/>
      <c r="E41" s="2"/>
      <c r="F41" s="4"/>
      <c r="G41" s="4"/>
      <c r="H41" s="7"/>
      <c r="I41" s="7">
        <v>10</v>
      </c>
      <c r="J41" s="8">
        <v>1.2</v>
      </c>
      <c r="K41" s="8">
        <v>1.4</v>
      </c>
      <c r="L41" s="20">
        <f t="shared" si="6"/>
        <v>116.66666666666667</v>
      </c>
    </row>
    <row r="42" spans="2:12" x14ac:dyDescent="0.25">
      <c r="B42" s="19"/>
      <c r="C42" s="3"/>
      <c r="D42" s="2"/>
      <c r="E42" s="2"/>
      <c r="F42" s="4"/>
      <c r="G42" s="4"/>
      <c r="H42" s="7"/>
      <c r="I42" s="7">
        <v>10</v>
      </c>
      <c r="J42" s="8">
        <v>2.2000000000000002</v>
      </c>
      <c r="K42" s="8">
        <v>7.3</v>
      </c>
      <c r="L42" s="20">
        <f t="shared" si="6"/>
        <v>331.81818181818181</v>
      </c>
    </row>
    <row r="43" spans="2:12" x14ac:dyDescent="0.25">
      <c r="B43" s="19"/>
      <c r="C43" s="4"/>
      <c r="D43" s="4"/>
      <c r="E43" s="4"/>
      <c r="F43" s="4"/>
      <c r="G43" s="4"/>
      <c r="H43" s="4"/>
      <c r="I43" s="7">
        <v>10</v>
      </c>
      <c r="J43" s="7">
        <v>1.85</v>
      </c>
      <c r="K43" s="7">
        <v>7.39</v>
      </c>
      <c r="L43" s="20">
        <f t="shared" si="6"/>
        <v>399.45945945945942</v>
      </c>
    </row>
    <row r="44" spans="2:12" x14ac:dyDescent="0.25">
      <c r="B44" s="19"/>
      <c r="C44" s="4"/>
      <c r="D44" s="4"/>
      <c r="E44" s="4"/>
      <c r="F44" s="4"/>
      <c r="G44" s="4"/>
      <c r="H44" s="4"/>
      <c r="I44" s="7">
        <v>10</v>
      </c>
      <c r="J44" s="7">
        <v>0.48899999999999999</v>
      </c>
      <c r="K44" s="7">
        <v>2.7</v>
      </c>
      <c r="L44" s="20">
        <f t="shared" si="6"/>
        <v>552.14723926380373</v>
      </c>
    </row>
    <row r="45" spans="2:12" x14ac:dyDescent="0.25">
      <c r="B45" s="19"/>
      <c r="C45" s="4"/>
      <c r="D45" s="4"/>
      <c r="E45" s="4"/>
      <c r="F45" s="4"/>
      <c r="G45" s="4"/>
      <c r="H45" s="4"/>
      <c r="I45" s="7">
        <v>10</v>
      </c>
      <c r="J45" s="7">
        <v>1.07</v>
      </c>
      <c r="K45" s="7">
        <v>5.01</v>
      </c>
      <c r="L45" s="20">
        <f t="shared" si="6"/>
        <v>468.22429906542055</v>
      </c>
    </row>
    <row r="46" spans="2:12" ht="15.75" thickBot="1" x14ac:dyDescent="0.3">
      <c r="B46" s="21"/>
      <c r="C46" s="22"/>
      <c r="D46" s="22"/>
      <c r="E46" s="22"/>
      <c r="F46" s="22"/>
      <c r="G46" s="4"/>
      <c r="H46" s="22"/>
      <c r="I46" s="9"/>
      <c r="J46" s="9"/>
      <c r="K46" s="9"/>
      <c r="L46" s="23"/>
    </row>
    <row r="47" spans="2:12" ht="15.75" thickTop="1" x14ac:dyDescent="0.25">
      <c r="B47" s="24" t="s">
        <v>3</v>
      </c>
      <c r="C47" s="11">
        <f>AVERAGE(C29:C42)</f>
        <v>10</v>
      </c>
      <c r="D47" s="11">
        <f>AVERAGE(D29:D42)</f>
        <v>3.2549999999999999</v>
      </c>
      <c r="E47" s="11">
        <f>AVERAGE(E29:E42)</f>
        <v>1.2666363636363638</v>
      </c>
      <c r="F47" s="11">
        <f>AVERAGE(F29:F42)</f>
        <v>59.089885827590734</v>
      </c>
      <c r="G47" s="4"/>
      <c r="H47" s="12" t="s">
        <v>3</v>
      </c>
      <c r="I47" s="12">
        <f>AVERAGE(I29:I46)</f>
        <v>10.411764705882353</v>
      </c>
      <c r="J47" s="12">
        <f t="shared" ref="J47:L47" si="7">AVERAGE(J29:J46)</f>
        <v>1.2128823529411765</v>
      </c>
      <c r="K47" s="12">
        <f t="shared" si="7"/>
        <v>2.6223529411764703</v>
      </c>
      <c r="L47" s="25">
        <f t="shared" si="7"/>
        <v>296.19043462492749</v>
      </c>
    </row>
    <row r="48" spans="2:12" x14ac:dyDescent="0.25">
      <c r="B48" s="24" t="s">
        <v>4</v>
      </c>
      <c r="C48" s="11">
        <f>STDEV(C29:C42)/SQRT(COUNT(C29:C42))</f>
        <v>0</v>
      </c>
      <c r="D48" s="11">
        <f>STDEV(D29:D42)/SQRT(COUNT(D29:D42))</f>
        <v>1.8941053297005426</v>
      </c>
      <c r="E48" s="11">
        <f>STDEV(E29:E42)/SQRT(COUNT(E29:E42))</f>
        <v>0.69494565219456705</v>
      </c>
      <c r="F48" s="11">
        <f>STDEV(F29:F42)/SQRT(COUNT(F29:F42))</f>
        <v>11.122962225055042</v>
      </c>
      <c r="G48" s="4"/>
      <c r="H48" s="12" t="s">
        <v>4</v>
      </c>
      <c r="I48" s="12">
        <f>STDEV(I29:I46)/SQRT(COUNT(I29:I46))</f>
        <v>0.12303823919618755</v>
      </c>
      <c r="J48" s="12">
        <f t="shared" ref="J48:L48" si="8">STDEV(J29:J46)/SQRT(COUNT(J29:J46))</f>
        <v>0.17993462624848885</v>
      </c>
      <c r="K48" s="12">
        <f t="shared" si="8"/>
        <v>0.56729915428266509</v>
      </c>
      <c r="L48" s="25">
        <f t="shared" si="8"/>
        <v>72.268264252402929</v>
      </c>
    </row>
    <row r="49" spans="2:12" x14ac:dyDescent="0.25">
      <c r="B49" s="24" t="s">
        <v>5</v>
      </c>
      <c r="C49" s="11">
        <f>COUNT(C29:C42)</f>
        <v>11</v>
      </c>
      <c r="D49" s="11">
        <f>COUNT(D29:D42)</f>
        <v>11</v>
      </c>
      <c r="E49" s="11">
        <f>COUNT(E29:E42)</f>
        <v>11</v>
      </c>
      <c r="F49" s="11">
        <f>COUNT(F29:F42)</f>
        <v>11</v>
      </c>
      <c r="G49" s="4"/>
      <c r="H49" s="12" t="s">
        <v>5</v>
      </c>
      <c r="I49" s="12">
        <f>COUNT(I29:I46)</f>
        <v>17</v>
      </c>
      <c r="J49" s="12">
        <f t="shared" ref="J49:L49" si="9">COUNT(J29:J46)</f>
        <v>17</v>
      </c>
      <c r="K49" s="12">
        <f t="shared" si="9"/>
        <v>17</v>
      </c>
      <c r="L49" s="25">
        <f t="shared" si="9"/>
        <v>17</v>
      </c>
    </row>
    <row r="50" spans="2:12" x14ac:dyDescent="0.25">
      <c r="B50" s="24" t="s">
        <v>8</v>
      </c>
      <c r="C50" s="11"/>
      <c r="E50" s="11">
        <f>TTEST(D29:D46,E29:E46,2,1)</f>
        <v>0.13515349334470428</v>
      </c>
      <c r="F50" s="11"/>
      <c r="G50" s="11"/>
      <c r="H50" s="12" t="s">
        <v>8</v>
      </c>
      <c r="I50" s="12"/>
      <c r="J50" s="12"/>
      <c r="K50" s="12">
        <f>TTEST(J29:J46,K29:K46,2,1)</f>
        <v>1.908209782873729E-2</v>
      </c>
      <c r="L50" s="25"/>
    </row>
    <row r="51" spans="2:12" ht="15.75" thickBot="1" x14ac:dyDescent="0.3">
      <c r="B51" s="26"/>
      <c r="C51" s="27"/>
      <c r="D51" s="27"/>
      <c r="E51" s="27"/>
      <c r="F51" s="27"/>
      <c r="G51" s="27"/>
      <c r="H51" s="29" t="s">
        <v>16</v>
      </c>
      <c r="I51" s="29"/>
      <c r="J51" s="29">
        <f>TTEST(D29:D46,J29:J46,2,2)</f>
        <v>0.19192711841440857</v>
      </c>
      <c r="K51" s="29"/>
      <c r="L51" s="30">
        <f>TTEST(F29:F46,L29:L46,2,2)</f>
        <v>1.4861405342838441E-2</v>
      </c>
    </row>
    <row r="53" spans="2:12" ht="15.75" thickBot="1" x14ac:dyDescent="0.3"/>
    <row r="54" spans="2:12" x14ac:dyDescent="0.25">
      <c r="B54" s="15" t="s">
        <v>9</v>
      </c>
      <c r="C54" s="16" t="s">
        <v>0</v>
      </c>
      <c r="D54" s="16" t="s">
        <v>1</v>
      </c>
      <c r="E54" s="16" t="s">
        <v>2</v>
      </c>
      <c r="F54" s="16" t="s">
        <v>7</v>
      </c>
      <c r="G54" s="10"/>
      <c r="H54" s="17" t="s">
        <v>6</v>
      </c>
      <c r="I54" s="17" t="s">
        <v>0</v>
      </c>
      <c r="J54" s="17" t="s">
        <v>1</v>
      </c>
      <c r="K54" s="17" t="s">
        <v>2</v>
      </c>
      <c r="L54" s="18" t="s">
        <v>7</v>
      </c>
    </row>
    <row r="55" spans="2:12" x14ac:dyDescent="0.25">
      <c r="B55" s="19"/>
      <c r="C55" s="4"/>
      <c r="D55" s="4"/>
      <c r="E55" s="4"/>
      <c r="F55" s="4"/>
      <c r="G55" s="4"/>
      <c r="H55" s="7"/>
      <c r="I55" s="7"/>
      <c r="J55" s="7"/>
      <c r="K55" s="7"/>
      <c r="L55" s="20"/>
    </row>
    <row r="56" spans="2:12" x14ac:dyDescent="0.25">
      <c r="B56" s="19"/>
      <c r="C56" s="4">
        <v>13</v>
      </c>
      <c r="D56" s="4">
        <v>1.7</v>
      </c>
      <c r="E56" s="4">
        <v>0.4</v>
      </c>
      <c r="F56" s="4">
        <f>E56/D56*100</f>
        <v>23.529411764705884</v>
      </c>
      <c r="G56" s="4"/>
      <c r="H56" s="7"/>
      <c r="I56" s="7">
        <v>13</v>
      </c>
      <c r="J56" s="7">
        <v>0.05</v>
      </c>
      <c r="K56" s="7">
        <v>0.24</v>
      </c>
      <c r="L56" s="20">
        <f>K56/J56*100</f>
        <v>480</v>
      </c>
    </row>
    <row r="57" spans="2:12" x14ac:dyDescent="0.25">
      <c r="B57" s="19"/>
      <c r="C57" s="4">
        <v>13</v>
      </c>
      <c r="D57" s="2">
        <v>0.35</v>
      </c>
      <c r="E57" s="2">
        <v>0.21</v>
      </c>
      <c r="F57" s="4">
        <f t="shared" ref="F57:F60" si="10">E57/D57*100</f>
        <v>60</v>
      </c>
      <c r="G57" s="4"/>
      <c r="H57" s="7"/>
      <c r="I57" s="7">
        <v>13</v>
      </c>
      <c r="J57" s="8">
        <v>1.19</v>
      </c>
      <c r="K57" s="8">
        <v>1.1000000000000001</v>
      </c>
      <c r="L57" s="20">
        <f t="shared" ref="L57:L60" si="11">K57/J57*100</f>
        <v>92.436974789915979</v>
      </c>
    </row>
    <row r="58" spans="2:12" x14ac:dyDescent="0.25">
      <c r="B58" s="19"/>
      <c r="C58" s="4">
        <v>12</v>
      </c>
      <c r="D58" s="2">
        <v>0.14000000000000001</v>
      </c>
      <c r="E58" s="2">
        <v>0.15</v>
      </c>
      <c r="F58" s="4">
        <f t="shared" si="10"/>
        <v>107.14285714285714</v>
      </c>
      <c r="G58" s="4"/>
      <c r="H58" s="7"/>
      <c r="I58" s="7">
        <v>13</v>
      </c>
      <c r="J58" s="8">
        <v>0.9</v>
      </c>
      <c r="K58" s="8">
        <v>0.03</v>
      </c>
      <c r="L58" s="20">
        <f t="shared" si="11"/>
        <v>3.3333333333333335</v>
      </c>
    </row>
    <row r="59" spans="2:12" x14ac:dyDescent="0.25">
      <c r="B59" s="19"/>
      <c r="C59" s="4">
        <v>12</v>
      </c>
      <c r="D59" s="2">
        <v>1.05</v>
      </c>
      <c r="E59" s="2">
        <v>0.09</v>
      </c>
      <c r="F59" s="4">
        <f t="shared" si="10"/>
        <v>8.5714285714285694</v>
      </c>
      <c r="G59" s="4"/>
      <c r="H59" s="7"/>
      <c r="I59" s="7">
        <v>13</v>
      </c>
      <c r="J59" s="8">
        <v>0.1</v>
      </c>
      <c r="K59" s="8">
        <v>0.6</v>
      </c>
      <c r="L59" s="20">
        <f t="shared" si="11"/>
        <v>599.99999999999989</v>
      </c>
    </row>
    <row r="60" spans="2:12" x14ac:dyDescent="0.25">
      <c r="B60" s="19"/>
      <c r="C60" s="4">
        <v>12</v>
      </c>
      <c r="D60" s="2">
        <v>0.9</v>
      </c>
      <c r="E60" s="2">
        <v>0.08</v>
      </c>
      <c r="F60" s="4">
        <f t="shared" si="10"/>
        <v>8.8888888888888893</v>
      </c>
      <c r="G60" s="4"/>
      <c r="H60" s="7"/>
      <c r="I60" s="7"/>
      <c r="J60" s="8">
        <v>0.04</v>
      </c>
      <c r="K60" s="8">
        <v>0.17</v>
      </c>
      <c r="L60" s="20">
        <f t="shared" si="11"/>
        <v>425</v>
      </c>
    </row>
    <row r="61" spans="2:12" ht="15.75" thickBot="1" x14ac:dyDescent="0.3">
      <c r="B61" s="21"/>
      <c r="C61" s="22"/>
      <c r="D61" s="22"/>
      <c r="E61" s="22"/>
      <c r="F61" s="22"/>
      <c r="G61" s="4"/>
      <c r="H61" s="22"/>
      <c r="I61" s="9"/>
      <c r="J61" s="9"/>
      <c r="K61" s="9"/>
      <c r="L61" s="23"/>
    </row>
    <row r="62" spans="2:12" ht="15.75" thickTop="1" x14ac:dyDescent="0.25">
      <c r="B62" s="24" t="s">
        <v>3</v>
      </c>
      <c r="C62" s="11">
        <f>AVERAGE(C56:C60)</f>
        <v>12.4</v>
      </c>
      <c r="D62" s="11">
        <f>AVERAGE(D56:D60)</f>
        <v>0.82800000000000007</v>
      </c>
      <c r="E62" s="11">
        <f>AVERAGE(E56:E60)</f>
        <v>0.186</v>
      </c>
      <c r="F62" s="11">
        <f>AVERAGE(F56:F60)</f>
        <v>41.626517273576091</v>
      </c>
      <c r="G62" s="4"/>
      <c r="H62" s="12" t="s">
        <v>3</v>
      </c>
      <c r="I62" s="12">
        <f>AVERAGE(I56:I61)</f>
        <v>13</v>
      </c>
      <c r="J62" s="12">
        <f>AVERAGE(J56:J61)</f>
        <v>0.45600000000000007</v>
      </c>
      <c r="K62" s="12">
        <f>AVERAGE(K56:K61)</f>
        <v>0.42800000000000005</v>
      </c>
      <c r="L62" s="25">
        <f>AVERAGE(L56:L61)</f>
        <v>320.1540616246499</v>
      </c>
    </row>
    <row r="63" spans="2:12" x14ac:dyDescent="0.25">
      <c r="B63" s="24" t="s">
        <v>4</v>
      </c>
      <c r="C63" s="11">
        <f>STDEV(C56:C60)/SQRT(COUNT(C56:C60))</f>
        <v>0.24494897427831783</v>
      </c>
      <c r="D63" s="11">
        <f>STDEV(D56:D60)/SQRT(COUNT(D56:D60))</f>
        <v>0.27537973781670994</v>
      </c>
      <c r="E63" s="11">
        <f>STDEV(E56:E60)/SQRT(COUNT(E56:E60))</f>
        <v>5.8360945845659505E-2</v>
      </c>
      <c r="F63" s="11">
        <f>STDEV(F56:F60)/SQRT(COUNT(F56:F60))</f>
        <v>18.870442610767295</v>
      </c>
      <c r="G63" s="4"/>
      <c r="H63" s="12" t="s">
        <v>4</v>
      </c>
      <c r="I63" s="12">
        <f>STDEV(I56:I61)/SQRT(COUNT(I56:I61))</f>
        <v>0</v>
      </c>
      <c r="J63" s="12">
        <f>STDEV(J56:J61)/SQRT(COUNT(J56:J61))</f>
        <v>0.24500204080782667</v>
      </c>
      <c r="K63" s="12">
        <f>STDEV(K56:K61)/SQRT(COUNT(K56:K61))</f>
        <v>0.19254609837646675</v>
      </c>
      <c r="L63" s="25">
        <f>STDEV(L56:L61)/SQRT(COUNT(L56:L61))</f>
        <v>115.56115038057166</v>
      </c>
    </row>
    <row r="64" spans="2:12" x14ac:dyDescent="0.25">
      <c r="B64" s="24" t="s">
        <v>5</v>
      </c>
      <c r="C64" s="11">
        <f>COUNT(C56:C60)</f>
        <v>5</v>
      </c>
      <c r="D64" s="11">
        <f>COUNT(D56:D60)</f>
        <v>5</v>
      </c>
      <c r="E64" s="11">
        <f>COUNT(E56:E60)</f>
        <v>5</v>
      </c>
      <c r="F64" s="11">
        <f>COUNT(F56:F60)</f>
        <v>5</v>
      </c>
      <c r="G64" s="4"/>
      <c r="H64" s="12" t="s">
        <v>5</v>
      </c>
      <c r="I64" s="12">
        <f>COUNT(I56:I61)</f>
        <v>4</v>
      </c>
      <c r="J64" s="12">
        <f>COUNT(J56:J61)</f>
        <v>5</v>
      </c>
      <c r="K64" s="12">
        <f>COUNT(K56:K61)</f>
        <v>5</v>
      </c>
      <c r="L64" s="25">
        <f>COUNT(L56:L61)</f>
        <v>5</v>
      </c>
    </row>
    <row r="65" spans="2:12" x14ac:dyDescent="0.25">
      <c r="B65" s="24" t="s">
        <v>8</v>
      </c>
      <c r="C65" s="11"/>
      <c r="D65" s="4"/>
      <c r="E65" s="11">
        <f>TTEST(D56:D61,E56:E61,2,1)</f>
        <v>6.1629649969961613E-2</v>
      </c>
      <c r="F65" s="11"/>
      <c r="G65" s="11"/>
      <c r="H65" s="12" t="s">
        <v>8</v>
      </c>
      <c r="I65" s="4"/>
      <c r="J65" s="7"/>
      <c r="K65" s="12">
        <f>TTEST(J56:J61,K56:K61,2,1)</f>
        <v>0.90923529627679922</v>
      </c>
      <c r="L65" s="31"/>
    </row>
    <row r="66" spans="2:12" ht="15.75" thickBot="1" x14ac:dyDescent="0.3">
      <c r="B66" s="26"/>
      <c r="C66" s="27"/>
      <c r="D66" s="27"/>
      <c r="E66" s="27"/>
      <c r="F66" s="27"/>
      <c r="G66" s="27"/>
      <c r="H66" s="29" t="s">
        <v>16</v>
      </c>
      <c r="I66" s="28"/>
      <c r="J66" s="29">
        <f>TTEST(D56:D61,J56:J61,2,2)</f>
        <v>0.34240392931888164</v>
      </c>
      <c r="K66" s="28"/>
      <c r="L66" s="30">
        <f>TTEST(F56:F61,L56:L61,2,2)</f>
        <v>4.4635291691180183E-2</v>
      </c>
    </row>
    <row r="68" spans="2:12" ht="15.75" thickBot="1" x14ac:dyDescent="0.3"/>
    <row r="69" spans="2:12" x14ac:dyDescent="0.25">
      <c r="B69" s="15" t="s">
        <v>9</v>
      </c>
      <c r="C69" s="16" t="s">
        <v>0</v>
      </c>
      <c r="D69" s="16" t="s">
        <v>1</v>
      </c>
      <c r="E69" s="16" t="s">
        <v>2</v>
      </c>
      <c r="F69" s="16" t="s">
        <v>7</v>
      </c>
      <c r="G69" s="10"/>
      <c r="H69" s="17" t="s">
        <v>6</v>
      </c>
      <c r="I69" s="17" t="s">
        <v>0</v>
      </c>
      <c r="J69" s="17" t="s">
        <v>1</v>
      </c>
      <c r="K69" s="17" t="s">
        <v>2</v>
      </c>
      <c r="L69" s="18" t="s">
        <v>7</v>
      </c>
    </row>
    <row r="70" spans="2:12" x14ac:dyDescent="0.25">
      <c r="B70" s="19"/>
      <c r="C70" s="4"/>
      <c r="D70" s="4"/>
      <c r="E70" s="4"/>
      <c r="F70" s="4"/>
      <c r="G70" s="4"/>
      <c r="H70" s="7"/>
      <c r="I70" s="7"/>
      <c r="J70" s="7"/>
      <c r="K70" s="7"/>
      <c r="L70" s="20"/>
    </row>
    <row r="71" spans="2:12" x14ac:dyDescent="0.25">
      <c r="B71" s="19"/>
      <c r="C71" s="2">
        <v>15</v>
      </c>
      <c r="D71" s="4">
        <v>13.98</v>
      </c>
      <c r="E71" s="4">
        <v>7.21</v>
      </c>
      <c r="F71" s="4">
        <f>E71/D71*100</f>
        <v>51.57367668097281</v>
      </c>
      <c r="G71" s="4"/>
      <c r="H71" s="7"/>
      <c r="I71" s="7">
        <v>15</v>
      </c>
      <c r="J71" s="7">
        <v>35</v>
      </c>
      <c r="K71" s="7">
        <v>17</v>
      </c>
      <c r="L71" s="20">
        <f>K71/J71*100</f>
        <v>48.571428571428569</v>
      </c>
    </row>
    <row r="72" spans="2:12" x14ac:dyDescent="0.25">
      <c r="B72" s="19"/>
      <c r="C72" s="2">
        <v>15</v>
      </c>
      <c r="D72" s="2">
        <v>5.36</v>
      </c>
      <c r="E72" s="2">
        <v>2.33</v>
      </c>
      <c r="F72" s="4">
        <f t="shared" ref="F72:F82" si="12">E72/D72*100</f>
        <v>43.470149253731343</v>
      </c>
      <c r="G72" s="4"/>
      <c r="H72" s="7"/>
      <c r="I72" s="7">
        <v>15</v>
      </c>
      <c r="J72" s="8">
        <v>12</v>
      </c>
      <c r="K72" s="8">
        <v>11.9</v>
      </c>
      <c r="L72" s="20">
        <f t="shared" ref="L72:L82" si="13">K72/J72*100</f>
        <v>99.166666666666671</v>
      </c>
    </row>
    <row r="73" spans="2:12" x14ac:dyDescent="0.25">
      <c r="B73" s="19"/>
      <c r="C73" s="2">
        <v>15</v>
      </c>
      <c r="D73" s="2">
        <v>8.8699999999999992</v>
      </c>
      <c r="E73" s="2">
        <v>7.65</v>
      </c>
      <c r="F73" s="4">
        <f t="shared" si="12"/>
        <v>86.245772266065401</v>
      </c>
      <c r="G73" s="4"/>
      <c r="H73" s="7"/>
      <c r="I73" s="7">
        <v>15</v>
      </c>
      <c r="J73" s="8">
        <v>6</v>
      </c>
      <c r="K73" s="8">
        <v>2</v>
      </c>
      <c r="L73" s="20">
        <f t="shared" si="13"/>
        <v>33.333333333333329</v>
      </c>
    </row>
    <row r="74" spans="2:12" x14ac:dyDescent="0.25">
      <c r="B74" s="19"/>
      <c r="C74" s="2">
        <v>15</v>
      </c>
      <c r="D74" s="2">
        <v>3.8</v>
      </c>
      <c r="E74" s="2">
        <v>0.23599999999999999</v>
      </c>
      <c r="F74" s="4">
        <f t="shared" si="12"/>
        <v>6.2105263157894743</v>
      </c>
      <c r="G74" s="4"/>
      <c r="H74" s="7"/>
      <c r="I74" s="7">
        <v>15</v>
      </c>
      <c r="J74" s="8">
        <v>36</v>
      </c>
      <c r="K74" s="8">
        <v>35</v>
      </c>
      <c r="L74" s="20">
        <f t="shared" si="13"/>
        <v>97.222222222222214</v>
      </c>
    </row>
    <row r="75" spans="2:12" x14ac:dyDescent="0.25">
      <c r="B75" s="19"/>
      <c r="C75" s="2">
        <v>15</v>
      </c>
      <c r="D75" s="2">
        <v>1.03</v>
      </c>
      <c r="E75" s="2">
        <v>0.90500000000000003</v>
      </c>
      <c r="F75" s="4">
        <f t="shared" si="12"/>
        <v>87.864077669902912</v>
      </c>
      <c r="G75" s="4"/>
      <c r="H75" s="7"/>
      <c r="I75" s="7">
        <v>15</v>
      </c>
      <c r="J75" s="8">
        <v>9</v>
      </c>
      <c r="K75" s="8">
        <v>6</v>
      </c>
      <c r="L75" s="20">
        <f t="shared" si="13"/>
        <v>66.666666666666657</v>
      </c>
    </row>
    <row r="76" spans="2:12" x14ac:dyDescent="0.25">
      <c r="B76" s="19"/>
      <c r="C76" s="2">
        <v>15</v>
      </c>
      <c r="D76" s="2">
        <v>2.08</v>
      </c>
      <c r="E76" s="2">
        <v>1.9</v>
      </c>
      <c r="F76" s="4">
        <f t="shared" si="12"/>
        <v>91.34615384615384</v>
      </c>
      <c r="G76" s="4"/>
      <c r="H76" s="7"/>
      <c r="I76" s="7">
        <v>15</v>
      </c>
      <c r="J76" s="8">
        <v>0.75</v>
      </c>
      <c r="K76" s="8">
        <v>0.8</v>
      </c>
      <c r="L76" s="20">
        <f t="shared" si="13"/>
        <v>106.66666666666667</v>
      </c>
    </row>
    <row r="77" spans="2:12" x14ac:dyDescent="0.25">
      <c r="B77" s="19"/>
      <c r="C77" s="2">
        <v>15</v>
      </c>
      <c r="D77" s="2">
        <v>0.7</v>
      </c>
      <c r="E77" s="2">
        <v>0.06</v>
      </c>
      <c r="F77" s="4">
        <f t="shared" si="12"/>
        <v>8.5714285714285712</v>
      </c>
      <c r="G77" s="4"/>
      <c r="H77" s="7"/>
      <c r="I77" s="7">
        <v>15</v>
      </c>
      <c r="J77" s="8">
        <v>1.46</v>
      </c>
      <c r="K77" s="8">
        <v>1.83</v>
      </c>
      <c r="L77" s="20">
        <f t="shared" si="13"/>
        <v>125.34246575342468</v>
      </c>
    </row>
    <row r="78" spans="2:12" x14ac:dyDescent="0.25">
      <c r="B78" s="19"/>
      <c r="C78" s="2">
        <v>15</v>
      </c>
      <c r="D78" s="2">
        <v>1.08</v>
      </c>
      <c r="E78" s="2">
        <v>0.36</v>
      </c>
      <c r="F78" s="4">
        <f t="shared" si="12"/>
        <v>33.333333333333329</v>
      </c>
      <c r="G78" s="4"/>
      <c r="H78" s="7"/>
      <c r="I78" s="7">
        <v>15</v>
      </c>
      <c r="J78" s="8">
        <v>0.65</v>
      </c>
      <c r="K78" s="8">
        <v>1.03</v>
      </c>
      <c r="L78" s="20">
        <f t="shared" si="13"/>
        <v>158.46153846153845</v>
      </c>
    </row>
    <row r="79" spans="2:12" x14ac:dyDescent="0.25">
      <c r="B79" s="19"/>
      <c r="C79" s="2">
        <v>15</v>
      </c>
      <c r="D79" s="2">
        <v>0.84</v>
      </c>
      <c r="E79" s="2">
        <v>0.6</v>
      </c>
      <c r="F79" s="4">
        <f t="shared" si="12"/>
        <v>71.428571428571431</v>
      </c>
      <c r="G79" s="4"/>
      <c r="H79" s="7"/>
      <c r="I79" s="7">
        <v>15</v>
      </c>
      <c r="J79" s="8">
        <v>2.6</v>
      </c>
      <c r="K79" s="8">
        <v>0.8</v>
      </c>
      <c r="L79" s="20">
        <f t="shared" si="13"/>
        <v>30.76923076923077</v>
      </c>
    </row>
    <row r="80" spans="2:12" x14ac:dyDescent="0.25">
      <c r="B80" s="19"/>
      <c r="C80" s="2">
        <v>15</v>
      </c>
      <c r="D80" s="2">
        <v>0.13400000000000001</v>
      </c>
      <c r="E80" s="2">
        <v>0.06</v>
      </c>
      <c r="F80" s="4">
        <f t="shared" si="12"/>
        <v>44.776119402985074</v>
      </c>
      <c r="G80" s="4"/>
      <c r="H80" s="7"/>
      <c r="I80" s="7">
        <v>15</v>
      </c>
      <c r="J80" s="8">
        <v>1.5</v>
      </c>
      <c r="K80" s="8">
        <v>3.31</v>
      </c>
      <c r="L80" s="20">
        <f t="shared" si="13"/>
        <v>220.66666666666666</v>
      </c>
    </row>
    <row r="81" spans="2:12" x14ac:dyDescent="0.25">
      <c r="B81" s="19"/>
      <c r="C81" s="4">
        <v>15</v>
      </c>
      <c r="D81" s="4">
        <v>20.28</v>
      </c>
      <c r="E81" s="4">
        <v>4.26</v>
      </c>
      <c r="F81" s="4">
        <f t="shared" si="12"/>
        <v>21.005917159763314</v>
      </c>
      <c r="G81" s="4"/>
      <c r="H81" s="7"/>
      <c r="I81" s="7">
        <v>15</v>
      </c>
      <c r="J81" s="8">
        <v>0.4</v>
      </c>
      <c r="K81" s="8">
        <v>0.25</v>
      </c>
      <c r="L81" s="20">
        <f t="shared" si="13"/>
        <v>62.5</v>
      </c>
    </row>
    <row r="82" spans="2:12" x14ac:dyDescent="0.25">
      <c r="B82" s="19"/>
      <c r="C82" s="3">
        <v>15</v>
      </c>
      <c r="D82" s="2">
        <v>8.98</v>
      </c>
      <c r="E82" s="2">
        <v>9.1999999999999993</v>
      </c>
      <c r="F82" s="4">
        <f t="shared" si="12"/>
        <v>102.44988864142537</v>
      </c>
      <c r="G82" s="4"/>
      <c r="H82" s="7"/>
      <c r="I82" s="7">
        <v>15</v>
      </c>
      <c r="J82" s="8">
        <v>0.15</v>
      </c>
      <c r="K82" s="8">
        <v>0.16</v>
      </c>
      <c r="L82" s="20">
        <f t="shared" si="13"/>
        <v>106.66666666666667</v>
      </c>
    </row>
    <row r="83" spans="2:12" ht="15.75" thickBot="1" x14ac:dyDescent="0.3">
      <c r="B83" s="21"/>
      <c r="C83" s="22"/>
      <c r="D83" s="22"/>
      <c r="E83" s="22"/>
      <c r="F83" s="22"/>
      <c r="G83" s="4"/>
      <c r="H83" s="22"/>
      <c r="I83" s="9"/>
      <c r="J83" s="9"/>
      <c r="K83" s="9"/>
      <c r="L83" s="23"/>
    </row>
    <row r="84" spans="2:12" ht="15.75" thickTop="1" x14ac:dyDescent="0.25">
      <c r="B84" s="24" t="s">
        <v>3</v>
      </c>
      <c r="C84" s="11">
        <f>AVERAGE(C71:C82)</f>
        <v>15</v>
      </c>
      <c r="D84" s="11">
        <f>AVERAGE(D71:D82)</f>
        <v>5.5945</v>
      </c>
      <c r="E84" s="11">
        <f>AVERAGE(E71:E82)</f>
        <v>2.8975833333333334</v>
      </c>
      <c r="F84" s="11">
        <f>AVERAGE(F71:F82)</f>
        <v>54.022967880843566</v>
      </c>
      <c r="G84" s="4"/>
      <c r="H84" s="12" t="s">
        <v>3</v>
      </c>
      <c r="I84" s="12">
        <f>AVERAGE(I71:I83)</f>
        <v>15</v>
      </c>
      <c r="J84" s="12">
        <f>AVERAGE(J71:J83)</f>
        <v>8.7925000000000004</v>
      </c>
      <c r="K84" s="12">
        <f>AVERAGE(K71:K83)</f>
        <v>6.6733333333333329</v>
      </c>
      <c r="L84" s="25">
        <f>AVERAGE(L71:L83)</f>
        <v>96.336129370375943</v>
      </c>
    </row>
    <row r="85" spans="2:12" x14ac:dyDescent="0.25">
      <c r="B85" s="24" t="s">
        <v>4</v>
      </c>
      <c r="C85" s="11">
        <f>STDEV(C71:C82)/SQRT(COUNT(C71:C82))</f>
        <v>0</v>
      </c>
      <c r="D85" s="11">
        <f>STDEV(D71:D82)/SQRT(COUNT(D71:D82))</f>
        <v>1.8286271406978982</v>
      </c>
      <c r="E85" s="11">
        <f>STDEV(E71:E82)/SQRT(COUNT(E71:E82))</f>
        <v>0.96512187531791627</v>
      </c>
      <c r="F85" s="11">
        <f>STDEV(F71:F82)/SQRT(COUNT(F71:F82))</f>
        <v>9.6521294397185695</v>
      </c>
      <c r="G85" s="4"/>
      <c r="H85" s="12" t="s">
        <v>4</v>
      </c>
      <c r="I85" s="12">
        <f>STDEV(I71:I83)/SQRT(COUNT(I71:I83))</f>
        <v>0</v>
      </c>
      <c r="J85" s="12">
        <f>STDEV(J71:J83)/SQRT(COUNT(J71:J83))</f>
        <v>3.7604525285791035</v>
      </c>
      <c r="K85" s="12">
        <f>STDEV(K71:K83)/SQRT(COUNT(K71:K83))</f>
        <v>2.9872753708712803</v>
      </c>
      <c r="L85" s="25">
        <f>STDEV(L71:L83)/SQRT(COUNT(L71:L83))</f>
        <v>15.800904132179156</v>
      </c>
    </row>
    <row r="86" spans="2:12" x14ac:dyDescent="0.25">
      <c r="B86" s="24" t="s">
        <v>5</v>
      </c>
      <c r="C86" s="11">
        <f>COUNT(C71:C82)</f>
        <v>12</v>
      </c>
      <c r="D86" s="11">
        <f>COUNT(D71:D82)</f>
        <v>12</v>
      </c>
      <c r="E86" s="11">
        <f>COUNT(E71:E82)</f>
        <v>12</v>
      </c>
      <c r="F86" s="11">
        <f>COUNT(F71:F82)</f>
        <v>12</v>
      </c>
      <c r="G86" s="4"/>
      <c r="H86" s="12" t="s">
        <v>5</v>
      </c>
      <c r="I86" s="12">
        <f>COUNT(I71:I83)</f>
        <v>12</v>
      </c>
      <c r="J86" s="12">
        <f>COUNT(J71:J83)</f>
        <v>12</v>
      </c>
      <c r="K86" s="12">
        <f>COUNT(K71:K83)</f>
        <v>12</v>
      </c>
      <c r="L86" s="25">
        <f>COUNT(L71:L83)</f>
        <v>12</v>
      </c>
    </row>
    <row r="87" spans="2:12" x14ac:dyDescent="0.25">
      <c r="B87" s="24" t="s">
        <v>8</v>
      </c>
      <c r="C87" s="11"/>
      <c r="D87" s="4"/>
      <c r="E87" s="11">
        <f>TTEST(D71:D83,E71:E83,2,1)</f>
        <v>7.0617483362926253E-2</v>
      </c>
      <c r="F87" s="11"/>
      <c r="G87" s="11"/>
      <c r="H87" s="12" t="s">
        <v>8</v>
      </c>
      <c r="I87" s="4"/>
      <c r="J87" s="7"/>
      <c r="K87" s="12">
        <f>TTEST(J71:J83,K71:K83,2,1)</f>
        <v>0.18941508590636133</v>
      </c>
      <c r="L87" s="31"/>
    </row>
    <row r="88" spans="2:12" ht="15.75" thickBot="1" x14ac:dyDescent="0.3">
      <c r="B88" s="26"/>
      <c r="C88" s="27"/>
      <c r="D88" s="27"/>
      <c r="E88" s="27"/>
      <c r="F88" s="27"/>
      <c r="G88" s="27"/>
      <c r="H88" s="29" t="s">
        <v>16</v>
      </c>
      <c r="I88" s="28"/>
      <c r="J88" s="29">
        <f>TTEST(D71:D83,J71:J83,2,2)</f>
        <v>0.45251781078188258</v>
      </c>
      <c r="K88" s="28"/>
      <c r="L88" s="30">
        <f>TTEST(F71:F83,L71:L83,2,2)</f>
        <v>3.2298790233596553E-2</v>
      </c>
    </row>
    <row r="90" spans="2:12" ht="15.75" thickBot="1" x14ac:dyDescent="0.3"/>
    <row r="91" spans="2:12" x14ac:dyDescent="0.25">
      <c r="B91" s="15" t="s">
        <v>9</v>
      </c>
      <c r="C91" s="16" t="s">
        <v>0</v>
      </c>
      <c r="D91" s="16" t="s">
        <v>1</v>
      </c>
      <c r="E91" s="16" t="s">
        <v>2</v>
      </c>
      <c r="F91" s="16" t="s">
        <v>7</v>
      </c>
      <c r="G91" s="10"/>
      <c r="H91" s="17" t="s">
        <v>6</v>
      </c>
      <c r="I91" s="17" t="s">
        <v>0</v>
      </c>
      <c r="J91" s="17" t="s">
        <v>1</v>
      </c>
      <c r="K91" s="17" t="s">
        <v>2</v>
      </c>
      <c r="L91" s="18" t="s">
        <v>7</v>
      </c>
    </row>
    <row r="92" spans="2:12" x14ac:dyDescent="0.25">
      <c r="B92" s="19"/>
      <c r="C92" s="4"/>
      <c r="D92" s="4"/>
      <c r="E92" s="4"/>
      <c r="F92" s="4"/>
      <c r="G92" s="4"/>
      <c r="H92" s="7"/>
      <c r="I92" s="7"/>
      <c r="J92" s="7"/>
      <c r="K92" s="7"/>
      <c r="L92" s="20"/>
    </row>
    <row r="93" spans="2:12" x14ac:dyDescent="0.25">
      <c r="B93" s="19"/>
      <c r="C93" s="2">
        <v>20</v>
      </c>
      <c r="D93" s="4">
        <v>27</v>
      </c>
      <c r="E93" s="4">
        <v>14</v>
      </c>
      <c r="F93" s="4">
        <f>E93/D93*100</f>
        <v>51.851851851851848</v>
      </c>
      <c r="G93" s="4"/>
      <c r="H93" s="7"/>
      <c r="I93" s="7">
        <v>20</v>
      </c>
      <c r="J93" s="7">
        <v>7</v>
      </c>
      <c r="K93" s="7">
        <v>3</v>
      </c>
      <c r="L93" s="20">
        <f>K93/J93*100</f>
        <v>42.857142857142854</v>
      </c>
    </row>
    <row r="94" spans="2:12" x14ac:dyDescent="0.25">
      <c r="B94" s="19"/>
      <c r="C94" s="2">
        <v>20</v>
      </c>
      <c r="D94" s="2">
        <v>29</v>
      </c>
      <c r="E94" s="2">
        <v>5</v>
      </c>
      <c r="F94" s="4">
        <f t="shared" ref="F94:F102" si="14">E94/D94*100</f>
        <v>17.241379310344829</v>
      </c>
      <c r="G94" s="4"/>
      <c r="H94" s="7"/>
      <c r="I94" s="7">
        <v>20</v>
      </c>
      <c r="J94" s="8">
        <v>1.7</v>
      </c>
      <c r="K94" s="8">
        <v>0.3</v>
      </c>
      <c r="L94" s="20">
        <f t="shared" ref="L94:L101" si="15">K94/J94*100</f>
        <v>17.647058823529413</v>
      </c>
    </row>
    <row r="95" spans="2:12" x14ac:dyDescent="0.25">
      <c r="B95" s="19"/>
      <c r="C95" s="2">
        <v>20</v>
      </c>
      <c r="D95" s="2">
        <v>33</v>
      </c>
      <c r="E95" s="2">
        <v>22</v>
      </c>
      <c r="F95" s="4">
        <f t="shared" si="14"/>
        <v>66.666666666666657</v>
      </c>
      <c r="G95" s="4"/>
      <c r="H95" s="7"/>
      <c r="I95" s="7">
        <v>20</v>
      </c>
      <c r="J95" s="8">
        <v>0.82</v>
      </c>
      <c r="K95" s="8">
        <v>0.17599999999999999</v>
      </c>
      <c r="L95" s="20">
        <f t="shared" si="15"/>
        <v>21.463414634146343</v>
      </c>
    </row>
    <row r="96" spans="2:12" x14ac:dyDescent="0.25">
      <c r="B96" s="19"/>
      <c r="C96" s="2">
        <v>21</v>
      </c>
      <c r="D96" s="2">
        <v>9</v>
      </c>
      <c r="E96" s="2">
        <v>8</v>
      </c>
      <c r="F96" s="4">
        <f t="shared" si="14"/>
        <v>88.888888888888886</v>
      </c>
      <c r="G96" s="4"/>
      <c r="H96" s="7"/>
      <c r="I96" s="7">
        <v>20</v>
      </c>
      <c r="J96" s="8">
        <v>8.3000000000000007</v>
      </c>
      <c r="K96" s="8">
        <v>4.2</v>
      </c>
      <c r="L96" s="20">
        <f t="shared" si="15"/>
        <v>50.602409638554214</v>
      </c>
    </row>
    <row r="97" spans="2:12" x14ac:dyDescent="0.25">
      <c r="B97" s="19"/>
      <c r="C97" s="2">
        <v>21</v>
      </c>
      <c r="D97" s="2">
        <v>4.0999999999999996</v>
      </c>
      <c r="E97" s="2">
        <v>1.19</v>
      </c>
      <c r="F97" s="4">
        <f t="shared" si="14"/>
        <v>29.024390243902442</v>
      </c>
      <c r="G97" s="4"/>
      <c r="H97" s="7"/>
      <c r="I97" s="7">
        <v>20</v>
      </c>
      <c r="J97" s="8">
        <v>39</v>
      </c>
      <c r="K97" s="8">
        <v>22</v>
      </c>
      <c r="L97" s="20">
        <f t="shared" si="15"/>
        <v>56.410256410256409</v>
      </c>
    </row>
    <row r="98" spans="2:12" x14ac:dyDescent="0.25">
      <c r="B98" s="19"/>
      <c r="C98" s="2">
        <v>21</v>
      </c>
      <c r="D98" s="2">
        <v>4.8</v>
      </c>
      <c r="E98" s="2">
        <v>1.24</v>
      </c>
      <c r="F98" s="4">
        <f t="shared" si="14"/>
        <v>25.833333333333336</v>
      </c>
      <c r="G98" s="4"/>
      <c r="H98" s="7"/>
      <c r="I98" s="7">
        <v>20</v>
      </c>
      <c r="J98" s="8">
        <v>5.8</v>
      </c>
      <c r="K98" s="8">
        <v>6.1</v>
      </c>
      <c r="L98" s="20">
        <f t="shared" si="15"/>
        <v>105.17241379310344</v>
      </c>
    </row>
    <row r="99" spans="2:12" x14ac:dyDescent="0.25">
      <c r="B99" s="19"/>
      <c r="C99" s="2">
        <v>21</v>
      </c>
      <c r="D99" s="2">
        <v>22</v>
      </c>
      <c r="E99" s="2">
        <v>14</v>
      </c>
      <c r="F99" s="4">
        <f t="shared" si="14"/>
        <v>63.636363636363633</v>
      </c>
      <c r="G99" s="4"/>
      <c r="H99" s="7"/>
      <c r="I99" s="7">
        <v>20</v>
      </c>
      <c r="J99" s="8">
        <v>14.9</v>
      </c>
      <c r="K99" s="8">
        <v>7.4</v>
      </c>
      <c r="L99" s="20">
        <f t="shared" si="15"/>
        <v>49.664429530201346</v>
      </c>
    </row>
    <row r="100" spans="2:12" x14ac:dyDescent="0.25">
      <c r="B100" s="19"/>
      <c r="C100" s="2">
        <v>21</v>
      </c>
      <c r="D100" s="2">
        <v>55</v>
      </c>
      <c r="E100" s="2">
        <v>28</v>
      </c>
      <c r="F100" s="4">
        <f t="shared" si="14"/>
        <v>50.909090909090907</v>
      </c>
      <c r="G100" s="4"/>
      <c r="H100" s="7"/>
      <c r="I100" s="7">
        <v>20</v>
      </c>
      <c r="J100" s="8">
        <v>13.8</v>
      </c>
      <c r="K100" s="8">
        <v>9.6</v>
      </c>
      <c r="L100" s="20">
        <f t="shared" si="15"/>
        <v>69.565217391304344</v>
      </c>
    </row>
    <row r="101" spans="2:12" x14ac:dyDescent="0.25">
      <c r="B101" s="19"/>
      <c r="C101" s="2">
        <v>21</v>
      </c>
      <c r="D101" s="2">
        <v>42</v>
      </c>
      <c r="E101" s="2">
        <v>17</v>
      </c>
      <c r="F101" s="4">
        <f t="shared" si="14"/>
        <v>40.476190476190474</v>
      </c>
      <c r="G101" s="4"/>
      <c r="H101" s="7"/>
      <c r="I101" s="7">
        <v>20</v>
      </c>
      <c r="J101" s="8">
        <v>27</v>
      </c>
      <c r="K101" s="8">
        <v>25</v>
      </c>
      <c r="L101" s="20">
        <f t="shared" si="15"/>
        <v>92.592592592592595</v>
      </c>
    </row>
    <row r="102" spans="2:12" x14ac:dyDescent="0.25">
      <c r="B102" s="19"/>
      <c r="C102" s="2">
        <v>21</v>
      </c>
      <c r="D102" s="2">
        <v>21</v>
      </c>
      <c r="E102" s="2">
        <v>3</v>
      </c>
      <c r="F102" s="4">
        <f t="shared" si="14"/>
        <v>14.285714285714285</v>
      </c>
      <c r="G102" s="4"/>
      <c r="H102" s="7"/>
      <c r="I102" s="7"/>
      <c r="J102" s="8"/>
      <c r="K102" s="8"/>
      <c r="L102" s="20"/>
    </row>
    <row r="103" spans="2:12" x14ac:dyDescent="0.25">
      <c r="B103" s="19"/>
      <c r="C103" s="4"/>
      <c r="D103" s="4"/>
      <c r="E103" s="4"/>
      <c r="F103" s="4"/>
      <c r="G103" s="4"/>
      <c r="H103" s="7"/>
      <c r="I103" s="7"/>
      <c r="J103" s="8"/>
      <c r="K103" s="8"/>
      <c r="L103" s="20"/>
    </row>
    <row r="104" spans="2:12" x14ac:dyDescent="0.25">
      <c r="B104" s="19"/>
      <c r="C104" s="3"/>
      <c r="D104" s="2"/>
      <c r="E104" s="2"/>
      <c r="F104" s="4"/>
      <c r="G104" s="4"/>
      <c r="H104" s="7"/>
      <c r="I104" s="7"/>
      <c r="J104" s="8"/>
      <c r="K104" s="8"/>
      <c r="L104" s="20"/>
    </row>
    <row r="105" spans="2:12" ht="15.75" thickBot="1" x14ac:dyDescent="0.3">
      <c r="B105" s="21"/>
      <c r="C105" s="22"/>
      <c r="D105" s="22"/>
      <c r="E105" s="22"/>
      <c r="F105" s="22"/>
      <c r="G105" s="4"/>
      <c r="H105" s="22"/>
      <c r="I105" s="9"/>
      <c r="J105" s="9"/>
      <c r="K105" s="9"/>
      <c r="L105" s="23"/>
    </row>
    <row r="106" spans="2:12" ht="15.75" thickTop="1" x14ac:dyDescent="0.25">
      <c r="B106" s="24" t="s">
        <v>3</v>
      </c>
      <c r="C106" s="11">
        <f>AVERAGE(C93:C104)</f>
        <v>20.7</v>
      </c>
      <c r="D106" s="11">
        <f>AVERAGE(D93:D104)</f>
        <v>24.689999999999998</v>
      </c>
      <c r="E106" s="11">
        <f>AVERAGE(E93:E104)</f>
        <v>11.343</v>
      </c>
      <c r="F106" s="11">
        <f>AVERAGE(F93:F104)</f>
        <v>44.881386960234735</v>
      </c>
      <c r="G106" s="4"/>
      <c r="H106" s="12" t="s">
        <v>3</v>
      </c>
      <c r="I106" s="12">
        <f>AVERAGE(I93:I105)</f>
        <v>20</v>
      </c>
      <c r="J106" s="12">
        <f>AVERAGE(J93:J105)</f>
        <v>13.146666666666667</v>
      </c>
      <c r="K106" s="12">
        <f>AVERAGE(K93:K105)</f>
        <v>8.6417777777777793</v>
      </c>
      <c r="L106" s="25">
        <f>AVERAGE(L93:L105)</f>
        <v>56.219437296758997</v>
      </c>
    </row>
    <row r="107" spans="2:12" x14ac:dyDescent="0.25">
      <c r="B107" s="24" t="s">
        <v>4</v>
      </c>
      <c r="C107" s="11">
        <f>STDEV(C93:C104)/SQRT(COUNT(C93:C104))</f>
        <v>0.15275252316519466</v>
      </c>
      <c r="D107" s="11">
        <f>STDEV(D93:D104)/SQRT(COUNT(D93:D104))</f>
        <v>5.1617062209226061</v>
      </c>
      <c r="E107" s="11">
        <f>STDEV(E93:E104)/SQRT(COUNT(E93:E104))</f>
        <v>2.91226755867886</v>
      </c>
      <c r="F107" s="11">
        <f>STDEV(F93:F104)/SQRT(COUNT(F93:F104))</f>
        <v>7.5877621066944343</v>
      </c>
      <c r="G107" s="4"/>
      <c r="H107" s="12" t="s">
        <v>4</v>
      </c>
      <c r="I107" s="12">
        <f>STDEV(I93:I105)/SQRT(COUNT(I93:I105))</f>
        <v>0</v>
      </c>
      <c r="J107" s="12">
        <f>STDEV(J93:J105)/SQRT(COUNT(J93:J105))</f>
        <v>4.1866666666666674</v>
      </c>
      <c r="K107" s="12">
        <f>STDEV(K93:K105)/SQRT(COUNT(K93:K105))</f>
        <v>2.9994630712928241</v>
      </c>
      <c r="L107" s="25">
        <f>STDEV(L93:L105)/SQRT(COUNT(L93:L105))</f>
        <v>9.7513717866330456</v>
      </c>
    </row>
    <row r="108" spans="2:12" x14ac:dyDescent="0.25">
      <c r="B108" s="24" t="s">
        <v>5</v>
      </c>
      <c r="C108" s="11">
        <f>COUNT(C93:C104)</f>
        <v>10</v>
      </c>
      <c r="D108" s="11">
        <f>COUNT(D93:D104)</f>
        <v>10</v>
      </c>
      <c r="E108" s="11">
        <f>COUNT(E93:E104)</f>
        <v>10</v>
      </c>
      <c r="F108" s="11">
        <f>COUNT(F93:F104)</f>
        <v>10</v>
      </c>
      <c r="G108" s="4"/>
      <c r="H108" s="12" t="s">
        <v>5</v>
      </c>
      <c r="I108" s="12">
        <f>COUNT(I93:I105)</f>
        <v>9</v>
      </c>
      <c r="J108" s="12">
        <f>COUNT(J93:J105)</f>
        <v>9</v>
      </c>
      <c r="K108" s="12">
        <f>COUNT(K93:K105)</f>
        <v>9</v>
      </c>
      <c r="L108" s="25">
        <f>COUNT(L93:L105)</f>
        <v>9</v>
      </c>
    </row>
    <row r="109" spans="2:12" x14ac:dyDescent="0.25">
      <c r="B109" s="24" t="s">
        <v>8</v>
      </c>
      <c r="C109" s="11"/>
      <c r="D109" s="4"/>
      <c r="E109" s="11">
        <f>TTEST(D93:D105,E93:E105,2,1)</f>
        <v>1.8601749998216044E-3</v>
      </c>
      <c r="F109" s="11"/>
      <c r="G109" s="11"/>
      <c r="H109" s="12" t="s">
        <v>8</v>
      </c>
      <c r="I109" s="4"/>
      <c r="J109" s="7"/>
      <c r="K109" s="12">
        <f>TTEST(J93:J105,K93:K105,2,1)</f>
        <v>3.261781269967725E-2</v>
      </c>
      <c r="L109" s="31"/>
    </row>
    <row r="110" spans="2:12" ht="15.75" thickBot="1" x14ac:dyDescent="0.3">
      <c r="B110" s="26"/>
      <c r="C110" s="27"/>
      <c r="D110" s="27"/>
      <c r="E110" s="27"/>
      <c r="F110" s="27"/>
      <c r="G110" s="27"/>
      <c r="H110" s="29" t="s">
        <v>16</v>
      </c>
      <c r="I110" s="28"/>
      <c r="J110" s="29">
        <f>TTEST(D93:D105,J93:J105,2,2)</f>
        <v>0.1050318453984895</v>
      </c>
      <c r="K110" s="28"/>
      <c r="L110" s="30">
        <f>TTEST(F93:F105,L93:L105,2,2)</f>
        <v>0.36654683662771681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4"/>
  <sheetViews>
    <sheetView zoomScale="85" zoomScaleNormal="85" workbookViewId="0">
      <selection activeCell="J35" sqref="J35"/>
    </sheetView>
  </sheetViews>
  <sheetFormatPr baseColWidth="10" defaultRowHeight="15" x14ac:dyDescent="0.25"/>
  <cols>
    <col min="2" max="2" width="32.85546875" bestFit="1" customWidth="1"/>
    <col min="3" max="3" width="18" bestFit="1" customWidth="1"/>
    <col min="4" max="4" width="21.28515625" bestFit="1" customWidth="1"/>
    <col min="5" max="5" width="25.140625" bestFit="1" customWidth="1"/>
    <col min="6" max="6" width="12.7109375" bestFit="1" customWidth="1"/>
    <col min="8" max="8" width="35.28515625" bestFit="1" customWidth="1"/>
    <col min="9" max="9" width="18" bestFit="1" customWidth="1"/>
    <col min="10" max="10" width="21.28515625" bestFit="1" customWidth="1"/>
    <col min="11" max="11" width="25.140625" bestFit="1" customWidth="1"/>
    <col min="12" max="12" width="12.7109375" bestFit="1" customWidth="1"/>
  </cols>
  <sheetData>
    <row r="2" spans="2:12" ht="15.75" thickBot="1" x14ac:dyDescent="0.3"/>
    <row r="3" spans="2:12" x14ac:dyDescent="0.25">
      <c r="B3" s="15" t="s">
        <v>10</v>
      </c>
      <c r="C3" s="16" t="s">
        <v>0</v>
      </c>
      <c r="D3" s="16" t="s">
        <v>1</v>
      </c>
      <c r="E3" s="16" t="s">
        <v>2</v>
      </c>
      <c r="F3" s="16" t="s">
        <v>7</v>
      </c>
      <c r="G3" s="10"/>
      <c r="H3" s="17" t="s">
        <v>11</v>
      </c>
      <c r="I3" s="17" t="s">
        <v>0</v>
      </c>
      <c r="J3" s="17" t="s">
        <v>1</v>
      </c>
      <c r="K3" s="17" t="s">
        <v>2</v>
      </c>
      <c r="L3" s="18" t="s">
        <v>7</v>
      </c>
    </row>
    <row r="4" spans="2:12" x14ac:dyDescent="0.25">
      <c r="B4" s="19"/>
      <c r="C4" s="4"/>
      <c r="D4" s="4"/>
      <c r="E4" s="4"/>
      <c r="F4" s="4"/>
      <c r="G4" s="4"/>
      <c r="H4" s="7"/>
      <c r="I4" s="7"/>
      <c r="J4" s="7"/>
      <c r="K4" s="7"/>
      <c r="L4" s="20"/>
    </row>
    <row r="5" spans="2:12" x14ac:dyDescent="0.25">
      <c r="B5" s="19"/>
      <c r="C5" s="4">
        <v>11</v>
      </c>
      <c r="D5" s="4">
        <v>24.5</v>
      </c>
      <c r="E5" s="4">
        <v>12.8</v>
      </c>
      <c r="F5" s="4">
        <f>E5/D5*100</f>
        <v>52.244897959183675</v>
      </c>
      <c r="G5" s="4"/>
      <c r="H5" s="7"/>
      <c r="I5" s="7">
        <v>11</v>
      </c>
      <c r="J5" s="7">
        <v>0.56999999999999995</v>
      </c>
      <c r="K5" s="7">
        <v>1.2</v>
      </c>
      <c r="L5" s="20">
        <f>K5/J5*100</f>
        <v>210.52631578947367</v>
      </c>
    </row>
    <row r="6" spans="2:12" x14ac:dyDescent="0.25">
      <c r="B6" s="19"/>
      <c r="C6" s="4">
        <v>11</v>
      </c>
      <c r="D6" s="2">
        <v>29</v>
      </c>
      <c r="E6" s="2">
        <v>20</v>
      </c>
      <c r="F6" s="4">
        <f>E6/D6*100</f>
        <v>68.965517241379317</v>
      </c>
      <c r="G6" s="4"/>
      <c r="H6" s="7"/>
      <c r="I6" s="7">
        <v>11</v>
      </c>
      <c r="J6" s="8">
        <v>15</v>
      </c>
      <c r="K6" s="8">
        <v>13.2</v>
      </c>
      <c r="L6" s="20">
        <f t="shared" ref="L6:L18" si="0">K6/J6*100</f>
        <v>88</v>
      </c>
    </row>
    <row r="7" spans="2:12" x14ac:dyDescent="0.25">
      <c r="B7" s="19"/>
      <c r="C7" s="4">
        <v>11</v>
      </c>
      <c r="D7" s="2">
        <v>5.3</v>
      </c>
      <c r="E7" s="2">
        <v>5.8</v>
      </c>
      <c r="F7" s="4">
        <f t="shared" ref="F7:F15" si="1">E7/D7*100</f>
        <v>109.43396226415094</v>
      </c>
      <c r="G7" s="4"/>
      <c r="H7" s="7"/>
      <c r="I7" s="7">
        <v>11</v>
      </c>
      <c r="J7" s="8">
        <v>8.9</v>
      </c>
      <c r="K7" s="8">
        <v>5.0999999999999996</v>
      </c>
      <c r="L7" s="20">
        <f t="shared" si="0"/>
        <v>57.303370786516851</v>
      </c>
    </row>
    <row r="8" spans="2:12" x14ac:dyDescent="0.25">
      <c r="B8" s="19"/>
      <c r="C8" s="4">
        <v>11</v>
      </c>
      <c r="D8" s="2">
        <v>5.9</v>
      </c>
      <c r="E8" s="2">
        <v>3.2</v>
      </c>
      <c r="F8" s="4">
        <f t="shared" si="1"/>
        <v>54.237288135593218</v>
      </c>
      <c r="G8" s="4"/>
      <c r="H8" s="7"/>
      <c r="I8" s="7">
        <v>11</v>
      </c>
      <c r="J8" s="8">
        <v>1.93</v>
      </c>
      <c r="K8" s="8">
        <v>2.39</v>
      </c>
      <c r="L8" s="20">
        <f t="shared" si="0"/>
        <v>123.83419689119172</v>
      </c>
    </row>
    <row r="9" spans="2:12" x14ac:dyDescent="0.25">
      <c r="B9" s="19"/>
      <c r="C9" s="4">
        <v>11</v>
      </c>
      <c r="D9" s="2">
        <v>1.8</v>
      </c>
      <c r="E9" s="2">
        <v>0.1</v>
      </c>
      <c r="F9" s="4">
        <f t="shared" si="1"/>
        <v>5.5555555555555562</v>
      </c>
      <c r="G9" s="4"/>
      <c r="H9" s="7"/>
      <c r="I9" s="7">
        <v>11</v>
      </c>
      <c r="J9" s="8">
        <v>1.7</v>
      </c>
      <c r="K9" s="8">
        <v>1.5</v>
      </c>
      <c r="L9" s="20">
        <f t="shared" si="0"/>
        <v>88.235294117647058</v>
      </c>
    </row>
    <row r="10" spans="2:12" x14ac:dyDescent="0.25">
      <c r="B10" s="19"/>
      <c r="C10" s="4">
        <v>11</v>
      </c>
      <c r="D10" s="2">
        <v>0.66</v>
      </c>
      <c r="E10" s="2">
        <v>0.23</v>
      </c>
      <c r="F10" s="4">
        <f t="shared" si="1"/>
        <v>34.848484848484851</v>
      </c>
      <c r="G10" s="4"/>
      <c r="H10" s="7"/>
      <c r="I10" s="7">
        <v>11</v>
      </c>
      <c r="J10" s="8">
        <v>0.33400000000000002</v>
      </c>
      <c r="K10" s="8">
        <v>0.7</v>
      </c>
      <c r="L10" s="20">
        <f t="shared" si="0"/>
        <v>209.58083832335328</v>
      </c>
    </row>
    <row r="11" spans="2:12" x14ac:dyDescent="0.25">
      <c r="B11" s="19"/>
      <c r="C11" s="4">
        <v>11</v>
      </c>
      <c r="D11" s="2">
        <v>1.6</v>
      </c>
      <c r="E11" s="2">
        <v>0.6</v>
      </c>
      <c r="F11" s="4">
        <f t="shared" si="1"/>
        <v>37.499999999999993</v>
      </c>
      <c r="G11" s="4"/>
      <c r="H11" s="7"/>
      <c r="I11" s="7">
        <v>11</v>
      </c>
      <c r="J11" s="8">
        <v>0.61</v>
      </c>
      <c r="K11" s="8">
        <v>0.83</v>
      </c>
      <c r="L11" s="20">
        <f t="shared" si="0"/>
        <v>136.0655737704918</v>
      </c>
    </row>
    <row r="12" spans="2:12" x14ac:dyDescent="0.25">
      <c r="B12" s="19"/>
      <c r="C12" s="4">
        <v>11</v>
      </c>
      <c r="D12" s="2">
        <v>0.43</v>
      </c>
      <c r="E12" s="2">
        <v>0.4</v>
      </c>
      <c r="F12" s="4">
        <f t="shared" si="1"/>
        <v>93.023255813953497</v>
      </c>
      <c r="G12" s="4"/>
      <c r="H12" s="7"/>
      <c r="I12" s="7">
        <v>11</v>
      </c>
      <c r="J12" s="8">
        <v>0.23</v>
      </c>
      <c r="K12" s="8">
        <v>0.1</v>
      </c>
      <c r="L12" s="20">
        <f t="shared" si="0"/>
        <v>43.478260869565219</v>
      </c>
    </row>
    <row r="13" spans="2:12" x14ac:dyDescent="0.25">
      <c r="B13" s="19"/>
      <c r="C13" s="4">
        <v>12</v>
      </c>
      <c r="D13" s="2">
        <v>0.14000000000000001</v>
      </c>
      <c r="E13" s="2">
        <v>0.15</v>
      </c>
      <c r="F13" s="4">
        <f t="shared" si="1"/>
        <v>107.14285714285714</v>
      </c>
      <c r="G13" s="4"/>
      <c r="H13" s="7"/>
      <c r="I13" s="8">
        <v>11</v>
      </c>
      <c r="J13" s="8">
        <v>1.3</v>
      </c>
      <c r="K13" s="8">
        <v>1.6</v>
      </c>
      <c r="L13" s="20">
        <f t="shared" si="0"/>
        <v>123.07692307692308</v>
      </c>
    </row>
    <row r="14" spans="2:12" x14ac:dyDescent="0.25">
      <c r="B14" s="19"/>
      <c r="C14" s="3">
        <v>12</v>
      </c>
      <c r="D14" s="2">
        <v>1.05</v>
      </c>
      <c r="E14" s="2">
        <v>0.09</v>
      </c>
      <c r="F14" s="4">
        <f t="shared" si="1"/>
        <v>8.5714285714285694</v>
      </c>
      <c r="G14" s="4"/>
      <c r="H14" s="7"/>
      <c r="I14" s="8">
        <v>12</v>
      </c>
      <c r="J14" s="8">
        <v>0.7</v>
      </c>
      <c r="K14" s="8">
        <v>0.9</v>
      </c>
      <c r="L14" s="20">
        <f t="shared" si="0"/>
        <v>128.57142857142858</v>
      </c>
    </row>
    <row r="15" spans="2:12" x14ac:dyDescent="0.25">
      <c r="B15" s="19"/>
      <c r="C15" s="3">
        <v>12</v>
      </c>
      <c r="D15" s="2">
        <v>0.9</v>
      </c>
      <c r="E15" s="2">
        <v>0.08</v>
      </c>
      <c r="F15" s="4">
        <f t="shared" si="1"/>
        <v>8.8888888888888893</v>
      </c>
      <c r="G15" s="4"/>
      <c r="H15" s="7"/>
      <c r="I15" s="8">
        <v>12</v>
      </c>
      <c r="J15" s="8">
        <v>1.5</v>
      </c>
      <c r="K15" s="8">
        <v>0.09</v>
      </c>
      <c r="L15" s="20">
        <f t="shared" si="0"/>
        <v>6</v>
      </c>
    </row>
    <row r="16" spans="2:12" x14ac:dyDescent="0.25">
      <c r="B16" s="19"/>
      <c r="C16" s="3"/>
      <c r="D16" s="2"/>
      <c r="E16" s="2"/>
      <c r="F16" s="4"/>
      <c r="G16" s="4"/>
      <c r="H16" s="7"/>
      <c r="I16" s="8">
        <v>12</v>
      </c>
      <c r="J16" s="8">
        <v>0.5</v>
      </c>
      <c r="K16" s="8">
        <v>0.23</v>
      </c>
      <c r="L16" s="20">
        <f t="shared" si="0"/>
        <v>46</v>
      </c>
    </row>
    <row r="17" spans="2:12" x14ac:dyDescent="0.25">
      <c r="B17" s="19"/>
      <c r="C17" s="3"/>
      <c r="D17" s="2"/>
      <c r="E17" s="2"/>
      <c r="F17" s="4"/>
      <c r="G17" s="4"/>
      <c r="H17" s="7"/>
      <c r="I17" s="8">
        <v>12</v>
      </c>
      <c r="J17" s="8">
        <v>0.32</v>
      </c>
      <c r="K17" s="8">
        <v>0.1</v>
      </c>
      <c r="L17" s="20">
        <f t="shared" si="0"/>
        <v>31.25</v>
      </c>
    </row>
    <row r="18" spans="2:12" x14ac:dyDescent="0.25">
      <c r="B18" s="19"/>
      <c r="C18" s="3"/>
      <c r="D18" s="2"/>
      <c r="E18" s="2"/>
      <c r="F18" s="4"/>
      <c r="G18" s="4"/>
      <c r="H18" s="7"/>
      <c r="I18" s="7">
        <v>12</v>
      </c>
      <c r="J18" s="7">
        <v>0.45</v>
      </c>
      <c r="K18" s="7">
        <v>0.76</v>
      </c>
      <c r="L18" s="20">
        <f t="shared" si="0"/>
        <v>168.88888888888889</v>
      </c>
    </row>
    <row r="19" spans="2:12" ht="15.75" thickBot="1" x14ac:dyDescent="0.3">
      <c r="B19" s="21"/>
      <c r="C19" s="22"/>
      <c r="D19" s="22"/>
      <c r="E19" s="22"/>
      <c r="F19" s="22"/>
      <c r="G19" s="4"/>
      <c r="H19" s="22"/>
      <c r="I19" s="5"/>
      <c r="J19" s="5"/>
      <c r="K19" s="5"/>
      <c r="L19" s="35"/>
    </row>
    <row r="20" spans="2:12" ht="15.75" thickTop="1" x14ac:dyDescent="0.25">
      <c r="B20" s="24" t="s">
        <v>3</v>
      </c>
      <c r="C20" s="11">
        <f>AVERAGE(C5:C18)</f>
        <v>11.272727272727273</v>
      </c>
      <c r="D20" s="11">
        <f t="shared" ref="D20:F20" si="2">AVERAGE(D5:D18)</f>
        <v>6.48</v>
      </c>
      <c r="E20" s="11">
        <f t="shared" si="2"/>
        <v>3.9499999999999997</v>
      </c>
      <c r="F20" s="11">
        <f t="shared" si="2"/>
        <v>52.76473967467961</v>
      </c>
      <c r="G20" s="4"/>
      <c r="H20" s="12" t="s">
        <v>3</v>
      </c>
      <c r="I20" s="12">
        <f>AVERAGE(I5:I18)</f>
        <v>11.357142857142858</v>
      </c>
      <c r="J20" s="12">
        <f t="shared" ref="J20:K20" si="3">AVERAGE(J5:J18)</f>
        <v>2.4317142857142859</v>
      </c>
      <c r="K20" s="12">
        <f t="shared" si="3"/>
        <v>2.0500000000000003</v>
      </c>
      <c r="L20" s="25">
        <f t="shared" ref="L20" si="4">AVERAGE(L5:L18)</f>
        <v>104.34364936324859</v>
      </c>
    </row>
    <row r="21" spans="2:12" x14ac:dyDescent="0.25">
      <c r="B21" s="24" t="s">
        <v>4</v>
      </c>
      <c r="C21" s="11">
        <f>STDEV(C5:C18)/SQRT(COUNT(C5:C18))</f>
        <v>0.14083575804390605</v>
      </c>
      <c r="D21" s="11">
        <f t="shared" ref="D21:F21" si="5">STDEV(D5:D18)/SQRT(COUNT(D5:D18))</f>
        <v>3.0904665726009126</v>
      </c>
      <c r="E21" s="11">
        <f t="shared" si="5"/>
        <v>1.9925141724145223</v>
      </c>
      <c r="F21" s="11">
        <f t="shared" si="5"/>
        <v>11.56597005173157</v>
      </c>
      <c r="G21" s="4"/>
      <c r="H21" s="12" t="s">
        <v>4</v>
      </c>
      <c r="I21" s="12">
        <f>STDEV(I5:I18)/SQRT(COUNT(I5:I18))</f>
        <v>0.13289435848843764</v>
      </c>
      <c r="J21" s="12">
        <f t="shared" ref="J21:K21" si="6">STDEV(J5:J18)/SQRT(COUNT(J5:J18))</f>
        <v>1.1336171196397598</v>
      </c>
      <c r="K21" s="12">
        <f t="shared" si="6"/>
        <v>0.92589309424901844</v>
      </c>
      <c r="L21" s="25">
        <f t="shared" ref="L21" si="7">STDEV(L5:L18)/SQRT(COUNT(L5:L18))</f>
        <v>17.177468786540974</v>
      </c>
    </row>
    <row r="22" spans="2:12" x14ac:dyDescent="0.25">
      <c r="B22" s="24" t="s">
        <v>5</v>
      </c>
      <c r="C22" s="11">
        <f>COUNT(C5:C18)</f>
        <v>11</v>
      </c>
      <c r="D22" s="11">
        <f t="shared" ref="D22:F22" si="8">COUNT(D5:D18)</f>
        <v>11</v>
      </c>
      <c r="E22" s="11">
        <f t="shared" si="8"/>
        <v>11</v>
      </c>
      <c r="F22" s="11">
        <f t="shared" si="8"/>
        <v>11</v>
      </c>
      <c r="G22" s="4"/>
      <c r="H22" s="12" t="s">
        <v>5</v>
      </c>
      <c r="I22" s="12">
        <f>COUNT(I5:I18)</f>
        <v>14</v>
      </c>
      <c r="J22" s="12">
        <f t="shared" ref="J22:K22" si="9">COUNT(J5:J18)</f>
        <v>14</v>
      </c>
      <c r="K22" s="12">
        <f t="shared" si="9"/>
        <v>14</v>
      </c>
      <c r="L22" s="25">
        <f t="shared" ref="L22" si="10">COUNT(L5:L18)</f>
        <v>14</v>
      </c>
    </row>
    <row r="23" spans="2:12" x14ac:dyDescent="0.25">
      <c r="B23" s="24" t="s">
        <v>8</v>
      </c>
      <c r="C23" s="4"/>
      <c r="D23" s="11"/>
      <c r="E23" s="11">
        <f>TTEST(D5:D19,E5:E19,2,1)</f>
        <v>6.2784677887304352E-2</v>
      </c>
      <c r="F23" s="4"/>
      <c r="G23" s="4"/>
      <c r="H23" s="12" t="s">
        <v>8</v>
      </c>
      <c r="I23" s="4"/>
      <c r="J23" s="4"/>
      <c r="K23" s="12">
        <f>TTEST(J5:J19,K5:K19,2,1)</f>
        <v>0.25649238492265092</v>
      </c>
      <c r="L23" s="31"/>
    </row>
    <row r="24" spans="2:12" ht="15.75" thickBot="1" x14ac:dyDescent="0.3">
      <c r="B24" s="32"/>
      <c r="C24" s="28"/>
      <c r="D24" s="28"/>
      <c r="E24" s="28"/>
      <c r="F24" s="28"/>
      <c r="G24" s="28"/>
      <c r="H24" s="29" t="s">
        <v>17</v>
      </c>
      <c r="I24" s="29">
        <f>TTEST(C5:C19,I5:I19,2,2)</f>
        <v>0.66937017405161947</v>
      </c>
      <c r="J24" s="28"/>
      <c r="K24" s="28"/>
      <c r="L24" s="30">
        <f>TTEST(F5:F19,L5:L19,2,2)</f>
        <v>2.789395326955842E-2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29"/>
  <sheetViews>
    <sheetView workbookViewId="0">
      <selection activeCell="N26" sqref="N26"/>
    </sheetView>
  </sheetViews>
  <sheetFormatPr baseColWidth="10" defaultRowHeight="15" x14ac:dyDescent="0.25"/>
  <cols>
    <col min="1" max="6" width="11.42578125" style="1"/>
    <col min="7" max="7" width="24.5703125" style="1" bestFit="1" customWidth="1"/>
    <col min="8" max="16384" width="11.42578125" style="1"/>
  </cols>
  <sheetData>
    <row r="4" spans="2:11" ht="15.75" x14ac:dyDescent="0.25">
      <c r="B4" s="36" t="s">
        <v>12</v>
      </c>
      <c r="C4" s="36" t="s">
        <v>13</v>
      </c>
      <c r="D4" s="36" t="s">
        <v>14</v>
      </c>
      <c r="E4" s="36" t="s">
        <v>15</v>
      </c>
      <c r="F4" s="36"/>
      <c r="G4" s="38" t="s">
        <v>6</v>
      </c>
      <c r="H4" s="38" t="s">
        <v>13</v>
      </c>
      <c r="I4" s="38" t="s">
        <v>14</v>
      </c>
      <c r="J4" s="38" t="s">
        <v>15</v>
      </c>
      <c r="K4" s="6"/>
    </row>
    <row r="5" spans="2:11" x14ac:dyDescent="0.25">
      <c r="B5" s="33"/>
      <c r="C5" s="33"/>
      <c r="D5" s="33"/>
      <c r="E5" s="33"/>
      <c r="F5" s="33"/>
      <c r="G5" s="6"/>
      <c r="H5" s="6"/>
      <c r="I5" s="6"/>
      <c r="J5" s="6"/>
      <c r="K5" s="6"/>
    </row>
    <row r="6" spans="2:11" x14ac:dyDescent="0.25">
      <c r="B6" s="33"/>
      <c r="C6" s="33">
        <v>16731.672999999999</v>
      </c>
      <c r="D6" s="33">
        <v>15612.07</v>
      </c>
      <c r="E6" s="33">
        <f t="shared" ref="E6:E7" si="0">C6/D6</f>
        <v>1.071713936716912</v>
      </c>
      <c r="F6" s="37"/>
      <c r="G6" s="6"/>
      <c r="H6" s="6">
        <v>16954.885999999999</v>
      </c>
      <c r="I6" s="6">
        <v>24702.687999999998</v>
      </c>
      <c r="J6" s="6">
        <v>0.68635793805111411</v>
      </c>
      <c r="K6" s="6"/>
    </row>
    <row r="7" spans="2:11" x14ac:dyDescent="0.25">
      <c r="B7" s="33"/>
      <c r="C7" s="33">
        <v>33356.233</v>
      </c>
      <c r="D7" s="33">
        <v>16809.555</v>
      </c>
      <c r="E7" s="33">
        <f t="shared" si="0"/>
        <v>1.9843614539468772</v>
      </c>
      <c r="F7" s="37"/>
      <c r="G7" s="6"/>
      <c r="H7" s="6">
        <v>20246.685000000001</v>
      </c>
      <c r="I7" s="6">
        <v>31404.395</v>
      </c>
      <c r="J7" s="6">
        <v>0.64470864667190697</v>
      </c>
      <c r="K7" s="6"/>
    </row>
    <row r="8" spans="2:11" x14ac:dyDescent="0.25">
      <c r="B8" s="33"/>
      <c r="C8" s="33">
        <v>20580.228999999999</v>
      </c>
      <c r="D8" s="33">
        <v>19278.304</v>
      </c>
      <c r="E8" s="33">
        <f>C8/D8</f>
        <v>1.0675331709677365</v>
      </c>
      <c r="F8" s="37"/>
      <c r="G8" s="6"/>
      <c r="H8" s="6">
        <v>34287.235999999997</v>
      </c>
      <c r="I8" s="6">
        <v>340236.76799999998</v>
      </c>
      <c r="J8" s="6">
        <v>0.1007746346802824</v>
      </c>
      <c r="K8" s="6"/>
    </row>
    <row r="9" spans="2:11" x14ac:dyDescent="0.25">
      <c r="B9" s="33"/>
      <c r="C9" s="33">
        <v>7405.3289999999997</v>
      </c>
      <c r="D9" s="33">
        <v>7706.12</v>
      </c>
      <c r="E9" s="33">
        <f>C9/D9</f>
        <v>0.96096725719298426</v>
      </c>
      <c r="F9" s="37"/>
      <c r="G9" s="6"/>
      <c r="H9" s="6">
        <v>13519</v>
      </c>
      <c r="I9" s="6">
        <v>18429</v>
      </c>
      <c r="J9" s="6">
        <v>0.73357208747083402</v>
      </c>
      <c r="K9" s="6"/>
    </row>
    <row r="10" spans="2:11" x14ac:dyDescent="0.25">
      <c r="B10" s="33"/>
      <c r="C10" s="34">
        <v>16719.342000000001</v>
      </c>
      <c r="D10" s="34">
        <v>24574.868999999999</v>
      </c>
      <c r="E10" s="34">
        <f>C10/D10</f>
        <v>0.6803430773120297</v>
      </c>
      <c r="F10" s="37"/>
      <c r="G10" s="6"/>
      <c r="H10" s="6">
        <v>11426.258</v>
      </c>
      <c r="I10" s="6">
        <v>39632.930999999997</v>
      </c>
      <c r="J10" s="6">
        <v>0.28830211926541593</v>
      </c>
      <c r="K10" s="6"/>
    </row>
    <row r="11" spans="2:11" x14ac:dyDescent="0.25">
      <c r="G11" s="6"/>
      <c r="H11" s="6"/>
      <c r="I11" s="6"/>
      <c r="J11" s="6"/>
      <c r="K11" s="6"/>
    </row>
    <row r="12" spans="2:11" ht="15.75" thickBot="1" x14ac:dyDescent="0.3">
      <c r="B12" s="39" t="s">
        <v>3</v>
      </c>
      <c r="C12" s="39">
        <f>AVERAGE(C6:C11)</f>
        <v>18958.561200000004</v>
      </c>
      <c r="D12" s="39">
        <f t="shared" ref="D12:E12" si="1">AVERAGE(D6:D11)</f>
        <v>16796.1836</v>
      </c>
      <c r="E12" s="39">
        <f t="shared" si="1"/>
        <v>1.1529837792273079</v>
      </c>
      <c r="G12" s="40" t="s">
        <v>3</v>
      </c>
      <c r="H12" s="40">
        <f>AVERAGE(H6:H11)</f>
        <v>19286.813000000002</v>
      </c>
      <c r="I12" s="40">
        <f t="shared" ref="I12" si="2">AVERAGE(I6:I11)</f>
        <v>90881.156399999993</v>
      </c>
      <c r="J12" s="40">
        <f t="shared" ref="J12" si="3">AVERAGE(J6:J11)</f>
        <v>0.49074308522791077</v>
      </c>
      <c r="K12" s="6"/>
    </row>
    <row r="13" spans="2:11" ht="15.75" thickTop="1" x14ac:dyDescent="0.25">
      <c r="B13" s="13" t="s">
        <v>4</v>
      </c>
      <c r="C13" s="13">
        <f>STDEV(C6:C11)/SQRT(COUNT(C6:C11))</f>
        <v>4203.4097329557135</v>
      </c>
      <c r="D13" s="13">
        <f t="shared" ref="D13:E13" si="4">STDEV(D6:D11)/SQRT(COUNT(D6:D11))</f>
        <v>2744.9993469612782</v>
      </c>
      <c r="E13" s="13">
        <f t="shared" si="4"/>
        <v>0.21969922731052544</v>
      </c>
      <c r="G13" s="14" t="s">
        <v>4</v>
      </c>
      <c r="H13" s="14">
        <f>STDEV(H6:H11)/SQRT(COUNT(H6:H11))</f>
        <v>4039.9747504138923</v>
      </c>
      <c r="I13" s="14">
        <f t="shared" ref="I13:J13" si="5">STDEV(I6:I11)/SQRT(COUNT(I6:I11))</f>
        <v>62438.366184771214</v>
      </c>
      <c r="J13" s="14">
        <f t="shared" si="5"/>
        <v>0.12529848885929304</v>
      </c>
      <c r="K13" s="6"/>
    </row>
    <row r="14" spans="2:11" x14ac:dyDescent="0.25">
      <c r="B14" s="13" t="s">
        <v>5</v>
      </c>
      <c r="C14" s="13">
        <f>COUNT(C6:C11)</f>
        <v>5</v>
      </c>
      <c r="D14" s="13">
        <f t="shared" ref="D14:E14" si="6">COUNT(D6:D11)</f>
        <v>5</v>
      </c>
      <c r="E14" s="13">
        <f t="shared" si="6"/>
        <v>5</v>
      </c>
      <c r="G14" s="14" t="s">
        <v>5</v>
      </c>
      <c r="H14" s="14">
        <f>COUNT(H6:H11)</f>
        <v>5</v>
      </c>
      <c r="I14" s="14">
        <f t="shared" ref="I14:J14" si="7">COUNT(I6:I11)</f>
        <v>5</v>
      </c>
      <c r="J14" s="14">
        <f t="shared" si="7"/>
        <v>5</v>
      </c>
    </row>
    <row r="15" spans="2:11" x14ac:dyDescent="0.25">
      <c r="G15" s="14" t="s">
        <v>16</v>
      </c>
      <c r="J15" s="14">
        <f>TTEST(E6:E11,J6:J11,2,2)</f>
        <v>3.0726640847375357E-2</v>
      </c>
    </row>
    <row r="16" spans="2:11" x14ac:dyDescent="0.25">
      <c r="J16" s="6"/>
    </row>
    <row r="17" spans="2:10" x14ac:dyDescent="0.25">
      <c r="J17" s="6"/>
    </row>
    <row r="18" spans="2:10" ht="15.75" x14ac:dyDescent="0.25">
      <c r="B18" s="36" t="s">
        <v>18</v>
      </c>
      <c r="C18" s="36" t="s">
        <v>13</v>
      </c>
      <c r="D18" s="36" t="s">
        <v>14</v>
      </c>
      <c r="E18" s="36" t="s">
        <v>15</v>
      </c>
      <c r="F18" s="36"/>
      <c r="G18" s="38" t="s">
        <v>19</v>
      </c>
      <c r="H18" s="38" t="s">
        <v>13</v>
      </c>
      <c r="I18" s="38" t="s">
        <v>14</v>
      </c>
      <c r="J18" s="38" t="s">
        <v>15</v>
      </c>
    </row>
    <row r="19" spans="2:10" x14ac:dyDescent="0.25">
      <c r="B19" s="33"/>
      <c r="C19" s="33"/>
      <c r="D19" s="33"/>
      <c r="E19" s="33"/>
      <c r="F19" s="33"/>
      <c r="G19" s="6"/>
      <c r="H19" s="6"/>
      <c r="I19" s="6"/>
      <c r="J19" s="6"/>
    </row>
    <row r="20" spans="2:10" x14ac:dyDescent="0.25">
      <c r="B20" s="33"/>
      <c r="C20" s="33">
        <v>19109.999</v>
      </c>
      <c r="D20" s="33">
        <v>13636.128000000001</v>
      </c>
      <c r="E20" s="33">
        <f>C20/D20</f>
        <v>1.4014241432758623</v>
      </c>
      <c r="F20" s="37"/>
      <c r="G20" s="6"/>
      <c r="H20" s="6">
        <v>7646</v>
      </c>
      <c r="I20" s="6">
        <v>33942</v>
      </c>
      <c r="J20" s="6">
        <f>H20/I20</f>
        <v>0.22526663131223854</v>
      </c>
    </row>
    <row r="21" spans="2:10" x14ac:dyDescent="0.25">
      <c r="B21" s="33"/>
      <c r="C21" s="33">
        <v>15953.17</v>
      </c>
      <c r="D21" s="33">
        <v>18032.856</v>
      </c>
      <c r="E21" s="33">
        <f t="shared" ref="E21:E22" si="8">C21/D21</f>
        <v>0.8846724002010552</v>
      </c>
      <c r="F21" s="37"/>
      <c r="G21" s="6"/>
      <c r="H21" s="6">
        <v>6041</v>
      </c>
      <c r="I21" s="6">
        <v>14503</v>
      </c>
      <c r="J21" s="6">
        <f>H21/I21</f>
        <v>0.41653451010135834</v>
      </c>
    </row>
    <row r="22" spans="2:10" x14ac:dyDescent="0.25">
      <c r="B22" s="33"/>
      <c r="C22" s="33">
        <v>51831.93</v>
      </c>
      <c r="D22" s="33">
        <v>20940.141</v>
      </c>
      <c r="E22" s="33">
        <f t="shared" si="8"/>
        <v>2.4752426452142799</v>
      </c>
      <c r="F22" s="37"/>
      <c r="G22" s="6"/>
      <c r="H22" s="6">
        <v>14071.141</v>
      </c>
      <c r="I22" s="6">
        <v>15993.668</v>
      </c>
      <c r="J22" s="6">
        <f t="shared" ref="J22:J24" si="9">H22/I22</f>
        <v>0.87979449116988051</v>
      </c>
    </row>
    <row r="23" spans="2:10" x14ac:dyDescent="0.25">
      <c r="B23" s="33"/>
      <c r="C23" s="33"/>
      <c r="D23" s="33"/>
      <c r="E23" s="33"/>
      <c r="F23" s="37"/>
      <c r="G23" s="6"/>
      <c r="H23" s="6">
        <v>20282.939999999999</v>
      </c>
      <c r="I23" s="6">
        <v>26810.342000000001</v>
      </c>
      <c r="J23" s="6">
        <f t="shared" si="9"/>
        <v>0.75653417625183583</v>
      </c>
    </row>
    <row r="24" spans="2:10" x14ac:dyDescent="0.25">
      <c r="B24" s="33"/>
      <c r="C24" s="34"/>
      <c r="D24" s="34"/>
      <c r="E24" s="34"/>
      <c r="F24" s="37"/>
      <c r="G24" s="6"/>
      <c r="H24" s="6">
        <v>14856.061</v>
      </c>
      <c r="I24" s="6">
        <v>31868.555</v>
      </c>
      <c r="J24" s="6">
        <f t="shared" si="9"/>
        <v>0.46616675905135957</v>
      </c>
    </row>
    <row r="25" spans="2:10" x14ac:dyDescent="0.25">
      <c r="G25" s="6"/>
      <c r="H25" s="6"/>
      <c r="I25" s="6"/>
      <c r="J25" s="6"/>
    </row>
    <row r="26" spans="2:10" ht="15.75" thickBot="1" x14ac:dyDescent="0.3">
      <c r="B26" s="39" t="s">
        <v>3</v>
      </c>
      <c r="C26" s="39">
        <f>AVERAGE(C20:C25)</f>
        <v>28965.032999999999</v>
      </c>
      <c r="D26" s="39">
        <f t="shared" ref="D26" si="10">AVERAGE(D20:D25)</f>
        <v>17536.375</v>
      </c>
      <c r="E26" s="39">
        <f t="shared" ref="E26" si="11">AVERAGE(E20:E25)</f>
        <v>1.5871130628970658</v>
      </c>
      <c r="G26" s="40" t="s">
        <v>3</v>
      </c>
      <c r="H26" s="40">
        <f>AVERAGE(H20:H25)</f>
        <v>12579.428400000001</v>
      </c>
      <c r="I26" s="40">
        <f t="shared" ref="I26" si="12">AVERAGE(I20:I25)</f>
        <v>24623.512999999999</v>
      </c>
      <c r="J26" s="40">
        <f t="shared" ref="J26" si="13">AVERAGE(J20:J25)</f>
        <v>0.54885931357733453</v>
      </c>
    </row>
    <row r="27" spans="2:10" ht="15.75" thickTop="1" x14ac:dyDescent="0.25">
      <c r="B27" s="13" t="s">
        <v>4</v>
      </c>
      <c r="C27" s="13">
        <f>STDEV(C20:C25)/SQRT(COUNT(C20:C25))</f>
        <v>11469.708309866573</v>
      </c>
      <c r="D27" s="13">
        <f t="shared" ref="D27:E27" si="14">STDEV(D20:D25)/SQRT(COUNT(D20:D25))</f>
        <v>2123.0498120677744</v>
      </c>
      <c r="E27" s="13">
        <f t="shared" si="14"/>
        <v>0.46845088936227713</v>
      </c>
      <c r="G27" s="14" t="s">
        <v>4</v>
      </c>
      <c r="H27" s="14">
        <f>STDEV(H20:H25)/SQRT(COUNT(H20:H25))</f>
        <v>2586.9104658604733</v>
      </c>
      <c r="I27" s="14">
        <f t="shared" ref="I27:J27" si="15">STDEV(I20:I25)/SQRT(COUNT(I20:I25))</f>
        <v>4006.2829576389627</v>
      </c>
      <c r="J27" s="14">
        <f t="shared" si="15"/>
        <v>0.11868173333744111</v>
      </c>
    </row>
    <row r="28" spans="2:10" x14ac:dyDescent="0.25">
      <c r="B28" s="13" t="s">
        <v>5</v>
      </c>
      <c r="C28" s="13">
        <f>COUNT(C20:C25)</f>
        <v>3</v>
      </c>
      <c r="D28" s="13">
        <f t="shared" ref="D28:E28" si="16">COUNT(D20:D25)</f>
        <v>3</v>
      </c>
      <c r="E28" s="13">
        <f t="shared" si="16"/>
        <v>3</v>
      </c>
      <c r="G28" s="14" t="s">
        <v>5</v>
      </c>
      <c r="H28" s="14">
        <f>COUNT(H20:H25)</f>
        <v>5</v>
      </c>
      <c r="I28" s="14">
        <f t="shared" ref="I28:J28" si="17">COUNT(I20:I25)</f>
        <v>5</v>
      </c>
      <c r="J28" s="14">
        <f t="shared" si="17"/>
        <v>5</v>
      </c>
    </row>
    <row r="29" spans="2:10" x14ac:dyDescent="0.25">
      <c r="G29" s="14" t="s">
        <v>20</v>
      </c>
      <c r="J29" s="14">
        <f>TTEST(E20:E25,J20:J25,2,2)</f>
        <v>3.309500301213876E-2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Figure 4 B</vt:lpstr>
      <vt:lpstr>Figure 4D</vt:lpstr>
      <vt:lpstr>Figure 4F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Jean-Luc Gaiarsa</dc:creator>
  <cp:lastModifiedBy>Jean-Luc Gaiarsa</cp:lastModifiedBy>
  <dcterms:created xsi:type="dcterms:W3CDTF">2018-03-20T07:28:26Z</dcterms:created>
  <dcterms:modified xsi:type="dcterms:W3CDTF">2018-05-22T06:44:10Z</dcterms:modified>
</cp:coreProperties>
</file>