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656b8bbd29f7e5f/Lab Data/Mennella Lab/C7orf47-Rcd4 Project/eLife/Revisions/Final Submission/"/>
    </mc:Choice>
  </mc:AlternateContent>
  <xr:revisionPtr revIDLastSave="2" documentId="8_{7CD4B19C-BAE3-41E5-91D1-DEADE7DEC1C0}" xr6:coauthVersionLast="34" xr6:coauthVersionMax="34" xr10:uidLastSave="{2CA4EEB6-8322-4256-A619-BB711972C5E5}"/>
  <bookViews>
    <workbookView xWindow="0" yWindow="0" windowWidth="23040" windowHeight="9075" xr2:uid="{2F8F7228-CC0E-4A15-B71E-9F148D221693}"/>
  </bookViews>
  <sheets>
    <sheet name="CETN1" sheetId="2" r:id="rId1"/>
    <sheet name="SAS6" sheetId="5" r:id="rId2"/>
    <sheet name="CPAP" sheetId="6" r:id="rId3"/>
    <sheet name="gTub" sheetId="7" r:id="rId4"/>
    <sheet name="CEP135" sheetId="4" r:id="rId5"/>
  </sheets>
  <definedNames>
    <definedName name="_xlnm.Print_Area" localSheetId="4">'CEP135'!#REF!</definedName>
    <definedName name="_xlnm.Print_Area" localSheetId="0">CETN1!$Q$3:$AE$27</definedName>
    <definedName name="_xlnm.Print_Area" localSheetId="2">CPAP!#REF!</definedName>
    <definedName name="_xlnm.Print_Area" localSheetId="3">gTub!#REF!</definedName>
    <definedName name="_xlnm.Print_Area" localSheetId="1">'SAS6'!#REF!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E20" i="4" l="1"/>
  <c r="AD20" i="4"/>
  <c r="AC20" i="4"/>
  <c r="AB20" i="4"/>
  <c r="AA20" i="4"/>
  <c r="Z20" i="4"/>
  <c r="AB17" i="4"/>
  <c r="AC17" i="4"/>
  <c r="AD17" i="4"/>
  <c r="AE17" i="4"/>
  <c r="AB18" i="4"/>
  <c r="AC18" i="4"/>
  <c r="AD18" i="4"/>
  <c r="AE18" i="4"/>
  <c r="AB19" i="4"/>
  <c r="AC19" i="4"/>
  <c r="AD19" i="4"/>
  <c r="AE19" i="4"/>
  <c r="AE16" i="4"/>
  <c r="AD16" i="4"/>
  <c r="AC16" i="4"/>
  <c r="AB16" i="4"/>
  <c r="AA17" i="4"/>
  <c r="AA18" i="4"/>
  <c r="AA19" i="4"/>
  <c r="AA16" i="4"/>
  <c r="Z17" i="4"/>
  <c r="Z18" i="4"/>
  <c r="Z19" i="4"/>
  <c r="Z16" i="4"/>
  <c r="AD15" i="4"/>
  <c r="AB15" i="4"/>
  <c r="Z15" i="4"/>
  <c r="AE9" i="4"/>
  <c r="AE10" i="4"/>
  <c r="AE11" i="4"/>
  <c r="AE8" i="4"/>
  <c r="AD9" i="4"/>
  <c r="AD10" i="4"/>
  <c r="AD11" i="4"/>
  <c r="AD8" i="4"/>
  <c r="AC9" i="4"/>
  <c r="AC10" i="4"/>
  <c r="AC11" i="4"/>
  <c r="AC8" i="4"/>
  <c r="AB9" i="4"/>
  <c r="AB10" i="4"/>
  <c r="AB11" i="4"/>
  <c r="AB8" i="4"/>
  <c r="AA9" i="4"/>
  <c r="AA10" i="4"/>
  <c r="AA11" i="4"/>
  <c r="AA8" i="4"/>
  <c r="Z9" i="4"/>
  <c r="Z10" i="4"/>
  <c r="Z11" i="4"/>
  <c r="Z8" i="4"/>
  <c r="AD7" i="4"/>
  <c r="AB7" i="4"/>
  <c r="Z7" i="4"/>
  <c r="AE12" i="4" l="1"/>
  <c r="AD12" i="4"/>
  <c r="AC12" i="4"/>
  <c r="AB12" i="4"/>
  <c r="AA12" i="4"/>
  <c r="Z12" i="4"/>
  <c r="AM8" i="4" l="1"/>
  <c r="AL8" i="4"/>
  <c r="AK8" i="4"/>
  <c r="AJ8" i="4"/>
  <c r="AI8" i="4"/>
  <c r="AH8" i="4"/>
  <c r="AM7" i="4"/>
  <c r="AL7" i="4"/>
  <c r="AK7" i="4"/>
  <c r="AJ7" i="4"/>
  <c r="AI7" i="4"/>
  <c r="AH7" i="4"/>
  <c r="W27" i="2" l="1"/>
  <c r="AE10" i="2" s="1"/>
  <c r="V27" i="2"/>
  <c r="AD10" i="2" s="1"/>
  <c r="U27" i="2"/>
  <c r="AC10" i="2" s="1"/>
  <c r="T27" i="2"/>
  <c r="AB10" i="2" s="1"/>
  <c r="S27" i="2"/>
  <c r="AA10" i="2" s="1"/>
  <c r="R27" i="2"/>
  <c r="Z10" i="2" s="1"/>
  <c r="W19" i="2"/>
  <c r="AE9" i="2" s="1"/>
  <c r="V19" i="2"/>
  <c r="AD9" i="2" s="1"/>
  <c r="U19" i="2"/>
  <c r="AC9" i="2" s="1"/>
  <c r="T19" i="2"/>
  <c r="AB9" i="2" s="1"/>
  <c r="S19" i="2"/>
  <c r="R19" i="2"/>
  <c r="Z9" i="2" s="1"/>
  <c r="W11" i="2"/>
  <c r="AE8" i="2" s="1"/>
  <c r="V11" i="2"/>
  <c r="AD8" i="2" s="1"/>
  <c r="U11" i="2"/>
  <c r="AC8" i="2" s="1"/>
  <c r="T11" i="2"/>
  <c r="AB8" i="2" s="1"/>
  <c r="S11" i="2"/>
  <c r="AA8" i="2" s="1"/>
  <c r="R11" i="2"/>
  <c r="Z8" i="2" s="1"/>
  <c r="AA9" i="2"/>
  <c r="R24" i="2"/>
  <c r="S24" i="2"/>
  <c r="T24" i="2"/>
  <c r="U24" i="2"/>
  <c r="V24" i="2"/>
  <c r="W24" i="2"/>
  <c r="R25" i="2"/>
  <c r="S25" i="2"/>
  <c r="T25" i="2"/>
  <c r="U25" i="2"/>
  <c r="V25" i="2"/>
  <c r="W25" i="2"/>
  <c r="R26" i="2"/>
  <c r="S26" i="2"/>
  <c r="T26" i="2"/>
  <c r="U26" i="2"/>
  <c r="V26" i="2"/>
  <c r="W26" i="2"/>
  <c r="W23" i="2"/>
  <c r="V23" i="2"/>
  <c r="U23" i="2"/>
  <c r="T23" i="2"/>
  <c r="S23" i="2"/>
  <c r="R23" i="2"/>
  <c r="V22" i="2"/>
  <c r="T22" i="2"/>
  <c r="R22" i="2"/>
  <c r="R16" i="2"/>
  <c r="S16" i="2"/>
  <c r="T16" i="2"/>
  <c r="U16" i="2"/>
  <c r="V16" i="2"/>
  <c r="W16" i="2"/>
  <c r="R17" i="2"/>
  <c r="S17" i="2"/>
  <c r="T17" i="2"/>
  <c r="U17" i="2"/>
  <c r="V17" i="2"/>
  <c r="W17" i="2"/>
  <c r="R18" i="2"/>
  <c r="S18" i="2"/>
  <c r="T18" i="2"/>
  <c r="U18" i="2"/>
  <c r="V18" i="2"/>
  <c r="W18" i="2"/>
  <c r="W15" i="2"/>
  <c r="V15" i="2"/>
  <c r="U15" i="2"/>
  <c r="T15" i="2"/>
  <c r="S15" i="2"/>
  <c r="R15" i="2"/>
  <c r="V14" i="2"/>
  <c r="T14" i="2"/>
  <c r="R14" i="2"/>
  <c r="R8" i="2"/>
  <c r="S8" i="2"/>
  <c r="T8" i="2"/>
  <c r="U8" i="2"/>
  <c r="V8" i="2"/>
  <c r="W8" i="2"/>
  <c r="R9" i="2"/>
  <c r="S9" i="2"/>
  <c r="T9" i="2"/>
  <c r="U9" i="2"/>
  <c r="V9" i="2"/>
  <c r="W9" i="2"/>
  <c r="R10" i="2"/>
  <c r="S10" i="2"/>
  <c r="T10" i="2"/>
  <c r="U10" i="2"/>
  <c r="V10" i="2"/>
  <c r="W10" i="2"/>
  <c r="W7" i="2"/>
  <c r="V7" i="2"/>
  <c r="U7" i="2"/>
  <c r="T7" i="2"/>
  <c r="S7" i="2"/>
  <c r="R7" i="2"/>
  <c r="V6" i="2"/>
  <c r="T6" i="2"/>
  <c r="R6" i="2"/>
</calcChain>
</file>

<file path=xl/sharedStrings.xml><?xml version="1.0" encoding="utf-8"?>
<sst xmlns="http://schemas.openxmlformats.org/spreadsheetml/2006/main" count="741" uniqueCount="46">
  <si>
    <t>Raw Numbers</t>
  </si>
  <si>
    <t>Percentage</t>
  </si>
  <si>
    <t>Neg. Control</t>
  </si>
  <si>
    <t>c7-1</t>
  </si>
  <si>
    <t>c7-2</t>
  </si>
  <si>
    <t>20 pmol</t>
  </si>
  <si>
    <t>40 pmol</t>
  </si>
  <si>
    <t>Total Cells</t>
  </si>
  <si>
    <t>0 spots</t>
  </si>
  <si>
    <t>1 spots</t>
  </si>
  <si>
    <t>2 spots</t>
  </si>
  <si>
    <t>&gt; 2 spots</t>
  </si>
  <si>
    <t>CETN1 96 hrs</t>
  </si>
  <si>
    <t>CETN1 120 hrs</t>
  </si>
  <si>
    <t>CETN1 144 hrs</t>
  </si>
  <si>
    <t>CETN1</t>
  </si>
  <si>
    <t>Total cells</t>
  </si>
  <si>
    <t>72 hrs</t>
  </si>
  <si>
    <t>96 hrs</t>
  </si>
  <si>
    <t>120 hrs</t>
  </si>
  <si>
    <t>144 hrs</t>
  </si>
  <si>
    <t>Averages and St. Dev. Of Percentages</t>
  </si>
  <si>
    <t>&gt; 1 spots</t>
  </si>
  <si>
    <t>Avg.</t>
  </si>
  <si>
    <t>St. Dev.</t>
  </si>
  <si>
    <t>For Plot, cells with &gt;1 spots</t>
  </si>
  <si>
    <t>24 to 48 hrs</t>
  </si>
  <si>
    <t>24 hrs</t>
  </si>
  <si>
    <t>48 hrs</t>
  </si>
  <si>
    <t>CETN1 24 hrs</t>
  </si>
  <si>
    <t>CETN1 48 hrs</t>
  </si>
  <si>
    <t>CEP135</t>
  </si>
  <si>
    <t>SAS6</t>
  </si>
  <si>
    <t>CPAP</t>
  </si>
  <si>
    <t>Gamma Tubulin</t>
  </si>
  <si>
    <t>CEP135 24 hrs</t>
  </si>
  <si>
    <t>CEP135 48 hrs</t>
  </si>
  <si>
    <t>SAS6 24 hrs</t>
  </si>
  <si>
    <t>SAS6 48 hrs</t>
  </si>
  <si>
    <t>CPAP 24 hrs</t>
  </si>
  <si>
    <t>CPAP 48 hrs</t>
  </si>
  <si>
    <t>gTub 24 hrs</t>
  </si>
  <si>
    <t>gTub 48 hrs</t>
  </si>
  <si>
    <t>Replicate 1</t>
  </si>
  <si>
    <t>Replicate 2</t>
  </si>
  <si>
    <t>Replicate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</si>
</sst>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b/>
      <i/>
      <sz val="11"/>
      <name val="Calibri"/>
      <family val="2"/>
    </font>
    <font>
      <sz val="11"/>
      <name val="Calibri"/>
      <family val="2"/>
    </font>
    <font>
      <b/>
      <i/>
      <sz val="11"/>
      <color rgb="FF000000"/>
      <name val="Calibri"/>
      <family val="2"/>
    </font>
    <font>
      <b/>
      <u/>
      <sz val="11"/>
      <color rgb="FF000000"/>
      <name val="Calibri"/>
      <family val="2"/>
    </font>
    <font>
      <b/>
      <sz val="11"/>
      <name val="Calibri"/>
      <family val="2"/>
    </font>
    <font>
      <b/>
      <u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000000"/>
      </patternFill>
    </fill>
    <fill>
      <patternFill patternType="solid">
        <fgColor rgb="FFBFBFBF"/>
        <bgColor rgb="FF000000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 applyFill="1" applyBorder="1"/>
    <xf numFmtId="0" fontId="4" fillId="2" borderId="0" xfId="0" applyFont="1" applyFill="1" applyBorder="1"/>
    <xf numFmtId="0" fontId="5" fillId="2" borderId="0" xfId="0" applyFont="1" applyFill="1" applyBorder="1"/>
    <xf numFmtId="0" fontId="6" fillId="3" borderId="0" xfId="0" applyFont="1" applyFill="1" applyBorder="1"/>
    <xf numFmtId="0" fontId="2" fillId="3" borderId="0" xfId="0" applyFont="1" applyFill="1" applyBorder="1"/>
    <xf numFmtId="0" fontId="7" fillId="0" borderId="0" xfId="0" applyFont="1" applyFill="1" applyBorder="1"/>
    <xf numFmtId="0" fontId="8" fillId="2" borderId="1" xfId="0" applyFont="1" applyFill="1" applyBorder="1"/>
    <xf numFmtId="0" fontId="3" fillId="3" borderId="1" xfId="0" applyFont="1" applyFill="1" applyBorder="1"/>
    <xf numFmtId="0" fontId="3" fillId="0" borderId="0" xfId="0" applyFont="1" applyFill="1" applyBorder="1"/>
    <xf numFmtId="164" fontId="2" fillId="3" borderId="0" xfId="0" applyNumberFormat="1" applyFont="1" applyFill="1" applyBorder="1"/>
    <xf numFmtId="164" fontId="0" fillId="0" borderId="0" xfId="0" applyNumberFormat="1"/>
    <xf numFmtId="0" fontId="9" fillId="0" borderId="0" xfId="0" applyFont="1"/>
    <xf numFmtId="0" fontId="3" fillId="3" borderId="0" xfId="0" applyFont="1" applyFill="1" applyBorder="1"/>
    <xf numFmtId="0" fontId="1" fillId="0" borderId="1" xfId="0" applyFont="1" applyBorder="1"/>
    <xf numFmtId="0" fontId="11" fillId="0" borderId="0" xfId="0" applyFont="1"/>
    <xf numFmtId="0" fontId="1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CETN1 (cells</a:t>
            </a:r>
            <a:r>
              <a:rPr lang="en-CA" baseline="0"/>
              <a:t> with &gt;1 spots)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CETN1!$Z$5</c:f>
              <c:strCache>
                <c:ptCount val="1"/>
                <c:pt idx="0">
                  <c:v>Neg. Control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CETN1!$AA$7:$AA$10</c:f>
                <c:numCache>
                  <c:formatCode>General</c:formatCode>
                  <c:ptCount val="4"/>
                  <c:pt idx="0">
                    <c:v>3.12</c:v>
                  </c:pt>
                  <c:pt idx="1">
                    <c:v>6.0436477024491122</c:v>
                  </c:pt>
                  <c:pt idx="2">
                    <c:v>2.2447834323382381</c:v>
                  </c:pt>
                  <c:pt idx="3">
                    <c:v>6.9762505677405091</c:v>
                  </c:pt>
                </c:numCache>
              </c:numRef>
            </c:plus>
            <c:minus>
              <c:numRef>
                <c:f>CETN1!$AA$7:$AA$10</c:f>
                <c:numCache>
                  <c:formatCode>General</c:formatCode>
                  <c:ptCount val="4"/>
                  <c:pt idx="0">
                    <c:v>3.12</c:v>
                  </c:pt>
                  <c:pt idx="1">
                    <c:v>6.0436477024491122</c:v>
                  </c:pt>
                  <c:pt idx="2">
                    <c:v>2.2447834323382381</c:v>
                  </c:pt>
                  <c:pt idx="3">
                    <c:v>6.9762505677405091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CETN1!$Y$7:$Y$10</c:f>
              <c:strCache>
                <c:ptCount val="4"/>
                <c:pt idx="0">
                  <c:v>72 hrs</c:v>
                </c:pt>
                <c:pt idx="1">
                  <c:v>96 hrs</c:v>
                </c:pt>
                <c:pt idx="2">
                  <c:v>120 hrs</c:v>
                </c:pt>
                <c:pt idx="3">
                  <c:v>144 hrs</c:v>
                </c:pt>
              </c:strCache>
            </c:strRef>
          </c:cat>
          <c:val>
            <c:numRef>
              <c:f>CETN1!$Z$7:$Z$10</c:f>
              <c:numCache>
                <c:formatCode>0.0</c:formatCode>
                <c:ptCount val="4"/>
                <c:pt idx="0">
                  <c:v>89.1</c:v>
                </c:pt>
                <c:pt idx="1">
                  <c:v>73.504273504273499</c:v>
                </c:pt>
                <c:pt idx="2">
                  <c:v>87.301587301587304</c:v>
                </c:pt>
                <c:pt idx="3">
                  <c:v>88.11052417716374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9F-47FB-AD53-A33F6C8756C4}"/>
            </c:ext>
          </c:extLst>
        </c:ser>
        <c:ser>
          <c:idx val="1"/>
          <c:order val="1"/>
          <c:tx>
            <c:strRef>
              <c:f>CETN1!$AB$5</c:f>
              <c:strCache>
                <c:ptCount val="1"/>
                <c:pt idx="0">
                  <c:v>c7-1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CETN1!$AC$7:$AC$10</c:f>
                <c:numCache>
                  <c:formatCode>General</c:formatCode>
                  <c:ptCount val="4"/>
                  <c:pt idx="0">
                    <c:v>7.55</c:v>
                  </c:pt>
                  <c:pt idx="1">
                    <c:v>1.0618166057068319</c:v>
                  </c:pt>
                  <c:pt idx="2">
                    <c:v>9.7630431941471407</c:v>
                  </c:pt>
                  <c:pt idx="3">
                    <c:v>7.466629164262967</c:v>
                  </c:pt>
                </c:numCache>
              </c:numRef>
            </c:plus>
            <c:minus>
              <c:numRef>
                <c:f>CETN1!$AC$7:$AC$10</c:f>
                <c:numCache>
                  <c:formatCode>General</c:formatCode>
                  <c:ptCount val="4"/>
                  <c:pt idx="0">
                    <c:v>7.55</c:v>
                  </c:pt>
                  <c:pt idx="1">
                    <c:v>1.0618166057068319</c:v>
                  </c:pt>
                  <c:pt idx="2">
                    <c:v>9.7630431941471407</c:v>
                  </c:pt>
                  <c:pt idx="3">
                    <c:v>7.466629164262967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CETN1!$Y$7:$Y$10</c:f>
              <c:strCache>
                <c:ptCount val="4"/>
                <c:pt idx="0">
                  <c:v>72 hrs</c:v>
                </c:pt>
                <c:pt idx="1">
                  <c:v>96 hrs</c:v>
                </c:pt>
                <c:pt idx="2">
                  <c:v>120 hrs</c:v>
                </c:pt>
                <c:pt idx="3">
                  <c:v>144 hrs</c:v>
                </c:pt>
              </c:strCache>
            </c:strRef>
          </c:cat>
          <c:val>
            <c:numRef>
              <c:f>CETN1!$AB$7:$AB$10</c:f>
              <c:numCache>
                <c:formatCode>0.0</c:formatCode>
                <c:ptCount val="4"/>
                <c:pt idx="0">
                  <c:v>76.599999999999994</c:v>
                </c:pt>
                <c:pt idx="1">
                  <c:v>68.547427891763306</c:v>
                </c:pt>
                <c:pt idx="2">
                  <c:v>59.115903428129563</c:v>
                </c:pt>
                <c:pt idx="3">
                  <c:v>50.910772075820617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9F-47FB-AD53-A33F6C8756C4}"/>
            </c:ext>
          </c:extLst>
        </c:ser>
        <c:ser>
          <c:idx val="2"/>
          <c:order val="2"/>
          <c:tx>
            <c:strRef>
              <c:f>CETN1!$AD$5</c:f>
              <c:strCache>
                <c:ptCount val="1"/>
                <c:pt idx="0">
                  <c:v>c7-2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CETN1!$AE$7:$AE$10</c:f>
                <c:numCache>
                  <c:formatCode>General</c:formatCode>
                  <c:ptCount val="4"/>
                  <c:pt idx="0">
                    <c:v>7.95</c:v>
                  </c:pt>
                  <c:pt idx="1">
                    <c:v>2.3009030181467018</c:v>
                  </c:pt>
                  <c:pt idx="2">
                    <c:v>2.0121148759108896</c:v>
                  </c:pt>
                  <c:pt idx="3">
                    <c:v>7.6256613657372592</c:v>
                  </c:pt>
                </c:numCache>
              </c:numRef>
            </c:plus>
            <c:minus>
              <c:numRef>
                <c:f>CETN1!$AE$7:$AE$10</c:f>
                <c:numCache>
                  <c:formatCode>General</c:formatCode>
                  <c:ptCount val="4"/>
                  <c:pt idx="0">
                    <c:v>7.95</c:v>
                  </c:pt>
                  <c:pt idx="1">
                    <c:v>2.3009030181467018</c:v>
                  </c:pt>
                  <c:pt idx="2">
                    <c:v>2.0121148759108896</c:v>
                  </c:pt>
                  <c:pt idx="3">
                    <c:v>7.6256613657372592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CETN1!$Y$7:$Y$10</c:f>
              <c:strCache>
                <c:ptCount val="4"/>
                <c:pt idx="0">
                  <c:v>72 hrs</c:v>
                </c:pt>
                <c:pt idx="1">
                  <c:v>96 hrs</c:v>
                </c:pt>
                <c:pt idx="2">
                  <c:v>120 hrs</c:v>
                </c:pt>
                <c:pt idx="3">
                  <c:v>144 hrs</c:v>
                </c:pt>
              </c:strCache>
            </c:strRef>
          </c:cat>
          <c:val>
            <c:numRef>
              <c:f>CETN1!$AD$7:$AD$10</c:f>
              <c:numCache>
                <c:formatCode>0.0</c:formatCode>
                <c:ptCount val="4"/>
                <c:pt idx="0">
                  <c:v>78.900000000000006</c:v>
                </c:pt>
                <c:pt idx="1">
                  <c:v>51.150793650793652</c:v>
                </c:pt>
                <c:pt idx="2">
                  <c:v>52.907928588134411</c:v>
                </c:pt>
                <c:pt idx="3">
                  <c:v>44.607843137254903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19F-47FB-AD53-A33F6C875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81195896"/>
        <c:axId val="681196224"/>
      </c:barChart>
      <c:catAx>
        <c:axId val="681195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196224"/>
        <c:crosses val="autoZero"/>
        <c:auto val="1"/>
        <c:lblAlgn val="ctr"/>
        <c:lblOffset val="100"/>
        <c:noMultiLvlLbl val="0"/>
      </c:catAx>
      <c:valAx>
        <c:axId val="68119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195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'SAS6'!$AG$7</c:f>
              <c:strCache>
                <c:ptCount val="1"/>
                <c:pt idx="0">
                  <c:v>24 hrs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('SAS6'!$AI$7,'SAS6'!$AK$7,'SAS6'!$AM$7)</c:f>
                <c:numCache>
                  <c:formatCode>General</c:formatCode>
                  <c:ptCount val="3"/>
                  <c:pt idx="0">
                    <c:v>2.5308316950522283</c:v>
                  </c:pt>
                  <c:pt idx="1">
                    <c:v>9.234995852339976</c:v>
                  </c:pt>
                  <c:pt idx="2">
                    <c:v>6.7561754320413829</c:v>
                  </c:pt>
                </c:numCache>
              </c:numRef>
            </c:plus>
            <c:minus>
              <c:numRef>
                <c:f>('SAS6'!$AI$7,'SAS6'!$AK$7,'SAS6'!$AM$7)</c:f>
                <c:numCache>
                  <c:formatCode>General</c:formatCode>
                  <c:ptCount val="3"/>
                  <c:pt idx="0">
                    <c:v>2.5308316950522283</c:v>
                  </c:pt>
                  <c:pt idx="1">
                    <c:v>9.234995852339976</c:v>
                  </c:pt>
                  <c:pt idx="2">
                    <c:v>6.7561754320413829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('SAS6'!$AH$5,'SAS6'!$AJ$5,'SAS6'!$AL$5)</c:f>
              <c:strCache>
                <c:ptCount val="3"/>
                <c:pt idx="0">
                  <c:v>Neg. Control</c:v>
                </c:pt>
                <c:pt idx="1">
                  <c:v>c7-1</c:v>
                </c:pt>
                <c:pt idx="2">
                  <c:v>c7-2</c:v>
                </c:pt>
              </c:strCache>
            </c:strRef>
          </c:cat>
          <c:val>
            <c:numRef>
              <c:f>('SAS6'!$AH$7,'SAS6'!$AJ$7,'SAS6'!$AL$7)</c:f>
              <c:numCache>
                <c:formatCode>0.0</c:formatCode>
                <c:ptCount val="3"/>
                <c:pt idx="0">
                  <c:v>54.845425847710253</c:v>
                </c:pt>
                <c:pt idx="1">
                  <c:v>47.685620855663558</c:v>
                </c:pt>
                <c:pt idx="2">
                  <c:v>49.911168107183848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5A-40C6-9397-186CC5DAEC46}"/>
            </c:ext>
          </c:extLst>
        </c:ser>
        <c:ser>
          <c:idx val="1"/>
          <c:order val="1"/>
          <c:tx>
            <c:strRef>
              <c:f>'SAS6'!$AG$8</c:f>
              <c:strCache>
                <c:ptCount val="1"/>
                <c:pt idx="0">
                  <c:v>48 hrs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('SAS6'!$AI$8,'SAS6'!$AK$8,'SAS6'!$AM$8)</c:f>
                <c:numCache>
                  <c:formatCode>General</c:formatCode>
                  <c:ptCount val="3"/>
                  <c:pt idx="0">
                    <c:v>1.014265125951328</c:v>
                  </c:pt>
                  <c:pt idx="1">
                    <c:v>6.513850352017676</c:v>
                  </c:pt>
                  <c:pt idx="2">
                    <c:v>8.5759713476628594</c:v>
                  </c:pt>
                </c:numCache>
              </c:numRef>
            </c:plus>
            <c:minus>
              <c:numRef>
                <c:f>('SAS6'!$AI$8,'SAS6'!$AK$8,'SAS6'!$AM$8)</c:f>
                <c:numCache>
                  <c:formatCode>General</c:formatCode>
                  <c:ptCount val="3"/>
                  <c:pt idx="0">
                    <c:v>1.014265125951328</c:v>
                  </c:pt>
                  <c:pt idx="1">
                    <c:v>6.513850352017676</c:v>
                  </c:pt>
                  <c:pt idx="2">
                    <c:v>8.5759713476628594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('SAS6'!$AH$5,'SAS6'!$AJ$5,'SAS6'!$AL$5)</c:f>
              <c:strCache>
                <c:ptCount val="3"/>
                <c:pt idx="0">
                  <c:v>Neg. Control</c:v>
                </c:pt>
                <c:pt idx="1">
                  <c:v>c7-1</c:v>
                </c:pt>
                <c:pt idx="2">
                  <c:v>c7-2</c:v>
                </c:pt>
              </c:strCache>
            </c:strRef>
          </c:cat>
          <c:val>
            <c:numRef>
              <c:f>('SAS6'!$AH$8,'SAS6'!$AJ$8,'SAS6'!$AL$8)</c:f>
              <c:numCache>
                <c:formatCode>0.0</c:formatCode>
                <c:ptCount val="3"/>
                <c:pt idx="0">
                  <c:v>55.497494193863837</c:v>
                </c:pt>
                <c:pt idx="1">
                  <c:v>46.71543666689297</c:v>
                </c:pt>
                <c:pt idx="2">
                  <c:v>46.084757897055624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5A-40C6-9397-186CC5DAEC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29869216"/>
        <c:axId val="529878400"/>
      </c:barChart>
      <c:catAx>
        <c:axId val="529869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878400"/>
        <c:crosses val="autoZero"/>
        <c:auto val="1"/>
        <c:lblAlgn val="ctr"/>
        <c:lblOffset val="100"/>
        <c:noMultiLvlLbl val="0"/>
      </c:catAx>
      <c:valAx>
        <c:axId val="529878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869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'SAS6'!$AG$7</c:f>
              <c:strCache>
                <c:ptCount val="1"/>
                <c:pt idx="0">
                  <c:v>24 hrs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(CPAP!$AI$7,CPAP!$AK$7,CPAP!$AM$7)</c:f>
                <c:numCache>
                  <c:formatCode>General</c:formatCode>
                  <c:ptCount val="3"/>
                  <c:pt idx="0">
                    <c:v>3.6036912683890843</c:v>
                  </c:pt>
                  <c:pt idx="1">
                    <c:v>1.1021724966845377</c:v>
                  </c:pt>
                  <c:pt idx="2">
                    <c:v>8.9233920817158516</c:v>
                  </c:pt>
                </c:numCache>
              </c:numRef>
            </c:plus>
            <c:minus>
              <c:numRef>
                <c:f>(CPAP!$AI$7,CPAP!$AK$7,CPAP!$AM$7)</c:f>
                <c:numCache>
                  <c:formatCode>General</c:formatCode>
                  <c:ptCount val="3"/>
                  <c:pt idx="0">
                    <c:v>3.6036912683890843</c:v>
                  </c:pt>
                  <c:pt idx="1">
                    <c:v>1.1021724966845377</c:v>
                  </c:pt>
                  <c:pt idx="2">
                    <c:v>8.9233920817158516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('SAS6'!$AH$5,'SAS6'!$AJ$5,'SAS6'!$AL$5)</c:f>
              <c:strCache>
                <c:ptCount val="3"/>
                <c:pt idx="0">
                  <c:v>Neg. Control</c:v>
                </c:pt>
                <c:pt idx="1">
                  <c:v>c7-1</c:v>
                </c:pt>
                <c:pt idx="2">
                  <c:v>c7-2</c:v>
                </c:pt>
              </c:strCache>
            </c:strRef>
          </c:cat>
          <c:val>
            <c:numRef>
              <c:f>(CPAP!$AH$7,CPAP!$AJ$7,CPAP!$AL$7)</c:f>
              <c:numCache>
                <c:formatCode>0.0</c:formatCode>
                <c:ptCount val="3"/>
                <c:pt idx="0">
                  <c:v>69.004788459726399</c:v>
                </c:pt>
                <c:pt idx="1">
                  <c:v>64.974023797553215</c:v>
                </c:pt>
                <c:pt idx="2">
                  <c:v>65.08441404612438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22-4396-9AB1-9462544C8C68}"/>
            </c:ext>
          </c:extLst>
        </c:ser>
        <c:ser>
          <c:idx val="1"/>
          <c:order val="1"/>
          <c:tx>
            <c:strRef>
              <c:f>'SAS6'!$AG$8</c:f>
              <c:strCache>
                <c:ptCount val="1"/>
                <c:pt idx="0">
                  <c:v>48 hrs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(CPAP!$AI$8,CPAP!$AK$8,CPAP!$AM$8)</c:f>
                <c:numCache>
                  <c:formatCode>General</c:formatCode>
                  <c:ptCount val="3"/>
                  <c:pt idx="0">
                    <c:v>6.4279147070241089</c:v>
                  </c:pt>
                  <c:pt idx="1">
                    <c:v>10.279813626931279</c:v>
                  </c:pt>
                  <c:pt idx="2">
                    <c:v>8.1046784689485527</c:v>
                  </c:pt>
                </c:numCache>
              </c:numRef>
            </c:plus>
            <c:minus>
              <c:numRef>
                <c:f>('SAS6'!$AI$8,'SAS6'!$AK$8,'SAS6'!$AM$8)</c:f>
                <c:numCache>
                  <c:formatCode>General</c:formatCode>
                  <c:ptCount val="3"/>
                  <c:pt idx="0">
                    <c:v>1.014265125951328</c:v>
                  </c:pt>
                  <c:pt idx="1">
                    <c:v>6.513850352017676</c:v>
                  </c:pt>
                  <c:pt idx="2">
                    <c:v>8.5759713476628594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('SAS6'!$AH$5,'SAS6'!$AJ$5,'SAS6'!$AL$5)</c:f>
              <c:strCache>
                <c:ptCount val="3"/>
                <c:pt idx="0">
                  <c:v>Neg. Control</c:v>
                </c:pt>
                <c:pt idx="1">
                  <c:v>c7-1</c:v>
                </c:pt>
                <c:pt idx="2">
                  <c:v>c7-2</c:v>
                </c:pt>
              </c:strCache>
            </c:strRef>
          </c:cat>
          <c:val>
            <c:numRef>
              <c:f>(CPAP!$AH$8,CPAP!$AJ$8,CPAP!$AL$8)</c:f>
              <c:numCache>
                <c:formatCode>0.0</c:formatCode>
                <c:ptCount val="3"/>
                <c:pt idx="0">
                  <c:v>68.282706726893892</c:v>
                </c:pt>
                <c:pt idx="1">
                  <c:v>59.963686854218615</c:v>
                </c:pt>
                <c:pt idx="2">
                  <c:v>46.211907515537881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22-4396-9AB1-9462544C8C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29869216"/>
        <c:axId val="529878400"/>
      </c:barChart>
      <c:catAx>
        <c:axId val="529869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878400"/>
        <c:crosses val="autoZero"/>
        <c:auto val="1"/>
        <c:lblAlgn val="ctr"/>
        <c:lblOffset val="100"/>
        <c:noMultiLvlLbl val="0"/>
      </c:catAx>
      <c:valAx>
        <c:axId val="529878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869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gTub!$AG$7</c:f>
              <c:strCache>
                <c:ptCount val="1"/>
                <c:pt idx="0">
                  <c:v>24 hrs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(gTub!$AI$7,gTub!$AK$7,gTub!$AM$7)</c:f>
                <c:numCache>
                  <c:formatCode>General</c:formatCode>
                  <c:ptCount val="3"/>
                  <c:pt idx="0">
                    <c:v>3.0415449828158501</c:v>
                  </c:pt>
                  <c:pt idx="1">
                    <c:v>2.1548110708538175</c:v>
                  </c:pt>
                  <c:pt idx="2">
                    <c:v>3.3098018793361268</c:v>
                  </c:pt>
                </c:numCache>
              </c:numRef>
            </c:plus>
            <c:minus>
              <c:numRef>
                <c:f>(gTub!$AI$7,gTub!$AK$7,gTub!$AM$7)</c:f>
                <c:numCache>
                  <c:formatCode>General</c:formatCode>
                  <c:ptCount val="3"/>
                  <c:pt idx="0">
                    <c:v>3.0415449828158501</c:v>
                  </c:pt>
                  <c:pt idx="1">
                    <c:v>2.1548110708538175</c:v>
                  </c:pt>
                  <c:pt idx="2">
                    <c:v>3.3098018793361268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(gTub!$AH$5,gTub!$AJ$5,gTub!$AL$5)</c:f>
              <c:strCache>
                <c:ptCount val="3"/>
                <c:pt idx="0">
                  <c:v>Neg. Control</c:v>
                </c:pt>
                <c:pt idx="1">
                  <c:v>c7-1</c:v>
                </c:pt>
                <c:pt idx="2">
                  <c:v>c7-2</c:v>
                </c:pt>
              </c:strCache>
            </c:strRef>
          </c:cat>
          <c:val>
            <c:numRef>
              <c:f>(gTub!$AH$7,gTub!$AJ$7,gTub!$AL$7)</c:f>
              <c:numCache>
                <c:formatCode>0.0</c:formatCode>
                <c:ptCount val="3"/>
                <c:pt idx="0">
                  <c:v>76.145504073188903</c:v>
                </c:pt>
                <c:pt idx="1">
                  <c:v>76.176947348346957</c:v>
                </c:pt>
                <c:pt idx="2">
                  <c:v>76.155527189609359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C4-4B86-B465-664485FD12EB}"/>
            </c:ext>
          </c:extLst>
        </c:ser>
        <c:ser>
          <c:idx val="1"/>
          <c:order val="1"/>
          <c:tx>
            <c:strRef>
              <c:f>gTub!$AG$8</c:f>
              <c:strCache>
                <c:ptCount val="1"/>
                <c:pt idx="0">
                  <c:v>48 hrs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(gTub!$AI$8,gTub!$AK$8,gTub!$AM$8)</c:f>
                <c:numCache>
                  <c:formatCode>General</c:formatCode>
                  <c:ptCount val="3"/>
                  <c:pt idx="0">
                    <c:v>8.5539016577254827</c:v>
                  </c:pt>
                  <c:pt idx="1">
                    <c:v>6.0810132401449932</c:v>
                  </c:pt>
                  <c:pt idx="2">
                    <c:v>7.391236098664824</c:v>
                  </c:pt>
                </c:numCache>
              </c:numRef>
            </c:plus>
            <c:minus>
              <c:numRef>
                <c:f>(gTub!$AI$8,gTub!$AK$8,gTub!$AM$8)</c:f>
                <c:numCache>
                  <c:formatCode>General</c:formatCode>
                  <c:ptCount val="3"/>
                  <c:pt idx="0">
                    <c:v>8.5539016577254827</c:v>
                  </c:pt>
                  <c:pt idx="1">
                    <c:v>6.0810132401449932</c:v>
                  </c:pt>
                  <c:pt idx="2">
                    <c:v>7.391236098664824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(gTub!$AH$5,gTub!$AJ$5,gTub!$AL$5)</c:f>
              <c:strCache>
                <c:ptCount val="3"/>
                <c:pt idx="0">
                  <c:v>Neg. Control</c:v>
                </c:pt>
                <c:pt idx="1">
                  <c:v>c7-1</c:v>
                </c:pt>
                <c:pt idx="2">
                  <c:v>c7-2</c:v>
                </c:pt>
              </c:strCache>
            </c:strRef>
          </c:cat>
          <c:val>
            <c:numRef>
              <c:f>(gTub!$AH$8,gTub!$AJ$8,gTub!$AL$8)</c:f>
              <c:numCache>
                <c:formatCode>0.0</c:formatCode>
                <c:ptCount val="3"/>
                <c:pt idx="0">
                  <c:v>74.227503325245422</c:v>
                </c:pt>
                <c:pt idx="1">
                  <c:v>70.48586875254729</c:v>
                </c:pt>
                <c:pt idx="2">
                  <c:v>66.996320672791256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C4-4B86-B465-664485FD1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6373592"/>
        <c:axId val="626376872"/>
      </c:barChart>
      <c:catAx>
        <c:axId val="626373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6376872"/>
        <c:crosses val="autoZero"/>
        <c:auto val="1"/>
        <c:lblAlgn val="ctr"/>
        <c:lblOffset val="100"/>
        <c:noMultiLvlLbl val="0"/>
      </c:catAx>
      <c:valAx>
        <c:axId val="62637687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6373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541020</xdr:colOff>
      <xdr:row>11</xdr:row>
      <xdr:rowOff>148590</xdr:rowOff>
    </xdr:from>
    <xdr:to>
      <xdr:col>31</xdr:col>
      <xdr:colOff>83820</xdr:colOff>
      <xdr:row>27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077BC76-3314-49ED-8C4A-5727902528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565897</xdr:colOff>
      <xdr:row>8</xdr:row>
      <xdr:rowOff>158002</xdr:rowOff>
    </xdr:from>
    <xdr:to>
      <xdr:col>39</xdr:col>
      <xdr:colOff>296956</xdr:colOff>
      <xdr:row>23</xdr:row>
      <xdr:rowOff>43702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1D4E0E-4254-480C-AE7A-E2F6FA023A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504265</xdr:colOff>
      <xdr:row>9</xdr:row>
      <xdr:rowOff>16809</xdr:rowOff>
    </xdr:from>
    <xdr:to>
      <xdr:col>39</xdr:col>
      <xdr:colOff>235324</xdr:colOff>
      <xdr:row>23</xdr:row>
      <xdr:rowOff>81803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F319557-D0ED-4FC2-B4B5-7F562BC7F0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490256</xdr:colOff>
      <xdr:row>12</xdr:row>
      <xdr:rowOff>40339</xdr:rowOff>
    </xdr:from>
    <xdr:to>
      <xdr:col>38</xdr:col>
      <xdr:colOff>512668</xdr:colOff>
      <xdr:row>27</xdr:row>
      <xdr:rowOff>94128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6A88F8F-4852-49A2-AA25-63292CBBA5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0B784-ED03-4DBB-8697-46227736B2B7}">
  <sheetPr>
    <tabColor theme="8"/>
  </sheetPr>
  <dimension ref="A1:AM47"/>
  <sheetViews>
    <sheetView tabSelected="1" topLeftCell="N1" zoomScale="85" zoomScaleNormal="85" workbookViewId="0">
      <selection activeCell="T33" sqref="T33"/>
    </sheetView>
  </sheetViews>
  <sheetFormatPr defaultRowHeight="15" x14ac:dyDescent="0.25"/>
  <cols>
    <col min="1" max="1" width="12.85546875" bestFit="1" customWidth="1"/>
    <col min="2" max="2" width="13.42578125" bestFit="1" customWidth="1"/>
    <col min="9" max="9" width="12.85546875" bestFit="1" customWidth="1"/>
    <col min="25" max="25" width="15.28515625" customWidth="1"/>
    <col min="26" max="26" width="14" bestFit="1" customWidth="1"/>
    <col min="27" max="27" width="7.7109375" bestFit="1" customWidth="1"/>
    <col min="28" max="28" width="7.7109375" customWidth="1"/>
  </cols>
  <sheetData>
    <row r="1" spans="1:31" ht="21" x14ac:dyDescent="0.35">
      <c r="A1" s="13" t="s">
        <v>15</v>
      </c>
      <c r="B1" s="13"/>
    </row>
    <row r="2" spans="1:31" ht="21" x14ac:dyDescent="0.35">
      <c r="A2" s="13"/>
    </row>
    <row r="3" spans="1:31" ht="15.75" x14ac:dyDescent="0.25">
      <c r="A3" s="17" t="s">
        <v>43</v>
      </c>
      <c r="B3" s="17"/>
      <c r="C3" s="17"/>
      <c r="D3" s="17"/>
      <c r="E3" s="17"/>
      <c r="F3" s="17"/>
      <c r="G3" s="17"/>
      <c r="I3" s="17" t="s">
        <v>44</v>
      </c>
      <c r="J3" s="17"/>
      <c r="K3" s="17"/>
      <c r="L3" s="17"/>
      <c r="M3" s="17"/>
      <c r="N3" s="17"/>
      <c r="O3" s="17"/>
      <c r="Q3" s="17" t="s">
        <v>21</v>
      </c>
      <c r="R3" s="17"/>
      <c r="S3" s="17"/>
      <c r="T3" s="17"/>
      <c r="U3" s="17"/>
      <c r="V3" s="17"/>
      <c r="W3" s="17"/>
    </row>
    <row r="4" spans="1:31" x14ac:dyDescent="0.25">
      <c r="A4" s="2"/>
      <c r="B4" s="3" t="s">
        <v>0</v>
      </c>
      <c r="C4" s="4"/>
      <c r="D4" s="4"/>
      <c r="E4" s="5" t="s">
        <v>1</v>
      </c>
      <c r="F4" s="6"/>
      <c r="G4" s="6"/>
      <c r="I4" s="2"/>
      <c r="J4" s="3" t="s">
        <v>0</v>
      </c>
      <c r="K4" s="4"/>
      <c r="L4" s="4"/>
      <c r="M4" s="5" t="s">
        <v>1</v>
      </c>
      <c r="N4" s="6"/>
      <c r="O4" s="6"/>
      <c r="Y4" t="s">
        <v>25</v>
      </c>
    </row>
    <row r="5" spans="1:31" x14ac:dyDescent="0.25">
      <c r="A5" s="7" t="s">
        <v>12</v>
      </c>
      <c r="B5" s="8" t="s">
        <v>2</v>
      </c>
      <c r="C5" s="8" t="s">
        <v>3</v>
      </c>
      <c r="D5" s="8" t="s">
        <v>4</v>
      </c>
      <c r="E5" s="9" t="s">
        <v>2</v>
      </c>
      <c r="F5" s="9" t="s">
        <v>5</v>
      </c>
      <c r="G5" s="9" t="s">
        <v>6</v>
      </c>
      <c r="I5" s="7" t="s">
        <v>12</v>
      </c>
      <c r="J5" s="8" t="s">
        <v>2</v>
      </c>
      <c r="K5" s="8" t="s">
        <v>3</v>
      </c>
      <c r="L5" s="8" t="s">
        <v>4</v>
      </c>
      <c r="M5" s="9" t="s">
        <v>2</v>
      </c>
      <c r="N5" s="9" t="s">
        <v>5</v>
      </c>
      <c r="O5" s="9" t="s">
        <v>6</v>
      </c>
      <c r="Q5" s="14" t="s">
        <v>18</v>
      </c>
      <c r="R5" s="8" t="s">
        <v>2</v>
      </c>
      <c r="S5" s="8"/>
      <c r="T5" s="8" t="s">
        <v>3</v>
      </c>
      <c r="U5" s="8"/>
      <c r="V5" s="8" t="s">
        <v>4</v>
      </c>
      <c r="W5" s="8"/>
      <c r="Y5" s="1"/>
      <c r="Z5" s="1" t="s">
        <v>2</v>
      </c>
      <c r="AA5" s="1"/>
      <c r="AB5" s="1" t="s">
        <v>3</v>
      </c>
      <c r="AC5" s="1"/>
      <c r="AD5" s="1" t="s">
        <v>4</v>
      </c>
      <c r="AE5" s="1"/>
    </row>
    <row r="6" spans="1:31" x14ac:dyDescent="0.25">
      <c r="A6" s="10" t="s">
        <v>7</v>
      </c>
      <c r="B6" s="4">
        <v>143</v>
      </c>
      <c r="C6" s="4">
        <v>114</v>
      </c>
      <c r="D6" s="4">
        <v>72</v>
      </c>
      <c r="E6" s="6"/>
      <c r="F6" s="6"/>
      <c r="G6" s="6"/>
      <c r="I6" s="10" t="s">
        <v>7</v>
      </c>
      <c r="J6" s="4">
        <v>108</v>
      </c>
      <c r="K6" s="4">
        <v>118</v>
      </c>
      <c r="L6" s="4">
        <v>105</v>
      </c>
      <c r="M6" s="6"/>
      <c r="N6" s="6"/>
      <c r="O6" s="6"/>
      <c r="Q6" s="1" t="s">
        <v>16</v>
      </c>
      <c r="R6">
        <f>SUM(B6,J6)</f>
        <v>251</v>
      </c>
      <c r="T6">
        <f>SUM(C6,K6)</f>
        <v>232</v>
      </c>
      <c r="V6">
        <f>SUM(D6,L6)</f>
        <v>177</v>
      </c>
      <c r="Y6" s="15"/>
      <c r="Z6" s="15" t="s">
        <v>23</v>
      </c>
      <c r="AA6" s="15" t="s">
        <v>24</v>
      </c>
      <c r="AB6" s="15" t="s">
        <v>23</v>
      </c>
      <c r="AC6" s="15" t="s">
        <v>24</v>
      </c>
      <c r="AD6" s="15" t="s">
        <v>23</v>
      </c>
      <c r="AE6" s="15" t="s">
        <v>24</v>
      </c>
    </row>
    <row r="7" spans="1:31" x14ac:dyDescent="0.25">
      <c r="A7" s="10" t="s">
        <v>8</v>
      </c>
      <c r="B7" s="4">
        <v>22</v>
      </c>
      <c r="C7" s="4">
        <v>7</v>
      </c>
      <c r="D7" s="4">
        <v>13</v>
      </c>
      <c r="E7" s="11">
        <v>15.384615384615385</v>
      </c>
      <c r="F7" s="11">
        <v>6.140350877192982</v>
      </c>
      <c r="G7" s="11">
        <v>18.055555555555554</v>
      </c>
      <c r="I7" s="10" t="s">
        <v>8</v>
      </c>
      <c r="J7" s="4">
        <v>21</v>
      </c>
      <c r="K7" s="4">
        <v>12</v>
      </c>
      <c r="L7" s="4">
        <v>12</v>
      </c>
      <c r="M7" s="11">
        <v>19.444444444444446</v>
      </c>
      <c r="N7" s="11">
        <v>10.16949152542373</v>
      </c>
      <c r="O7" s="11">
        <v>11.428571428571429</v>
      </c>
      <c r="Q7" s="10" t="s">
        <v>8</v>
      </c>
      <c r="R7" s="12">
        <f>AVERAGE(E7,M7)</f>
        <v>17.414529914529915</v>
      </c>
      <c r="S7" s="12">
        <f>STDEV(E7,M7)</f>
        <v>2.8707326586633295</v>
      </c>
      <c r="T7" s="12">
        <f>AVERAGE(F7,N7)</f>
        <v>8.1549212013083565</v>
      </c>
      <c r="U7" s="12">
        <f>STDEV(F7,N7)</f>
        <v>2.8490326747183232</v>
      </c>
      <c r="V7" s="12">
        <f>AVERAGE(G7,O7)</f>
        <v>14.74206349206349</v>
      </c>
      <c r="W7" s="12">
        <f>STDEV(G7,O7)</f>
        <v>4.6859854150060851</v>
      </c>
      <c r="Y7" s="1" t="s">
        <v>17</v>
      </c>
      <c r="Z7" s="12">
        <v>89.1</v>
      </c>
      <c r="AA7" s="12">
        <v>3.12</v>
      </c>
      <c r="AB7" s="12">
        <v>76.599999999999994</v>
      </c>
      <c r="AC7" s="12">
        <v>7.55</v>
      </c>
      <c r="AD7" s="12">
        <v>78.900000000000006</v>
      </c>
      <c r="AE7" s="12">
        <v>7.95</v>
      </c>
    </row>
    <row r="8" spans="1:31" x14ac:dyDescent="0.25">
      <c r="A8" s="10" t="s">
        <v>9</v>
      </c>
      <c r="B8" s="4">
        <v>22</v>
      </c>
      <c r="C8" s="4">
        <v>28</v>
      </c>
      <c r="D8" s="4">
        <v>21</v>
      </c>
      <c r="E8" s="11">
        <v>15.384615384615385</v>
      </c>
      <c r="F8" s="11">
        <v>24.561403508771928</v>
      </c>
      <c r="G8" s="11">
        <v>29.166666666666668</v>
      </c>
      <c r="I8" s="10" t="s">
        <v>9</v>
      </c>
      <c r="J8" s="4">
        <v>3</v>
      </c>
      <c r="K8" s="4">
        <v>26</v>
      </c>
      <c r="L8" s="4">
        <v>41</v>
      </c>
      <c r="M8" s="11">
        <v>2.7777777777777777</v>
      </c>
      <c r="N8" s="11">
        <v>22.033898305084744</v>
      </c>
      <c r="O8" s="11">
        <v>39.047619047619051</v>
      </c>
      <c r="Q8" s="10" t="s">
        <v>9</v>
      </c>
      <c r="R8" s="12">
        <f t="shared" ref="R8:R10" si="0">AVERAGE(E8,M8)</f>
        <v>9.0811965811965809</v>
      </c>
      <c r="S8" s="12">
        <f t="shared" ref="S8:S10" si="1">STDEV(E8,M8)</f>
        <v>8.9143803611124603</v>
      </c>
      <c r="T8" s="12">
        <f t="shared" ref="T8:T10" si="2">AVERAGE(F8,N8)</f>
        <v>23.297650906928336</v>
      </c>
      <c r="U8" s="12">
        <f t="shared" ref="U8:U10" si="3">STDEV(F8,N8)</f>
        <v>1.787216069011494</v>
      </c>
      <c r="V8" s="12">
        <f t="shared" ref="V8:V10" si="4">AVERAGE(G8,O8)</f>
        <v>34.107142857142861</v>
      </c>
      <c r="W8" s="12">
        <f t="shared" ref="W8:W10" si="5">STDEV(G8,O8)</f>
        <v>6.9868884331527639</v>
      </c>
      <c r="Y8" s="1" t="s">
        <v>18</v>
      </c>
      <c r="Z8" s="12">
        <f t="shared" ref="Z8:AE8" si="6">R11</f>
        <v>73.504273504273499</v>
      </c>
      <c r="AA8" s="12">
        <f t="shared" si="6"/>
        <v>6.0436477024491122</v>
      </c>
      <c r="AB8" s="12">
        <f t="shared" si="6"/>
        <v>68.547427891763306</v>
      </c>
      <c r="AC8" s="12">
        <f t="shared" si="6"/>
        <v>1.0618166057068319</v>
      </c>
      <c r="AD8" s="12">
        <f t="shared" si="6"/>
        <v>51.150793650793652</v>
      </c>
      <c r="AE8" s="12">
        <f t="shared" si="6"/>
        <v>2.3009030181467018</v>
      </c>
    </row>
    <row r="9" spans="1:31" x14ac:dyDescent="0.25">
      <c r="A9" s="10" t="s">
        <v>10</v>
      </c>
      <c r="B9" s="4">
        <v>55</v>
      </c>
      <c r="C9" s="4">
        <v>71</v>
      </c>
      <c r="D9" s="4">
        <v>22</v>
      </c>
      <c r="E9" s="11">
        <v>38.461538461538467</v>
      </c>
      <c r="F9" s="11">
        <v>62.280701754385973</v>
      </c>
      <c r="G9" s="11">
        <v>30.555555555555557</v>
      </c>
      <c r="I9" s="10" t="s">
        <v>10</v>
      </c>
      <c r="J9" s="4">
        <v>43</v>
      </c>
      <c r="K9" s="4">
        <v>68</v>
      </c>
      <c r="L9" s="4">
        <v>29</v>
      </c>
      <c r="M9" s="11">
        <v>39.814814814814817</v>
      </c>
      <c r="N9" s="11">
        <v>57.627118644067799</v>
      </c>
      <c r="O9" s="11">
        <v>27.61904761904762</v>
      </c>
      <c r="Q9" s="10" t="s">
        <v>10</v>
      </c>
      <c r="R9" s="12">
        <f t="shared" si="0"/>
        <v>39.138176638176645</v>
      </c>
      <c r="S9" s="12">
        <f t="shared" si="1"/>
        <v>0.95691088622110876</v>
      </c>
      <c r="T9" s="12">
        <f t="shared" si="2"/>
        <v>59.953910199226883</v>
      </c>
      <c r="U9" s="12">
        <f t="shared" si="3"/>
        <v>3.2905801741211662</v>
      </c>
      <c r="V9" s="12">
        <f t="shared" si="4"/>
        <v>29.087301587301589</v>
      </c>
      <c r="W9" s="12">
        <f t="shared" si="5"/>
        <v>2.0764246749128779</v>
      </c>
      <c r="Y9" s="1" t="s">
        <v>19</v>
      </c>
      <c r="Z9" s="12">
        <f t="shared" ref="Z9:AE9" si="7">R19</f>
        <v>87.301587301587304</v>
      </c>
      <c r="AA9" s="12">
        <f t="shared" si="7"/>
        <v>2.2447834323382381</v>
      </c>
      <c r="AB9" s="12">
        <f t="shared" si="7"/>
        <v>59.115903428129563</v>
      </c>
      <c r="AC9" s="12">
        <f t="shared" si="7"/>
        <v>9.7630431941471407</v>
      </c>
      <c r="AD9" s="12">
        <f t="shared" si="7"/>
        <v>52.907928588134411</v>
      </c>
      <c r="AE9" s="12">
        <f t="shared" si="7"/>
        <v>2.0121148759108896</v>
      </c>
    </row>
    <row r="10" spans="1:31" x14ac:dyDescent="0.25">
      <c r="A10" s="10" t="s">
        <v>11</v>
      </c>
      <c r="B10" s="4">
        <v>44</v>
      </c>
      <c r="C10" s="4">
        <v>8</v>
      </c>
      <c r="D10" s="4">
        <v>16</v>
      </c>
      <c r="E10" s="11">
        <v>30.76923076923077</v>
      </c>
      <c r="F10" s="11">
        <v>7.0175438596491224</v>
      </c>
      <c r="G10" s="11">
        <v>22.222222222222221</v>
      </c>
      <c r="I10" s="10" t="s">
        <v>11</v>
      </c>
      <c r="J10" s="4">
        <v>41</v>
      </c>
      <c r="K10" s="4">
        <v>12</v>
      </c>
      <c r="L10" s="4">
        <v>23</v>
      </c>
      <c r="M10" s="11">
        <v>37.962962962962962</v>
      </c>
      <c r="N10" s="11">
        <v>10.16949152542373</v>
      </c>
      <c r="O10" s="11">
        <v>21.904761904761905</v>
      </c>
      <c r="Q10" s="10" t="s">
        <v>11</v>
      </c>
      <c r="R10" s="12">
        <f t="shared" si="0"/>
        <v>34.366096866096868</v>
      </c>
      <c r="S10" s="12">
        <f t="shared" si="1"/>
        <v>5.086736816227984</v>
      </c>
      <c r="T10" s="12">
        <f t="shared" si="2"/>
        <v>8.5935176925364267</v>
      </c>
      <c r="U10" s="12">
        <f t="shared" si="3"/>
        <v>2.2287635684143337</v>
      </c>
      <c r="V10" s="12">
        <f t="shared" si="4"/>
        <v>22.063492063492063</v>
      </c>
      <c r="W10" s="12">
        <f t="shared" si="5"/>
        <v>0.22447834323382382</v>
      </c>
      <c r="Y10" s="1" t="s">
        <v>20</v>
      </c>
      <c r="Z10" s="12">
        <f t="shared" ref="Z10:AE10" si="8">R27</f>
        <v>88.11052417716374</v>
      </c>
      <c r="AA10" s="12">
        <f t="shared" si="8"/>
        <v>6.9762505677405091</v>
      </c>
      <c r="AB10" s="12">
        <f t="shared" si="8"/>
        <v>50.910772075820617</v>
      </c>
      <c r="AC10" s="12">
        <f t="shared" si="8"/>
        <v>7.466629164262967</v>
      </c>
      <c r="AD10" s="12">
        <f t="shared" si="8"/>
        <v>44.607843137254903</v>
      </c>
      <c r="AE10" s="12">
        <f t="shared" si="8"/>
        <v>7.6256613657372592</v>
      </c>
    </row>
    <row r="11" spans="1:31" x14ac:dyDescent="0.25">
      <c r="A11" s="2"/>
      <c r="B11" s="2"/>
      <c r="C11" s="2"/>
      <c r="D11" s="2"/>
      <c r="E11" s="2"/>
      <c r="F11" s="2"/>
      <c r="G11" s="2"/>
      <c r="I11" s="2"/>
      <c r="J11" s="2"/>
      <c r="K11" s="2"/>
      <c r="L11" s="2"/>
      <c r="M11" s="2"/>
      <c r="N11" s="2"/>
      <c r="O11" s="2"/>
      <c r="Q11" s="10" t="s">
        <v>22</v>
      </c>
      <c r="R11" s="12">
        <f>AVERAGE(SUM(E9:E10),SUM(M9:M10))</f>
        <v>73.504273504273499</v>
      </c>
      <c r="S11" s="12">
        <f>STDEV(SUM(E9:E10),SUM(M9:M10))</f>
        <v>6.0436477024491122</v>
      </c>
      <c r="T11" s="12">
        <f>AVERAGE(SUM(F9:F10),SUM(N9:N10))</f>
        <v>68.547427891763306</v>
      </c>
      <c r="U11" s="12">
        <f>STDEV(SUM(F9:F10),SUM(N9:N10))</f>
        <v>1.0618166057068319</v>
      </c>
      <c r="V11" s="12">
        <f>AVERAGE(SUM(G9:G10),SUM(O9:O10))</f>
        <v>51.150793650793652</v>
      </c>
      <c r="W11" s="12">
        <f>STDEV(SUM(G9:G10),SUM(O9:O10))</f>
        <v>2.3009030181467018</v>
      </c>
    </row>
    <row r="12" spans="1:31" x14ac:dyDescent="0.25">
      <c r="A12" s="2"/>
      <c r="B12" s="3" t="s">
        <v>0</v>
      </c>
      <c r="C12" s="4"/>
      <c r="D12" s="4"/>
      <c r="E12" s="5" t="s">
        <v>1</v>
      </c>
      <c r="F12" s="6"/>
      <c r="G12" s="6"/>
      <c r="I12" s="2"/>
      <c r="J12" s="3" t="s">
        <v>0</v>
      </c>
      <c r="K12" s="4"/>
      <c r="L12" s="4"/>
      <c r="M12" s="5" t="s">
        <v>1</v>
      </c>
      <c r="N12" s="6"/>
      <c r="O12" s="6"/>
    </row>
    <row r="13" spans="1:31" x14ac:dyDescent="0.25">
      <c r="A13" s="7" t="s">
        <v>13</v>
      </c>
      <c r="B13" s="8" t="s">
        <v>2</v>
      </c>
      <c r="C13" s="8" t="s">
        <v>3</v>
      </c>
      <c r="D13" s="8" t="s">
        <v>4</v>
      </c>
      <c r="E13" s="9" t="s">
        <v>2</v>
      </c>
      <c r="F13" s="9" t="s">
        <v>5</v>
      </c>
      <c r="G13" s="9" t="s">
        <v>6</v>
      </c>
      <c r="I13" s="7" t="s">
        <v>13</v>
      </c>
      <c r="J13" s="8" t="s">
        <v>2</v>
      </c>
      <c r="K13" s="8" t="s">
        <v>3</v>
      </c>
      <c r="L13" s="8" t="s">
        <v>4</v>
      </c>
      <c r="M13" s="9" t="s">
        <v>2</v>
      </c>
      <c r="N13" s="9" t="s">
        <v>5</v>
      </c>
      <c r="O13" s="9" t="s">
        <v>6</v>
      </c>
      <c r="Q13" s="14" t="s">
        <v>19</v>
      </c>
      <c r="R13" s="8" t="s">
        <v>2</v>
      </c>
      <c r="S13" s="8"/>
      <c r="T13" s="8" t="s">
        <v>3</v>
      </c>
      <c r="U13" s="8"/>
      <c r="V13" s="8" t="s">
        <v>4</v>
      </c>
      <c r="W13" s="8"/>
    </row>
    <row r="14" spans="1:31" x14ac:dyDescent="0.25">
      <c r="A14" s="10" t="s">
        <v>7</v>
      </c>
      <c r="B14" s="4">
        <v>112</v>
      </c>
      <c r="C14" s="4">
        <v>103</v>
      </c>
      <c r="D14" s="4">
        <v>127</v>
      </c>
      <c r="E14" s="6"/>
      <c r="F14" s="6"/>
      <c r="G14" s="6"/>
      <c r="I14" s="10" t="s">
        <v>7</v>
      </c>
      <c r="J14" s="4">
        <v>108</v>
      </c>
      <c r="K14" s="4">
        <v>113</v>
      </c>
      <c r="L14" s="4">
        <v>101</v>
      </c>
      <c r="M14" s="6"/>
      <c r="N14" s="6"/>
      <c r="O14" s="6"/>
      <c r="Q14" s="1" t="s">
        <v>16</v>
      </c>
      <c r="R14">
        <f>SUM(B14,J14)</f>
        <v>220</v>
      </c>
      <c r="T14">
        <f>SUM(C14,K14)</f>
        <v>216</v>
      </c>
      <c r="V14">
        <f>SUM(D14,L14)</f>
        <v>228</v>
      </c>
    </row>
    <row r="15" spans="1:31" x14ac:dyDescent="0.25">
      <c r="A15" s="10" t="s">
        <v>8</v>
      </c>
      <c r="B15" s="4">
        <v>8</v>
      </c>
      <c r="C15" s="4">
        <v>12</v>
      </c>
      <c r="D15" s="4">
        <v>34</v>
      </c>
      <c r="E15" s="11">
        <v>7.1428571428571423</v>
      </c>
      <c r="F15" s="11">
        <v>11.650485436893204</v>
      </c>
      <c r="G15" s="11">
        <v>26.771653543307089</v>
      </c>
      <c r="I15" s="10" t="s">
        <v>8</v>
      </c>
      <c r="J15" s="4">
        <v>5</v>
      </c>
      <c r="K15" s="4">
        <v>27</v>
      </c>
      <c r="L15" s="4">
        <v>15</v>
      </c>
      <c r="M15" s="11">
        <v>4.6296296296296298</v>
      </c>
      <c r="N15" s="11">
        <v>23.893805309734514</v>
      </c>
      <c r="O15" s="11">
        <v>14.85148514851485</v>
      </c>
      <c r="Q15" s="10" t="s">
        <v>8</v>
      </c>
      <c r="R15" s="12">
        <f>AVERAGE(E15,M15)</f>
        <v>5.8862433862433861</v>
      </c>
      <c r="S15" s="12">
        <f>STDEV(E15,M15)</f>
        <v>1.7771202172677776</v>
      </c>
      <c r="T15" s="12">
        <f>AVERAGE(F15,N15)</f>
        <v>17.772145373313858</v>
      </c>
      <c r="U15" s="12">
        <f>STDEV(F15,N15)</f>
        <v>8.6573345063221083</v>
      </c>
      <c r="V15" s="12">
        <f>AVERAGE(G15,O15)</f>
        <v>20.811569345910968</v>
      </c>
      <c r="W15" s="12">
        <f>STDEV(G15,O15)</f>
        <v>8.4288319048431664</v>
      </c>
    </row>
    <row r="16" spans="1:31" x14ac:dyDescent="0.25">
      <c r="A16" s="10" t="s">
        <v>9</v>
      </c>
      <c r="B16" s="4">
        <v>8</v>
      </c>
      <c r="C16" s="4">
        <v>23</v>
      </c>
      <c r="D16" s="4">
        <v>24</v>
      </c>
      <c r="E16" s="11">
        <v>7.1428571428571423</v>
      </c>
      <c r="F16" s="11">
        <v>22.330097087378643</v>
      </c>
      <c r="G16" s="11">
        <v>18.897637795275589</v>
      </c>
      <c r="I16" s="10" t="s">
        <v>9</v>
      </c>
      <c r="J16" s="4">
        <v>7</v>
      </c>
      <c r="K16" s="4">
        <v>27</v>
      </c>
      <c r="L16" s="4">
        <v>34</v>
      </c>
      <c r="M16" s="11">
        <v>6.481481481481481</v>
      </c>
      <c r="N16" s="11">
        <v>23.893805309734514</v>
      </c>
      <c r="O16" s="11">
        <v>33.663366336633665</v>
      </c>
      <c r="Q16" s="10" t="s">
        <v>9</v>
      </c>
      <c r="R16" s="12">
        <f t="shared" ref="R16:R18" si="9">AVERAGE(E16,M16)</f>
        <v>6.8121693121693117</v>
      </c>
      <c r="S16" s="12">
        <f t="shared" ref="S16:S18" si="10">STDEV(E16,M16)</f>
        <v>0.46766321507046793</v>
      </c>
      <c r="T16" s="12">
        <f t="shared" ref="T16:T18" si="11">AVERAGE(F16,N16)</f>
        <v>23.111951198556579</v>
      </c>
      <c r="U16" s="12">
        <f t="shared" ref="U16:U18" si="12">STDEV(F16,N16)</f>
        <v>1.1057086878249978</v>
      </c>
      <c r="V16" s="12">
        <f t="shared" ref="V16:V18" si="13">AVERAGE(G16,O16)</f>
        <v>26.280502065954629</v>
      </c>
      <c r="W16" s="12">
        <f t="shared" ref="W16:W18" si="14">STDEV(G16,O16)</f>
        <v>10.440946780754048</v>
      </c>
    </row>
    <row r="17" spans="1:39" x14ac:dyDescent="0.25">
      <c r="A17" s="10" t="s">
        <v>10</v>
      </c>
      <c r="B17" s="4">
        <v>31</v>
      </c>
      <c r="C17" s="4">
        <v>49</v>
      </c>
      <c r="D17" s="4">
        <v>29</v>
      </c>
      <c r="E17" s="11">
        <v>27.678571428571431</v>
      </c>
      <c r="F17" s="11">
        <v>47.572815533980581</v>
      </c>
      <c r="G17" s="11">
        <v>22.834645669291341</v>
      </c>
      <c r="I17" s="10" t="s">
        <v>10</v>
      </c>
      <c r="J17" s="4">
        <v>62</v>
      </c>
      <c r="K17" s="4">
        <v>48</v>
      </c>
      <c r="L17" s="4">
        <v>29</v>
      </c>
      <c r="M17" s="11">
        <v>57.407407407407405</v>
      </c>
      <c r="N17" s="11">
        <v>42.477876106194692</v>
      </c>
      <c r="O17" s="11">
        <v>28.71287128712871</v>
      </c>
      <c r="Q17" s="10" t="s">
        <v>10</v>
      </c>
      <c r="R17" s="12">
        <f t="shared" si="9"/>
        <v>42.542989417989418</v>
      </c>
      <c r="S17" s="12">
        <f t="shared" si="10"/>
        <v>21.021461517417531</v>
      </c>
      <c r="T17" s="12">
        <f t="shared" si="11"/>
        <v>45.025345820087637</v>
      </c>
      <c r="U17" s="12">
        <f t="shared" si="12"/>
        <v>3.6026662191221099</v>
      </c>
      <c r="V17" s="12">
        <f t="shared" si="13"/>
        <v>25.773758478210027</v>
      </c>
      <c r="W17" s="12">
        <f t="shared" si="14"/>
        <v>4.1565331957172704</v>
      </c>
    </row>
    <row r="18" spans="1:39" x14ac:dyDescent="0.25">
      <c r="A18" s="10" t="s">
        <v>11</v>
      </c>
      <c r="B18" s="4">
        <v>65</v>
      </c>
      <c r="C18" s="4">
        <v>19</v>
      </c>
      <c r="D18" s="4">
        <v>40</v>
      </c>
      <c r="E18" s="11">
        <v>58.035714285714292</v>
      </c>
      <c r="F18" s="11">
        <v>18.446601941747574</v>
      </c>
      <c r="G18" s="11">
        <v>31.496062992125985</v>
      </c>
      <c r="I18" s="10" t="s">
        <v>11</v>
      </c>
      <c r="J18" s="4">
        <v>34</v>
      </c>
      <c r="K18" s="4">
        <v>11</v>
      </c>
      <c r="L18" s="4">
        <v>23</v>
      </c>
      <c r="M18" s="11">
        <v>31.481481481481481</v>
      </c>
      <c r="N18" s="11">
        <v>9.7345132743362832</v>
      </c>
      <c r="O18" s="11">
        <v>22.772277227722775</v>
      </c>
      <c r="Q18" s="10" t="s">
        <v>11</v>
      </c>
      <c r="R18" s="12">
        <f t="shared" si="9"/>
        <v>44.758597883597886</v>
      </c>
      <c r="S18" s="12">
        <f t="shared" si="10"/>
        <v>18.776678085079293</v>
      </c>
      <c r="T18" s="12">
        <f t="shared" si="11"/>
        <v>14.090557608041928</v>
      </c>
      <c r="U18" s="12">
        <f t="shared" si="12"/>
        <v>6.1603769750249917</v>
      </c>
      <c r="V18" s="12">
        <f t="shared" si="13"/>
        <v>27.13417010992438</v>
      </c>
      <c r="W18" s="12">
        <f t="shared" si="14"/>
        <v>6.1686480716281862</v>
      </c>
    </row>
    <row r="19" spans="1:39" x14ac:dyDescent="0.25">
      <c r="A19" s="2"/>
      <c r="B19" s="2"/>
      <c r="C19" s="2"/>
      <c r="D19" s="2"/>
      <c r="E19" s="2"/>
      <c r="F19" s="2"/>
      <c r="G19" s="2"/>
      <c r="I19" s="2"/>
      <c r="J19" s="2"/>
      <c r="K19" s="2"/>
      <c r="L19" s="2"/>
      <c r="M19" s="2"/>
      <c r="N19" s="2"/>
      <c r="O19" s="2"/>
      <c r="Q19" s="10" t="s">
        <v>22</v>
      </c>
      <c r="R19" s="12">
        <f>AVERAGE(SUM(E17:E18),SUM(M17:M18))</f>
        <v>87.301587301587304</v>
      </c>
      <c r="S19" s="12">
        <f>STDEV(SUM(E17:E18),SUM(M17:M18))</f>
        <v>2.2447834323382381</v>
      </c>
      <c r="T19" s="12">
        <f>AVERAGE(SUM(F17:F18),SUM(N17:N18))</f>
        <v>59.115903428129563</v>
      </c>
      <c r="U19" s="12">
        <f>STDEV(SUM(F17:F18),SUM(N17:N18))</f>
        <v>9.7630431941471407</v>
      </c>
      <c r="V19" s="12">
        <f>AVERAGE(SUM(G17:G18),SUM(O17:O18))</f>
        <v>52.907928588134411</v>
      </c>
      <c r="W19" s="12">
        <f>STDEV(SUM(G17:G18),SUM(O17:O18))</f>
        <v>2.0121148759108896</v>
      </c>
    </row>
    <row r="20" spans="1:39" x14ac:dyDescent="0.25">
      <c r="A20" s="2"/>
      <c r="B20" s="3" t="s">
        <v>0</v>
      </c>
      <c r="C20" s="4"/>
      <c r="D20" s="4"/>
      <c r="E20" s="5" t="s">
        <v>1</v>
      </c>
      <c r="F20" s="6"/>
      <c r="G20" s="6"/>
      <c r="I20" s="2"/>
      <c r="J20" s="3" t="s">
        <v>0</v>
      </c>
      <c r="K20" s="4"/>
      <c r="L20" s="4"/>
      <c r="M20" s="5" t="s">
        <v>1</v>
      </c>
      <c r="N20" s="6"/>
      <c r="O20" s="6"/>
    </row>
    <row r="21" spans="1:39" x14ac:dyDescent="0.25">
      <c r="A21" s="7" t="s">
        <v>14</v>
      </c>
      <c r="B21" s="8" t="s">
        <v>2</v>
      </c>
      <c r="C21" s="8" t="s">
        <v>3</v>
      </c>
      <c r="D21" s="8" t="s">
        <v>4</v>
      </c>
      <c r="E21" s="9" t="s">
        <v>2</v>
      </c>
      <c r="F21" s="9" t="s">
        <v>5</v>
      </c>
      <c r="G21" s="9" t="s">
        <v>6</v>
      </c>
      <c r="I21" s="7" t="s">
        <v>14</v>
      </c>
      <c r="J21" s="8" t="s">
        <v>2</v>
      </c>
      <c r="K21" s="8" t="s">
        <v>3</v>
      </c>
      <c r="L21" s="8" t="s">
        <v>4</v>
      </c>
      <c r="M21" s="9" t="s">
        <v>2</v>
      </c>
      <c r="N21" s="9" t="s">
        <v>5</v>
      </c>
      <c r="O21" s="9" t="s">
        <v>6</v>
      </c>
      <c r="Q21" s="14" t="s">
        <v>20</v>
      </c>
      <c r="R21" s="8" t="s">
        <v>2</v>
      </c>
      <c r="S21" s="8"/>
      <c r="T21" s="8" t="s">
        <v>3</v>
      </c>
      <c r="U21" s="8"/>
      <c r="V21" s="8" t="s">
        <v>4</v>
      </c>
      <c r="W21" s="8"/>
    </row>
    <row r="22" spans="1:39" x14ac:dyDescent="0.25">
      <c r="A22" s="10" t="s">
        <v>7</v>
      </c>
      <c r="B22" s="4">
        <v>107</v>
      </c>
      <c r="C22" s="4">
        <v>105</v>
      </c>
      <c r="D22" s="4">
        <v>104</v>
      </c>
      <c r="E22" s="6"/>
      <c r="F22" s="6"/>
      <c r="G22" s="6"/>
      <c r="I22" s="10" t="s">
        <v>7</v>
      </c>
      <c r="J22" s="4">
        <v>115</v>
      </c>
      <c r="K22" s="4">
        <v>107</v>
      </c>
      <c r="L22" s="4">
        <v>102</v>
      </c>
      <c r="M22" s="6"/>
      <c r="N22" s="6"/>
      <c r="O22" s="6"/>
      <c r="Q22" s="1" t="s">
        <v>16</v>
      </c>
      <c r="R22">
        <f>SUM(B22,J22)</f>
        <v>222</v>
      </c>
      <c r="T22">
        <f>SUM(C22,K22)</f>
        <v>212</v>
      </c>
      <c r="V22">
        <f>SUM(D22,L22)</f>
        <v>206</v>
      </c>
    </row>
    <row r="23" spans="1:39" x14ac:dyDescent="0.25">
      <c r="A23" s="10" t="s">
        <v>8</v>
      </c>
      <c r="B23" s="4">
        <v>16</v>
      </c>
      <c r="C23" s="4">
        <v>22</v>
      </c>
      <c r="D23" s="4">
        <v>27</v>
      </c>
      <c r="E23" s="11">
        <v>14.953271028037381</v>
      </c>
      <c r="F23" s="11">
        <v>20.952380952380953</v>
      </c>
      <c r="G23" s="11">
        <v>25.961538461538463</v>
      </c>
      <c r="I23" s="10" t="s">
        <v>8</v>
      </c>
      <c r="J23" s="4">
        <v>3</v>
      </c>
      <c r="K23" s="4">
        <v>21</v>
      </c>
      <c r="L23" s="4">
        <v>25</v>
      </c>
      <c r="M23" s="11">
        <v>2.6086956521739131</v>
      </c>
      <c r="N23" s="11">
        <v>20.388349514563107</v>
      </c>
      <c r="O23" s="11">
        <v>24.509803921568626</v>
      </c>
      <c r="Q23" s="10" t="s">
        <v>8</v>
      </c>
      <c r="R23" s="12">
        <f>AVERAGE(E23,M23)</f>
        <v>8.7809833401056476</v>
      </c>
      <c r="S23" s="12">
        <f>STDEV(E23,M23)</f>
        <v>8.7289329591415328</v>
      </c>
      <c r="T23" s="12">
        <f>AVERAGE(F23,N23)</f>
        <v>20.67036523347203</v>
      </c>
      <c r="U23" s="12">
        <f>STDEV(F23,N23)</f>
        <v>0.39883045448339738</v>
      </c>
      <c r="V23" s="12">
        <f>AVERAGE(G23,O23)</f>
        <v>25.235671191553543</v>
      </c>
      <c r="W23" s="12">
        <f>STDEV(G23,O23)</f>
        <v>1.0265313376954053</v>
      </c>
    </row>
    <row r="24" spans="1:39" x14ac:dyDescent="0.25">
      <c r="A24" s="10" t="s">
        <v>9</v>
      </c>
      <c r="B24" s="4">
        <v>2</v>
      </c>
      <c r="C24" s="4">
        <v>24</v>
      </c>
      <c r="D24" s="4">
        <v>25</v>
      </c>
      <c r="E24" s="11">
        <v>1.8691588785046727</v>
      </c>
      <c r="F24" s="11">
        <v>22.857142857142858</v>
      </c>
      <c r="G24" s="11">
        <v>24.03846153846154</v>
      </c>
      <c r="I24" s="10" t="s">
        <v>9</v>
      </c>
      <c r="J24" s="4">
        <v>5</v>
      </c>
      <c r="K24" s="4">
        <v>39</v>
      </c>
      <c r="L24" s="4">
        <v>37</v>
      </c>
      <c r="M24" s="11">
        <v>4.3478260869565215</v>
      </c>
      <c r="N24" s="11">
        <v>37.864077669902912</v>
      </c>
      <c r="O24" s="11">
        <v>36.274509803921568</v>
      </c>
      <c r="Q24" s="10" t="s">
        <v>9</v>
      </c>
      <c r="R24" s="12">
        <f t="shared" ref="R24:R26" si="15">AVERAGE(E24,M24)</f>
        <v>3.1084924827305969</v>
      </c>
      <c r="S24" s="12">
        <f t="shared" ref="S24:S26" si="16">STDEV(E24,M24)</f>
        <v>1.7526823914010337</v>
      </c>
      <c r="T24" s="12">
        <f t="shared" ref="T24:T26" si="17">AVERAGE(F24,N24)</f>
        <v>30.360610263522886</v>
      </c>
      <c r="U24" s="12">
        <f t="shared" ref="U24:U26" si="18">STDEV(F24,N24)</f>
        <v>10.611505370927095</v>
      </c>
      <c r="V24" s="12">
        <f t="shared" ref="V24:V26" si="19">AVERAGE(G24,O24)</f>
        <v>30.156485671191554</v>
      </c>
      <c r="W24" s="12">
        <f t="shared" ref="W24:W26" si="20">STDEV(G24,O24)</f>
        <v>8.6521927034326698</v>
      </c>
    </row>
    <row r="25" spans="1:39" x14ac:dyDescent="0.25">
      <c r="A25" s="10" t="s">
        <v>10</v>
      </c>
      <c r="B25" s="4">
        <v>34</v>
      </c>
      <c r="C25" s="4">
        <v>36</v>
      </c>
      <c r="D25" s="4">
        <v>31</v>
      </c>
      <c r="E25" s="11">
        <v>31.775700934579437</v>
      </c>
      <c r="F25" s="11">
        <v>34.285714285714285</v>
      </c>
      <c r="G25" s="11">
        <v>29.807692307692307</v>
      </c>
      <c r="I25" s="10" t="s">
        <v>10</v>
      </c>
      <c r="J25" s="4">
        <v>76</v>
      </c>
      <c r="K25" s="4">
        <v>44</v>
      </c>
      <c r="L25" s="4">
        <v>24</v>
      </c>
      <c r="M25" s="11">
        <v>66.086956521739125</v>
      </c>
      <c r="N25" s="11">
        <v>42.718446601941743</v>
      </c>
      <c r="O25" s="11">
        <v>23.52941176470588</v>
      </c>
      <c r="Q25" s="10" t="s">
        <v>10</v>
      </c>
      <c r="R25" s="12">
        <f t="shared" si="15"/>
        <v>48.931328728159279</v>
      </c>
      <c r="S25" s="12">
        <f t="shared" si="16"/>
        <v>24.261721496705423</v>
      </c>
      <c r="T25" s="12">
        <f t="shared" si="17"/>
        <v>38.502080443828014</v>
      </c>
      <c r="U25" s="12">
        <f t="shared" si="18"/>
        <v>5.9628422047353569</v>
      </c>
      <c r="V25" s="12">
        <f t="shared" si="19"/>
        <v>26.668552036199095</v>
      </c>
      <c r="W25" s="12">
        <f t="shared" si="20"/>
        <v>4.4394147461372402</v>
      </c>
    </row>
    <row r="26" spans="1:39" x14ac:dyDescent="0.25">
      <c r="A26" s="10" t="s">
        <v>11</v>
      </c>
      <c r="B26" s="4">
        <v>55</v>
      </c>
      <c r="C26" s="4">
        <v>23</v>
      </c>
      <c r="D26" s="4">
        <v>21</v>
      </c>
      <c r="E26" s="11">
        <v>51.401869158878498</v>
      </c>
      <c r="F26" s="11">
        <v>21.904761904761905</v>
      </c>
      <c r="G26" s="11">
        <v>20.192307692307693</v>
      </c>
      <c r="I26" s="10" t="s">
        <v>11</v>
      </c>
      <c r="J26" s="4">
        <v>31</v>
      </c>
      <c r="K26" s="4">
        <v>3</v>
      </c>
      <c r="L26" s="4">
        <v>16</v>
      </c>
      <c r="M26" s="11">
        <v>26.956521739130434</v>
      </c>
      <c r="N26" s="11">
        <v>2.912621359223301</v>
      </c>
      <c r="O26" s="11">
        <v>15.686274509803921</v>
      </c>
      <c r="Q26" s="10" t="s">
        <v>11</v>
      </c>
      <c r="R26" s="12">
        <f t="shared" si="15"/>
        <v>39.179195449004467</v>
      </c>
      <c r="S26" s="12">
        <f t="shared" si="16"/>
        <v>17.285470928964923</v>
      </c>
      <c r="T26" s="12">
        <f t="shared" si="17"/>
        <v>12.408691631992603</v>
      </c>
      <c r="U26" s="12">
        <f t="shared" si="18"/>
        <v>13.429471368998325</v>
      </c>
      <c r="V26" s="12">
        <f t="shared" si="19"/>
        <v>17.939291101055808</v>
      </c>
      <c r="W26" s="12">
        <f t="shared" si="20"/>
        <v>3.1862466196000092</v>
      </c>
    </row>
    <row r="27" spans="1:39" x14ac:dyDescent="0.25">
      <c r="Q27" s="10" t="s">
        <v>22</v>
      </c>
      <c r="R27" s="12">
        <f>AVERAGE(SUM(E25:E26),SUM(M25:M26))</f>
        <v>88.11052417716374</v>
      </c>
      <c r="S27" s="12">
        <f>STDEV(SUM(E25:E26),SUM(M25:M26))</f>
        <v>6.9762505677405091</v>
      </c>
      <c r="T27" s="12">
        <f>AVERAGE(SUM(F25:F26),SUM(N25:N26))</f>
        <v>50.910772075820617</v>
      </c>
      <c r="U27" s="12">
        <f>STDEV(SUM(F25:F26),SUM(N25:N26))</f>
        <v>7.466629164262967</v>
      </c>
      <c r="V27" s="12">
        <f>AVERAGE(SUM(G25:G26),SUM(O25:O26))</f>
        <v>44.607843137254903</v>
      </c>
      <c r="W27" s="12">
        <f>STDEV(SUM(G25:G26),SUM(O25:O26))</f>
        <v>7.6256613657372592</v>
      </c>
    </row>
    <row r="30" spans="1:39" ht="21" x14ac:dyDescent="0.35">
      <c r="A30" s="13" t="s">
        <v>26</v>
      </c>
    </row>
    <row r="31" spans="1:39" ht="15.75" x14ac:dyDescent="0.25">
      <c r="A31" s="17" t="s">
        <v>43</v>
      </c>
      <c r="B31" s="17"/>
      <c r="C31" s="17"/>
      <c r="D31" s="17"/>
      <c r="E31" s="17"/>
      <c r="F31" s="17"/>
      <c r="G31" s="17"/>
      <c r="I31" s="17" t="s">
        <v>44</v>
      </c>
      <c r="J31" s="17"/>
      <c r="K31" s="17"/>
      <c r="L31" s="17"/>
      <c r="M31" s="17"/>
      <c r="N31" s="17"/>
      <c r="O31" s="17"/>
      <c r="Q31" s="17" t="s">
        <v>45</v>
      </c>
      <c r="R31" s="17"/>
      <c r="S31" s="17"/>
      <c r="T31" s="17"/>
      <c r="U31" s="17"/>
      <c r="V31" s="17"/>
      <c r="W31" s="17"/>
      <c r="Y31" s="17" t="s">
        <v>21</v>
      </c>
      <c r="Z31" s="17"/>
      <c r="AA31" s="17"/>
      <c r="AB31" s="17"/>
      <c r="AC31" s="17"/>
      <c r="AD31" s="17"/>
      <c r="AE31" s="17"/>
      <c r="AG31" s="17" t="s">
        <v>25</v>
      </c>
      <c r="AH31" s="17"/>
      <c r="AI31" s="17"/>
      <c r="AJ31" s="17"/>
      <c r="AK31" s="17"/>
      <c r="AL31" s="17"/>
      <c r="AM31" s="17"/>
    </row>
    <row r="32" spans="1:39" x14ac:dyDescent="0.25">
      <c r="A32" s="2"/>
      <c r="B32" s="3" t="s">
        <v>0</v>
      </c>
      <c r="C32" s="4"/>
      <c r="D32" s="4"/>
      <c r="E32" s="5" t="s">
        <v>1</v>
      </c>
      <c r="F32" s="6"/>
      <c r="G32" s="6"/>
      <c r="I32" s="2"/>
      <c r="J32" s="3" t="s">
        <v>0</v>
      </c>
      <c r="K32" s="4"/>
      <c r="L32" s="4"/>
      <c r="M32" s="5" t="s">
        <v>1</v>
      </c>
      <c r="N32" s="6"/>
      <c r="O32" s="6"/>
      <c r="Q32" s="2"/>
      <c r="R32" s="3" t="s">
        <v>0</v>
      </c>
      <c r="S32" s="4"/>
      <c r="T32" s="4"/>
      <c r="U32" s="5" t="s">
        <v>1</v>
      </c>
      <c r="V32" s="6"/>
      <c r="W32" s="6"/>
      <c r="AG32" s="1"/>
      <c r="AH32" s="1" t="s">
        <v>2</v>
      </c>
      <c r="AI32" s="1"/>
      <c r="AJ32" s="1" t="s">
        <v>3</v>
      </c>
      <c r="AK32" s="1"/>
      <c r="AL32" s="1" t="s">
        <v>4</v>
      </c>
      <c r="AM32" s="1"/>
    </row>
    <row r="33" spans="1:39" x14ac:dyDescent="0.25">
      <c r="A33" s="7" t="s">
        <v>29</v>
      </c>
      <c r="B33" s="8" t="s">
        <v>2</v>
      </c>
      <c r="C33" s="8" t="s">
        <v>3</v>
      </c>
      <c r="D33" s="8" t="s">
        <v>4</v>
      </c>
      <c r="E33" s="9" t="s">
        <v>2</v>
      </c>
      <c r="F33" s="9" t="s">
        <v>5</v>
      </c>
      <c r="G33" s="9" t="s">
        <v>6</v>
      </c>
      <c r="I33" s="7" t="s">
        <v>29</v>
      </c>
      <c r="J33" s="8" t="s">
        <v>2</v>
      </c>
      <c r="K33" s="8" t="s">
        <v>3</v>
      </c>
      <c r="L33" s="8" t="s">
        <v>4</v>
      </c>
      <c r="M33" s="9" t="s">
        <v>2</v>
      </c>
      <c r="N33" s="9" t="s">
        <v>5</v>
      </c>
      <c r="O33" s="9" t="s">
        <v>6</v>
      </c>
      <c r="Q33" s="7" t="s">
        <v>29</v>
      </c>
      <c r="R33" s="8" t="s">
        <v>2</v>
      </c>
      <c r="S33" s="8" t="s">
        <v>3</v>
      </c>
      <c r="T33" s="8" t="s">
        <v>4</v>
      </c>
      <c r="U33" s="9" t="s">
        <v>2</v>
      </c>
      <c r="V33" s="9" t="s">
        <v>5</v>
      </c>
      <c r="W33" s="9" t="s">
        <v>6</v>
      </c>
      <c r="Y33" s="14" t="s">
        <v>27</v>
      </c>
      <c r="Z33" s="8" t="s">
        <v>2</v>
      </c>
      <c r="AA33" s="8"/>
      <c r="AB33" s="8" t="s">
        <v>3</v>
      </c>
      <c r="AC33" s="8"/>
      <c r="AD33" s="8" t="s">
        <v>4</v>
      </c>
      <c r="AE33" s="8"/>
      <c r="AG33" s="15"/>
      <c r="AH33" s="15" t="s">
        <v>23</v>
      </c>
      <c r="AI33" s="15" t="s">
        <v>24</v>
      </c>
      <c r="AJ33" s="15" t="s">
        <v>23</v>
      </c>
      <c r="AK33" s="15" t="s">
        <v>24</v>
      </c>
      <c r="AL33" s="15" t="s">
        <v>23</v>
      </c>
      <c r="AM33" s="15" t="s">
        <v>24</v>
      </c>
    </row>
    <row r="34" spans="1:39" x14ac:dyDescent="0.25">
      <c r="A34" s="10" t="s">
        <v>7</v>
      </c>
      <c r="B34" s="4">
        <v>133</v>
      </c>
      <c r="C34" s="4">
        <v>117</v>
      </c>
      <c r="D34" s="4">
        <v>101</v>
      </c>
      <c r="E34" s="6"/>
      <c r="F34" s="6"/>
      <c r="G34" s="6"/>
      <c r="I34" s="10" t="s">
        <v>7</v>
      </c>
      <c r="J34" s="4">
        <v>110</v>
      </c>
      <c r="K34" s="4">
        <v>100</v>
      </c>
      <c r="L34" s="4">
        <v>103</v>
      </c>
      <c r="M34" s="6"/>
      <c r="N34" s="6"/>
      <c r="O34" s="6"/>
      <c r="Q34" s="10" t="s">
        <v>7</v>
      </c>
      <c r="R34" s="4">
        <v>102</v>
      </c>
      <c r="S34" s="4">
        <v>105</v>
      </c>
      <c r="T34" s="4">
        <v>117</v>
      </c>
      <c r="U34" s="6"/>
      <c r="V34" s="6"/>
      <c r="W34" s="6"/>
      <c r="Y34" s="1" t="s">
        <v>16</v>
      </c>
      <c r="Z34">
        <v>345</v>
      </c>
      <c r="AB34">
        <v>322</v>
      </c>
      <c r="AD34">
        <v>321</v>
      </c>
      <c r="AG34" s="1" t="s">
        <v>27</v>
      </c>
      <c r="AH34" s="12">
        <v>89.271485308637011</v>
      </c>
      <c r="AI34" s="12">
        <v>4.3372480161154296</v>
      </c>
      <c r="AJ34" s="12">
        <v>89.32560032560032</v>
      </c>
      <c r="AK34" s="12">
        <v>2.2331028603256917</v>
      </c>
      <c r="AL34" s="12">
        <v>93.922446762973536</v>
      </c>
      <c r="AM34" s="12">
        <v>3.1740697041289083</v>
      </c>
    </row>
    <row r="35" spans="1:39" x14ac:dyDescent="0.25">
      <c r="A35" s="10" t="s">
        <v>8</v>
      </c>
      <c r="B35" s="4">
        <v>3</v>
      </c>
      <c r="C35" s="4">
        <v>4</v>
      </c>
      <c r="D35" s="4">
        <v>1</v>
      </c>
      <c r="E35" s="11">
        <v>2.2556390977443606</v>
      </c>
      <c r="F35" s="11">
        <v>3.4188034188034191</v>
      </c>
      <c r="G35" s="11">
        <v>0.99009900990099009</v>
      </c>
      <c r="I35" s="10" t="s">
        <v>8</v>
      </c>
      <c r="J35" s="4">
        <v>1</v>
      </c>
      <c r="K35" s="4">
        <v>4</v>
      </c>
      <c r="L35" s="4">
        <v>1</v>
      </c>
      <c r="M35" s="11">
        <v>0.90909090909090906</v>
      </c>
      <c r="N35" s="11">
        <v>4</v>
      </c>
      <c r="O35" s="11">
        <v>0.97087378640776689</v>
      </c>
      <c r="Q35" s="10" t="s">
        <v>8</v>
      </c>
      <c r="R35" s="4">
        <v>4</v>
      </c>
      <c r="S35" s="4">
        <v>2</v>
      </c>
      <c r="T35" s="4">
        <v>0</v>
      </c>
      <c r="U35" s="11">
        <v>3.9215686274509802</v>
      </c>
      <c r="V35" s="11">
        <v>1.9047619047619049</v>
      </c>
      <c r="W35" s="11">
        <v>0</v>
      </c>
      <c r="Y35" s="10" t="s">
        <v>8</v>
      </c>
      <c r="Z35" s="12">
        <v>2.3620995447620832</v>
      </c>
      <c r="AA35" s="12">
        <v>1.509057941561021</v>
      </c>
      <c r="AB35" s="12">
        <v>3.1078551078551082</v>
      </c>
      <c r="AC35" s="12">
        <v>1.0816756944645864</v>
      </c>
      <c r="AD35" s="12">
        <v>0.65365759876958573</v>
      </c>
      <c r="AE35" s="12">
        <v>0.56616569538122541</v>
      </c>
      <c r="AG35" s="1" t="s">
        <v>28</v>
      </c>
      <c r="AH35" s="12">
        <v>85.289851939688901</v>
      </c>
      <c r="AI35" s="12">
        <v>4.0438440706232175</v>
      </c>
      <c r="AJ35" s="12">
        <v>80.955241848734104</v>
      </c>
      <c r="AK35" s="12">
        <v>3.2981767520630809</v>
      </c>
      <c r="AL35" s="12">
        <v>82.777777777777771</v>
      </c>
      <c r="AM35" s="12">
        <v>6.2648161497986941</v>
      </c>
    </row>
    <row r="36" spans="1:39" x14ac:dyDescent="0.25">
      <c r="A36" s="10" t="s">
        <v>9</v>
      </c>
      <c r="B36" s="4">
        <v>17</v>
      </c>
      <c r="C36" s="4">
        <v>6</v>
      </c>
      <c r="D36" s="4">
        <v>6</v>
      </c>
      <c r="E36" s="11">
        <v>12.781954887218044</v>
      </c>
      <c r="F36" s="11">
        <v>5.1282051282051277</v>
      </c>
      <c r="G36" s="11">
        <v>5.9405940594059405</v>
      </c>
      <c r="I36" s="10" t="s">
        <v>9</v>
      </c>
      <c r="J36" s="4">
        <v>6</v>
      </c>
      <c r="K36" s="4">
        <v>9</v>
      </c>
      <c r="L36" s="4">
        <v>8</v>
      </c>
      <c r="M36" s="11">
        <v>5.4545454545454541</v>
      </c>
      <c r="N36" s="11">
        <v>9</v>
      </c>
      <c r="O36" s="11">
        <v>7.7669902912621351</v>
      </c>
      <c r="Q36" s="10" t="s">
        <v>9</v>
      </c>
      <c r="R36" s="4">
        <v>7</v>
      </c>
      <c r="S36" s="4">
        <v>9</v>
      </c>
      <c r="T36" s="4">
        <v>3</v>
      </c>
      <c r="U36" s="11">
        <v>6.8627450980392162</v>
      </c>
      <c r="V36" s="11">
        <v>8.5714285714285712</v>
      </c>
      <c r="W36" s="11">
        <v>2.5641025641025639</v>
      </c>
      <c r="Y36" s="10" t="s">
        <v>9</v>
      </c>
      <c r="Z36" s="12">
        <v>8.3664151466009056</v>
      </c>
      <c r="AA36" s="12">
        <v>3.8882515298924458</v>
      </c>
      <c r="AB36" s="12">
        <v>7.5665445665445654</v>
      </c>
      <c r="AC36" s="12">
        <v>2.1225086053460598</v>
      </c>
      <c r="AD36" s="12">
        <v>5.4238956382568801</v>
      </c>
      <c r="AE36" s="12">
        <v>2.6396482945972868</v>
      </c>
    </row>
    <row r="37" spans="1:39" x14ac:dyDescent="0.25">
      <c r="A37" s="10" t="s">
        <v>10</v>
      </c>
      <c r="B37" s="4">
        <v>72</v>
      </c>
      <c r="C37" s="4">
        <v>61</v>
      </c>
      <c r="D37" s="4">
        <v>56</v>
      </c>
      <c r="E37" s="11">
        <v>54.13533834586466</v>
      </c>
      <c r="F37" s="11">
        <v>52.136752136752143</v>
      </c>
      <c r="G37" s="11">
        <v>55.445544554455452</v>
      </c>
      <c r="I37" s="10" t="s">
        <v>10</v>
      </c>
      <c r="J37" s="4">
        <v>69</v>
      </c>
      <c r="K37" s="4">
        <v>49</v>
      </c>
      <c r="L37" s="4">
        <v>53</v>
      </c>
      <c r="M37" s="11">
        <v>62.727272727272734</v>
      </c>
      <c r="N37" s="11">
        <v>49</v>
      </c>
      <c r="O37" s="11">
        <v>51.456310679611647</v>
      </c>
      <c r="Q37" s="10" t="s">
        <v>10</v>
      </c>
      <c r="R37" s="4">
        <v>54</v>
      </c>
      <c r="S37" s="4">
        <v>60</v>
      </c>
      <c r="T37" s="4">
        <v>64</v>
      </c>
      <c r="U37" s="11">
        <v>52.941176470588239</v>
      </c>
      <c r="V37" s="11">
        <v>57.142857142857139</v>
      </c>
      <c r="W37" s="11">
        <v>54.700854700854705</v>
      </c>
      <c r="Y37" s="10" t="s">
        <v>10</v>
      </c>
      <c r="Z37" s="12">
        <v>56.601262514575211</v>
      </c>
      <c r="AA37" s="12">
        <v>5.3387738752120493</v>
      </c>
      <c r="AB37" s="12">
        <v>52.759869759869758</v>
      </c>
      <c r="AC37" s="12">
        <v>4.107035097418172</v>
      </c>
      <c r="AD37" s="12">
        <v>53.867569978307266</v>
      </c>
      <c r="AE37" s="12">
        <v>2.1211481086132458</v>
      </c>
    </row>
    <row r="38" spans="1:39" x14ac:dyDescent="0.25">
      <c r="A38" s="10" t="s">
        <v>11</v>
      </c>
      <c r="B38" s="4">
        <v>41</v>
      </c>
      <c r="C38" s="4">
        <v>46</v>
      </c>
      <c r="D38" s="4">
        <v>38</v>
      </c>
      <c r="E38" s="11">
        <v>30.82706766917293</v>
      </c>
      <c r="F38" s="11">
        <v>39.316239316239319</v>
      </c>
      <c r="G38" s="11">
        <v>37.623762376237622</v>
      </c>
      <c r="I38" s="10" t="s">
        <v>11</v>
      </c>
      <c r="J38" s="4">
        <v>34</v>
      </c>
      <c r="K38" s="4">
        <v>38</v>
      </c>
      <c r="L38" s="4">
        <v>41</v>
      </c>
      <c r="M38" s="11">
        <v>30.909090909090907</v>
      </c>
      <c r="N38" s="11">
        <v>38</v>
      </c>
      <c r="O38" s="11">
        <v>39.805825242718448</v>
      </c>
      <c r="Q38" s="10" t="s">
        <v>11</v>
      </c>
      <c r="R38" s="4">
        <v>37</v>
      </c>
      <c r="S38" s="4">
        <v>34</v>
      </c>
      <c r="T38" s="4">
        <v>50</v>
      </c>
      <c r="U38" s="11">
        <v>36.274509803921568</v>
      </c>
      <c r="V38" s="11">
        <v>32.38095238095238</v>
      </c>
      <c r="W38" s="11">
        <v>42.735042735042732</v>
      </c>
      <c r="Y38" s="10" t="s">
        <v>11</v>
      </c>
      <c r="Z38" s="12">
        <v>32.670222794061807</v>
      </c>
      <c r="AA38" s="12">
        <v>3.1216735239378495</v>
      </c>
      <c r="AB38" s="12">
        <v>36.565730565730568</v>
      </c>
      <c r="AC38" s="12">
        <v>3.6833948778606529</v>
      </c>
      <c r="AD38" s="12">
        <v>40.05487678466627</v>
      </c>
      <c r="AE38" s="12">
        <v>2.5647254686392196</v>
      </c>
    </row>
    <row r="39" spans="1:39" x14ac:dyDescent="0.25">
      <c r="A39" s="2"/>
      <c r="B39" s="2"/>
      <c r="C39" s="2"/>
      <c r="D39" s="2"/>
      <c r="E39" s="2"/>
      <c r="F39" s="2"/>
      <c r="G39" s="2"/>
      <c r="I39" s="2"/>
      <c r="J39" s="2"/>
      <c r="K39" s="2"/>
      <c r="L39" s="2"/>
      <c r="M39" s="2"/>
      <c r="N39" s="2"/>
      <c r="O39" s="2"/>
      <c r="Q39" s="2"/>
      <c r="R39" s="2"/>
      <c r="S39" s="2"/>
      <c r="T39" s="2"/>
      <c r="U39" s="2"/>
      <c r="V39" s="2"/>
      <c r="W39" s="2"/>
      <c r="Y39" s="10" t="s">
        <v>22</v>
      </c>
      <c r="Z39" s="12">
        <v>89.271485308637011</v>
      </c>
      <c r="AA39" s="12">
        <v>4.3372480161154296</v>
      </c>
      <c r="AB39" s="12">
        <v>89.32560032560032</v>
      </c>
      <c r="AC39" s="12">
        <v>2.2331028603256917</v>
      </c>
      <c r="AD39" s="12">
        <v>93.922446762973536</v>
      </c>
      <c r="AE39" s="12">
        <v>3.1740697041289083</v>
      </c>
    </row>
    <row r="40" spans="1:39" x14ac:dyDescent="0.25">
      <c r="A40" s="2"/>
      <c r="B40" s="3" t="s">
        <v>0</v>
      </c>
      <c r="C40" s="4"/>
      <c r="D40" s="4"/>
      <c r="E40" s="5" t="s">
        <v>1</v>
      </c>
      <c r="F40" s="6"/>
      <c r="G40" s="6"/>
      <c r="I40" s="2"/>
      <c r="J40" s="3" t="s">
        <v>0</v>
      </c>
      <c r="K40" s="4"/>
      <c r="L40" s="4"/>
      <c r="M40" s="5" t="s">
        <v>1</v>
      </c>
      <c r="N40" s="6"/>
      <c r="O40" s="6"/>
      <c r="Q40" s="2"/>
      <c r="R40" s="3" t="s">
        <v>0</v>
      </c>
      <c r="S40" s="4"/>
      <c r="T40" s="4"/>
      <c r="U40" s="5" t="s">
        <v>1</v>
      </c>
      <c r="V40" s="6"/>
      <c r="W40" s="6"/>
    </row>
    <row r="41" spans="1:39" x14ac:dyDescent="0.25">
      <c r="A41" s="7" t="s">
        <v>30</v>
      </c>
      <c r="B41" s="8" t="s">
        <v>2</v>
      </c>
      <c r="C41" s="8" t="s">
        <v>3</v>
      </c>
      <c r="D41" s="8" t="s">
        <v>4</v>
      </c>
      <c r="E41" s="9" t="s">
        <v>2</v>
      </c>
      <c r="F41" s="9" t="s">
        <v>5</v>
      </c>
      <c r="G41" s="9" t="s">
        <v>6</v>
      </c>
      <c r="I41" s="7" t="s">
        <v>30</v>
      </c>
      <c r="J41" s="8" t="s">
        <v>2</v>
      </c>
      <c r="K41" s="8" t="s">
        <v>3</v>
      </c>
      <c r="L41" s="8" t="s">
        <v>4</v>
      </c>
      <c r="M41" s="9" t="s">
        <v>2</v>
      </c>
      <c r="N41" s="9" t="s">
        <v>5</v>
      </c>
      <c r="O41" s="9" t="s">
        <v>6</v>
      </c>
      <c r="Q41" s="7" t="s">
        <v>30</v>
      </c>
      <c r="R41" s="8" t="s">
        <v>2</v>
      </c>
      <c r="S41" s="8" t="s">
        <v>3</v>
      </c>
      <c r="T41" s="8" t="s">
        <v>4</v>
      </c>
      <c r="U41" s="9" t="s">
        <v>2</v>
      </c>
      <c r="V41" s="9" t="s">
        <v>5</v>
      </c>
      <c r="W41" s="9" t="s">
        <v>6</v>
      </c>
      <c r="Y41" s="14" t="s">
        <v>28</v>
      </c>
      <c r="Z41" s="8" t="s">
        <v>2</v>
      </c>
      <c r="AA41" s="8"/>
      <c r="AB41" s="8" t="s">
        <v>3</v>
      </c>
      <c r="AC41" s="8"/>
      <c r="AD41" s="8" t="s">
        <v>4</v>
      </c>
      <c r="AE41" s="8"/>
    </row>
    <row r="42" spans="1:39" x14ac:dyDescent="0.25">
      <c r="A42" s="10" t="s">
        <v>7</v>
      </c>
      <c r="B42" s="4">
        <v>48</v>
      </c>
      <c r="C42" s="4">
        <v>56</v>
      </c>
      <c r="D42" s="4">
        <v>60</v>
      </c>
      <c r="E42" s="6"/>
      <c r="F42" s="6"/>
      <c r="G42" s="6"/>
      <c r="I42" s="10" t="s">
        <v>7</v>
      </c>
      <c r="J42" s="4">
        <v>103</v>
      </c>
      <c r="K42" s="4">
        <v>101</v>
      </c>
      <c r="L42" s="4">
        <v>105</v>
      </c>
      <c r="M42" s="6"/>
      <c r="N42" s="6"/>
      <c r="O42" s="6"/>
      <c r="Q42" s="10" t="s">
        <v>7</v>
      </c>
      <c r="R42" s="4">
        <v>131</v>
      </c>
      <c r="S42" s="4">
        <v>103</v>
      </c>
      <c r="T42" s="4">
        <v>105</v>
      </c>
      <c r="U42" s="6"/>
      <c r="V42" s="6"/>
      <c r="W42" s="6"/>
      <c r="Y42" s="1" t="s">
        <v>16</v>
      </c>
      <c r="Z42">
        <v>282</v>
      </c>
      <c r="AB42">
        <v>260</v>
      </c>
      <c r="AD42">
        <v>270</v>
      </c>
    </row>
    <row r="43" spans="1:39" x14ac:dyDescent="0.25">
      <c r="A43" s="10" t="s">
        <v>8</v>
      </c>
      <c r="B43" s="4">
        <v>1</v>
      </c>
      <c r="C43" s="4">
        <v>0</v>
      </c>
      <c r="D43" s="4">
        <v>3</v>
      </c>
      <c r="E43" s="11">
        <v>2.083333333333333</v>
      </c>
      <c r="F43" s="11">
        <v>0</v>
      </c>
      <c r="G43" s="11">
        <v>5</v>
      </c>
      <c r="I43" s="10" t="s">
        <v>8</v>
      </c>
      <c r="J43" s="4">
        <v>3</v>
      </c>
      <c r="K43" s="4">
        <v>4</v>
      </c>
      <c r="L43" s="4">
        <v>7</v>
      </c>
      <c r="M43" s="11">
        <v>2.912621359223301</v>
      </c>
      <c r="N43" s="11">
        <v>3.9603960396039604</v>
      </c>
      <c r="O43" s="11">
        <v>6.666666666666667</v>
      </c>
      <c r="Q43" s="10" t="s">
        <v>8</v>
      </c>
      <c r="R43" s="4">
        <v>2</v>
      </c>
      <c r="S43" s="4">
        <v>5</v>
      </c>
      <c r="T43" s="4">
        <v>4</v>
      </c>
      <c r="U43" s="11">
        <v>1.5267175572519083</v>
      </c>
      <c r="V43" s="11">
        <v>4.8543689320388346</v>
      </c>
      <c r="W43" s="11">
        <v>3.8095238095238098</v>
      </c>
      <c r="Y43" s="10" t="s">
        <v>8</v>
      </c>
      <c r="Z43" s="12">
        <v>2.1742240832695141</v>
      </c>
      <c r="AA43" s="12">
        <v>0.69740818994162945</v>
      </c>
      <c r="AB43" s="12">
        <v>2.9382549905475983</v>
      </c>
      <c r="AC43" s="12">
        <v>2.5835641418804558</v>
      </c>
      <c r="AD43" s="12">
        <v>5.1587301587301591</v>
      </c>
      <c r="AE43" s="12">
        <v>1.435169946033741</v>
      </c>
    </row>
    <row r="44" spans="1:39" x14ac:dyDescent="0.25">
      <c r="A44" s="10" t="s">
        <v>9</v>
      </c>
      <c r="B44" s="4">
        <v>4</v>
      </c>
      <c r="C44" s="4">
        <v>10</v>
      </c>
      <c r="D44" s="4">
        <v>8</v>
      </c>
      <c r="E44" s="11">
        <v>8.3333333333333321</v>
      </c>
      <c r="F44" s="11">
        <v>17.857142857142858</v>
      </c>
      <c r="G44" s="11">
        <v>13.333333333333334</v>
      </c>
      <c r="I44" s="10" t="s">
        <v>9</v>
      </c>
      <c r="J44" s="4">
        <v>16</v>
      </c>
      <c r="K44" s="4">
        <v>19</v>
      </c>
      <c r="L44" s="4">
        <v>17</v>
      </c>
      <c r="M44" s="11">
        <v>15.53398058252427</v>
      </c>
      <c r="N44" s="11">
        <v>18.811881188118811</v>
      </c>
      <c r="O44" s="11">
        <v>16.19047619047619</v>
      </c>
      <c r="Q44" s="10" t="s">
        <v>9</v>
      </c>
      <c r="R44" s="4">
        <v>18</v>
      </c>
      <c r="S44" s="4">
        <v>12</v>
      </c>
      <c r="T44" s="4">
        <v>7</v>
      </c>
      <c r="U44" s="11">
        <v>13.740458015267176</v>
      </c>
      <c r="V44" s="11">
        <v>11.650485436893204</v>
      </c>
      <c r="W44" s="11">
        <v>6.666666666666667</v>
      </c>
      <c r="Y44" s="10" t="s">
        <v>9</v>
      </c>
      <c r="Z44" s="12">
        <v>12.535923977041591</v>
      </c>
      <c r="AA44" s="12">
        <v>3.7484005774134315</v>
      </c>
      <c r="AB44" s="12">
        <v>16.10650316071829</v>
      </c>
      <c r="AC44" s="12">
        <v>3.8884382194450793</v>
      </c>
      <c r="AD44" s="12">
        <v>12.063492063492063</v>
      </c>
      <c r="AE44" s="12">
        <v>4.8872394661398904</v>
      </c>
    </row>
    <row r="45" spans="1:39" x14ac:dyDescent="0.25">
      <c r="A45" s="10" t="s">
        <v>10</v>
      </c>
      <c r="B45" s="4">
        <v>24</v>
      </c>
      <c r="C45" s="4">
        <v>29</v>
      </c>
      <c r="D45" s="4">
        <v>28</v>
      </c>
      <c r="E45" s="11">
        <v>50</v>
      </c>
      <c r="F45" s="11">
        <v>51.785714285714292</v>
      </c>
      <c r="G45" s="11">
        <v>46.666666666666664</v>
      </c>
      <c r="I45" s="10" t="s">
        <v>10</v>
      </c>
      <c r="J45" s="4">
        <v>65</v>
      </c>
      <c r="K45" s="4">
        <v>60</v>
      </c>
      <c r="L45" s="4">
        <v>53</v>
      </c>
      <c r="M45" s="11">
        <v>63.10679611650486</v>
      </c>
      <c r="N45" s="11">
        <v>59.405940594059402</v>
      </c>
      <c r="O45" s="11">
        <v>50.476190476190474</v>
      </c>
      <c r="Q45" s="10" t="s">
        <v>10</v>
      </c>
      <c r="R45" s="4">
        <v>80</v>
      </c>
      <c r="S45" s="4">
        <v>61</v>
      </c>
      <c r="T45" s="4">
        <v>42</v>
      </c>
      <c r="U45" s="11">
        <v>61.068702290076338</v>
      </c>
      <c r="V45" s="11">
        <v>59.22330097087378</v>
      </c>
      <c r="W45" s="11">
        <v>40</v>
      </c>
      <c r="Y45" s="10" t="s">
        <v>10</v>
      </c>
      <c r="Z45" s="12">
        <v>58.058499468860397</v>
      </c>
      <c r="AA45" s="12">
        <v>7.0528729521060436</v>
      </c>
      <c r="AB45" s="12">
        <v>56.804985283549151</v>
      </c>
      <c r="AC45" s="12">
        <v>4.3477753300129258</v>
      </c>
      <c r="AD45" s="12">
        <v>45.714285714285715</v>
      </c>
      <c r="AE45" s="12">
        <v>5.3026327265047817</v>
      </c>
    </row>
    <row r="46" spans="1:39" x14ac:dyDescent="0.25">
      <c r="A46" s="10" t="s">
        <v>11</v>
      </c>
      <c r="B46" s="4">
        <v>19</v>
      </c>
      <c r="C46" s="4">
        <v>17</v>
      </c>
      <c r="D46" s="4">
        <v>21</v>
      </c>
      <c r="E46" s="11">
        <v>39.583333333333329</v>
      </c>
      <c r="F46" s="11">
        <v>30.357142857142854</v>
      </c>
      <c r="G46" s="11">
        <v>35</v>
      </c>
      <c r="I46" s="10" t="s">
        <v>11</v>
      </c>
      <c r="J46" s="4">
        <v>19</v>
      </c>
      <c r="K46" s="4">
        <v>18</v>
      </c>
      <c r="L46" s="4">
        <v>28</v>
      </c>
      <c r="M46" s="11">
        <v>18.446601941747574</v>
      </c>
      <c r="N46" s="11">
        <v>17.82178217821782</v>
      </c>
      <c r="O46" s="11">
        <v>26.666666666666668</v>
      </c>
      <c r="Q46" s="10" t="s">
        <v>11</v>
      </c>
      <c r="R46" s="4">
        <v>31</v>
      </c>
      <c r="S46" s="4">
        <v>25</v>
      </c>
      <c r="T46" s="4">
        <v>52</v>
      </c>
      <c r="U46" s="11">
        <v>23.664122137404579</v>
      </c>
      <c r="V46" s="11">
        <v>24.271844660194176</v>
      </c>
      <c r="W46" s="11">
        <v>49.523809523809526</v>
      </c>
      <c r="Y46" s="10" t="s">
        <v>11</v>
      </c>
      <c r="Z46" s="12">
        <v>27.231352470828494</v>
      </c>
      <c r="AA46" s="12">
        <v>11.010640429547518</v>
      </c>
      <c r="AB46" s="12">
        <v>24.150256565184947</v>
      </c>
      <c r="AC46" s="12">
        <v>6.2685647947772951</v>
      </c>
      <c r="AD46" s="12">
        <v>37.063492063492063</v>
      </c>
      <c r="AE46" s="12">
        <v>11.567443300921369</v>
      </c>
    </row>
    <row r="47" spans="1:39" x14ac:dyDescent="0.25">
      <c r="A47" s="2"/>
      <c r="B47" s="2"/>
      <c r="C47" s="2"/>
      <c r="D47" s="2"/>
      <c r="E47" s="2"/>
      <c r="F47" s="2"/>
      <c r="G47" s="2"/>
      <c r="I47" s="2"/>
      <c r="J47" s="2"/>
      <c r="K47" s="2"/>
      <c r="L47" s="2"/>
      <c r="M47" s="2"/>
      <c r="N47" s="2"/>
      <c r="O47" s="2"/>
      <c r="Q47" s="2"/>
      <c r="R47" s="2"/>
      <c r="S47" s="2"/>
      <c r="T47" s="2"/>
      <c r="U47" s="2"/>
      <c r="V47" s="2"/>
      <c r="W47" s="2"/>
      <c r="Y47" s="10" t="s">
        <v>22</v>
      </c>
      <c r="Z47" s="12">
        <v>85.289851939688901</v>
      </c>
      <c r="AA47" s="12">
        <v>4.0438440706232175</v>
      </c>
      <c r="AB47" s="12">
        <v>80.955241848734104</v>
      </c>
      <c r="AC47" s="12">
        <v>3.2981767520630809</v>
      </c>
      <c r="AD47" s="12">
        <v>82.777777777777771</v>
      </c>
      <c r="AE47" s="12">
        <v>6.2648161497986941</v>
      </c>
    </row>
  </sheetData>
  <mergeCells count="8">
    <mergeCell ref="Y31:AE31"/>
    <mergeCell ref="AG31:AM31"/>
    <mergeCell ref="A3:G3"/>
    <mergeCell ref="I3:O3"/>
    <mergeCell ref="Q3:W3"/>
    <mergeCell ref="A31:G31"/>
    <mergeCell ref="I31:O31"/>
    <mergeCell ref="Q31:W31"/>
  </mergeCells>
  <pageMargins left="0.7" right="0.7" top="0.75" bottom="0.75" header="0.3" footer="0.3"/>
  <pageSetup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55070-6A37-41FF-BDBC-495A32F492B8}">
  <sheetPr>
    <tabColor theme="8"/>
  </sheetPr>
  <dimension ref="A1:AM20"/>
  <sheetViews>
    <sheetView topLeftCell="T1" zoomScale="85" zoomScaleNormal="85" workbookViewId="0">
      <selection activeCell="V30" sqref="V30"/>
    </sheetView>
  </sheetViews>
  <sheetFormatPr defaultRowHeight="15" x14ac:dyDescent="0.25"/>
  <cols>
    <col min="1" max="1" width="19.140625" bestFit="1" customWidth="1"/>
    <col min="2" max="2" width="13.42578125" bestFit="1" customWidth="1"/>
    <col min="9" max="9" width="18.140625" bestFit="1" customWidth="1"/>
    <col min="17" max="17" width="23.140625" customWidth="1"/>
  </cols>
  <sheetData>
    <row r="1" spans="1:39" ht="23.25" x14ac:dyDescent="0.35">
      <c r="A1" s="16" t="s">
        <v>32</v>
      </c>
      <c r="B1" s="13"/>
    </row>
    <row r="2" spans="1:39" ht="21" x14ac:dyDescent="0.35">
      <c r="A2" s="13"/>
      <c r="B2" s="13"/>
    </row>
    <row r="3" spans="1:39" ht="21" x14ac:dyDescent="0.35">
      <c r="A3" s="13" t="s">
        <v>26</v>
      </c>
    </row>
    <row r="4" spans="1:39" ht="15.75" x14ac:dyDescent="0.25">
      <c r="A4" s="17" t="s">
        <v>43</v>
      </c>
      <c r="B4" s="17"/>
      <c r="C4" s="17"/>
      <c r="D4" s="17"/>
      <c r="E4" s="17"/>
      <c r="F4" s="17"/>
      <c r="G4" s="17"/>
      <c r="I4" s="17" t="s">
        <v>44</v>
      </c>
      <c r="J4" s="17"/>
      <c r="K4" s="17"/>
      <c r="L4" s="17"/>
      <c r="M4" s="17"/>
      <c r="N4" s="17"/>
      <c r="O4" s="17"/>
      <c r="Q4" s="17" t="s">
        <v>45</v>
      </c>
      <c r="R4" s="17"/>
      <c r="S4" s="17"/>
      <c r="T4" s="17"/>
      <c r="U4" s="17"/>
      <c r="V4" s="17"/>
      <c r="W4" s="17"/>
      <c r="Y4" s="17" t="s">
        <v>21</v>
      </c>
      <c r="Z4" s="17"/>
      <c r="AA4" s="17"/>
      <c r="AB4" s="17"/>
      <c r="AC4" s="17"/>
      <c r="AD4" s="17"/>
      <c r="AE4" s="17"/>
      <c r="AG4" s="17" t="s">
        <v>25</v>
      </c>
      <c r="AH4" s="17"/>
      <c r="AI4" s="17"/>
      <c r="AJ4" s="17"/>
      <c r="AK4" s="17"/>
      <c r="AL4" s="17"/>
      <c r="AM4" s="17"/>
    </row>
    <row r="5" spans="1:39" x14ac:dyDescent="0.25">
      <c r="A5" s="2"/>
      <c r="B5" s="3" t="s">
        <v>0</v>
      </c>
      <c r="C5" s="4"/>
      <c r="D5" s="4"/>
      <c r="E5" s="5" t="s">
        <v>1</v>
      </c>
      <c r="F5" s="6"/>
      <c r="G5" s="6"/>
      <c r="I5" s="2"/>
      <c r="J5" s="3" t="s">
        <v>0</v>
      </c>
      <c r="K5" s="4"/>
      <c r="L5" s="4"/>
      <c r="M5" s="5" t="s">
        <v>1</v>
      </c>
      <c r="N5" s="6"/>
      <c r="O5" s="6"/>
      <c r="Q5" s="2"/>
      <c r="R5" s="3" t="s">
        <v>0</v>
      </c>
      <c r="S5" s="4"/>
      <c r="T5" s="4"/>
      <c r="U5" s="5" t="s">
        <v>1</v>
      </c>
      <c r="V5" s="6"/>
      <c r="W5" s="6"/>
      <c r="AG5" s="1"/>
      <c r="AH5" s="1" t="s">
        <v>2</v>
      </c>
      <c r="AI5" s="1"/>
      <c r="AJ5" s="1" t="s">
        <v>3</v>
      </c>
      <c r="AK5" s="1"/>
      <c r="AL5" s="1" t="s">
        <v>4</v>
      </c>
      <c r="AM5" s="1"/>
    </row>
    <row r="6" spans="1:39" x14ac:dyDescent="0.25">
      <c r="A6" s="7" t="s">
        <v>37</v>
      </c>
      <c r="B6" s="8" t="s">
        <v>2</v>
      </c>
      <c r="C6" s="8" t="s">
        <v>3</v>
      </c>
      <c r="D6" s="8" t="s">
        <v>4</v>
      </c>
      <c r="E6" s="9" t="s">
        <v>2</v>
      </c>
      <c r="F6" s="9" t="s">
        <v>5</v>
      </c>
      <c r="G6" s="9" t="s">
        <v>6</v>
      </c>
      <c r="I6" s="7" t="s">
        <v>37</v>
      </c>
      <c r="J6" s="8" t="s">
        <v>2</v>
      </c>
      <c r="K6" s="8" t="s">
        <v>3</v>
      </c>
      <c r="L6" s="8" t="s">
        <v>4</v>
      </c>
      <c r="M6" s="9" t="s">
        <v>2</v>
      </c>
      <c r="N6" s="9" t="s">
        <v>5</v>
      </c>
      <c r="O6" s="9" t="s">
        <v>6</v>
      </c>
      <c r="Q6" s="7" t="s">
        <v>37</v>
      </c>
      <c r="R6" s="8" t="s">
        <v>2</v>
      </c>
      <c r="S6" s="8" t="s">
        <v>3</v>
      </c>
      <c r="T6" s="8" t="s">
        <v>4</v>
      </c>
      <c r="U6" s="9" t="s">
        <v>2</v>
      </c>
      <c r="V6" s="9" t="s">
        <v>5</v>
      </c>
      <c r="W6" s="9" t="s">
        <v>6</v>
      </c>
      <c r="Y6" s="14" t="s">
        <v>27</v>
      </c>
      <c r="Z6" s="8" t="s">
        <v>2</v>
      </c>
      <c r="AA6" s="8"/>
      <c r="AB6" s="8" t="s">
        <v>3</v>
      </c>
      <c r="AC6" s="8"/>
      <c r="AD6" s="8" t="s">
        <v>4</v>
      </c>
      <c r="AE6" s="8"/>
      <c r="AG6" s="15"/>
      <c r="AH6" s="15" t="s">
        <v>23</v>
      </c>
      <c r="AI6" s="15" t="s">
        <v>24</v>
      </c>
      <c r="AJ6" s="15" t="s">
        <v>23</v>
      </c>
      <c r="AK6" s="15" t="s">
        <v>24</v>
      </c>
      <c r="AL6" s="15" t="s">
        <v>23</v>
      </c>
      <c r="AM6" s="15" t="s">
        <v>24</v>
      </c>
    </row>
    <row r="7" spans="1:39" x14ac:dyDescent="0.25">
      <c r="A7" s="10" t="s">
        <v>7</v>
      </c>
      <c r="B7" s="4">
        <v>103</v>
      </c>
      <c r="C7" s="4">
        <v>101</v>
      </c>
      <c r="D7" s="4">
        <v>105</v>
      </c>
      <c r="E7" s="6"/>
      <c r="F7" s="6"/>
      <c r="G7" s="6"/>
      <c r="I7" s="10" t="s">
        <v>7</v>
      </c>
      <c r="J7" s="4">
        <v>119</v>
      </c>
      <c r="K7" s="4">
        <v>100</v>
      </c>
      <c r="L7" s="4">
        <v>152</v>
      </c>
      <c r="M7" s="6"/>
      <c r="N7" s="6"/>
      <c r="O7" s="6"/>
      <c r="Q7" s="10" t="s">
        <v>7</v>
      </c>
      <c r="R7" s="4">
        <v>104</v>
      </c>
      <c r="S7" s="4">
        <v>109</v>
      </c>
      <c r="T7" s="4">
        <v>107</v>
      </c>
      <c r="U7" s="6"/>
      <c r="V7" s="6"/>
      <c r="W7" s="6"/>
      <c r="Y7" s="1" t="s">
        <v>16</v>
      </c>
      <c r="Z7">
        <v>326</v>
      </c>
      <c r="AB7">
        <v>310</v>
      </c>
      <c r="AD7">
        <v>364</v>
      </c>
      <c r="AG7" s="1" t="s">
        <v>27</v>
      </c>
      <c r="AH7" s="12">
        <v>54.845425847710253</v>
      </c>
      <c r="AI7" s="12">
        <v>2.5308316950522283</v>
      </c>
      <c r="AJ7" s="12">
        <v>47.685620855663558</v>
      </c>
      <c r="AK7" s="12">
        <v>9.234995852339976</v>
      </c>
      <c r="AL7" s="12">
        <v>49.911168107183848</v>
      </c>
      <c r="AM7" s="12">
        <v>6.7561754320413829</v>
      </c>
    </row>
    <row r="8" spans="1:39" x14ac:dyDescent="0.25">
      <c r="A8" s="10" t="s">
        <v>8</v>
      </c>
      <c r="B8" s="4">
        <v>30</v>
      </c>
      <c r="C8" s="4">
        <v>43</v>
      </c>
      <c r="D8" s="4">
        <v>40</v>
      </c>
      <c r="E8" s="11">
        <v>29.126213592233007</v>
      </c>
      <c r="F8" s="11">
        <v>42.574257425742573</v>
      </c>
      <c r="G8" s="11">
        <v>38.095238095238095</v>
      </c>
      <c r="I8" s="10" t="s">
        <v>8</v>
      </c>
      <c r="J8" s="4">
        <v>28</v>
      </c>
      <c r="K8" s="4">
        <v>29</v>
      </c>
      <c r="L8" s="4">
        <v>46</v>
      </c>
      <c r="M8" s="11">
        <v>23.52941176470588</v>
      </c>
      <c r="N8" s="11">
        <v>28.999999999999996</v>
      </c>
      <c r="O8" s="11">
        <v>30.263157894736842</v>
      </c>
      <c r="Q8" s="10" t="s">
        <v>8</v>
      </c>
      <c r="R8" s="4">
        <v>40</v>
      </c>
      <c r="S8" s="4">
        <v>64</v>
      </c>
      <c r="T8" s="4">
        <v>56</v>
      </c>
      <c r="U8" s="11">
        <v>38.461538461538467</v>
      </c>
      <c r="V8" s="11">
        <v>58.715596330275233</v>
      </c>
      <c r="W8" s="11">
        <v>52.336448598130836</v>
      </c>
      <c r="Y8" s="10" t="s">
        <v>8</v>
      </c>
      <c r="Z8" s="12">
        <v>30.372387939492455</v>
      </c>
      <c r="AA8" s="12">
        <v>7.5436605703325688</v>
      </c>
      <c r="AB8" s="12">
        <v>43.429951252005935</v>
      </c>
      <c r="AC8" s="12">
        <v>14.876267181628457</v>
      </c>
      <c r="AD8" s="12">
        <v>40.231614862701925</v>
      </c>
      <c r="AE8" s="12">
        <v>11.190648769778898</v>
      </c>
      <c r="AG8" s="1" t="s">
        <v>28</v>
      </c>
      <c r="AH8" s="12">
        <v>55.497494193863837</v>
      </c>
      <c r="AI8" s="12">
        <v>1.014265125951328</v>
      </c>
      <c r="AJ8" s="12">
        <v>46.71543666689297</v>
      </c>
      <c r="AK8" s="12">
        <v>6.513850352017676</v>
      </c>
      <c r="AL8" s="12">
        <v>46.084757897055624</v>
      </c>
      <c r="AM8" s="12">
        <v>8.5759713476628594</v>
      </c>
    </row>
    <row r="9" spans="1:39" x14ac:dyDescent="0.25">
      <c r="A9" s="10" t="s">
        <v>9</v>
      </c>
      <c r="B9" s="4">
        <v>15</v>
      </c>
      <c r="C9" s="4">
        <v>10</v>
      </c>
      <c r="D9" s="4">
        <v>14</v>
      </c>
      <c r="E9" s="11">
        <v>14.563106796116504</v>
      </c>
      <c r="F9" s="11">
        <v>9.9009900990099009</v>
      </c>
      <c r="G9" s="11">
        <v>13.333333333333334</v>
      </c>
      <c r="I9" s="10" t="s">
        <v>9</v>
      </c>
      <c r="J9" s="4">
        <v>24</v>
      </c>
      <c r="K9" s="4">
        <v>14</v>
      </c>
      <c r="L9" s="4">
        <v>19</v>
      </c>
      <c r="M9" s="11">
        <v>20.168067226890756</v>
      </c>
      <c r="N9" s="11">
        <v>14.000000000000002</v>
      </c>
      <c r="O9" s="11">
        <v>12.5</v>
      </c>
      <c r="Q9" s="10" t="s">
        <v>9</v>
      </c>
      <c r="R9" s="4">
        <v>10</v>
      </c>
      <c r="S9" s="4">
        <v>3</v>
      </c>
      <c r="T9" s="4">
        <v>4</v>
      </c>
      <c r="U9" s="11">
        <v>9.6153846153846168</v>
      </c>
      <c r="V9" s="11">
        <v>2.7522935779816518</v>
      </c>
      <c r="W9" s="11">
        <v>3.7383177570093453</v>
      </c>
      <c r="Y9" s="10" t="s">
        <v>9</v>
      </c>
      <c r="Z9" s="12">
        <v>14.782186212797292</v>
      </c>
      <c r="AA9" s="12">
        <v>5.2797513594776335</v>
      </c>
      <c r="AB9" s="12">
        <v>8.8844278923305193</v>
      </c>
      <c r="AC9" s="12">
        <v>5.6923434523063365</v>
      </c>
      <c r="AD9" s="12">
        <v>9.8572170301142261</v>
      </c>
      <c r="AE9" s="12">
        <v>5.3154780920359075</v>
      </c>
    </row>
    <row r="10" spans="1:39" x14ac:dyDescent="0.25">
      <c r="A10" s="10" t="s">
        <v>10</v>
      </c>
      <c r="B10" s="4">
        <v>57</v>
      </c>
      <c r="C10" s="4">
        <v>48</v>
      </c>
      <c r="D10" s="4">
        <v>50</v>
      </c>
      <c r="E10" s="11">
        <v>55.339805825242713</v>
      </c>
      <c r="F10" s="11">
        <v>47.524752475247524</v>
      </c>
      <c r="G10" s="11">
        <v>47.619047619047613</v>
      </c>
      <c r="I10" s="10" t="s">
        <v>10</v>
      </c>
      <c r="J10" s="4">
        <v>66</v>
      </c>
      <c r="K10" s="4">
        <v>56</v>
      </c>
      <c r="L10" s="4">
        <v>85</v>
      </c>
      <c r="M10" s="11">
        <v>55.462184873949582</v>
      </c>
      <c r="N10" s="11">
        <v>56.000000000000007</v>
      </c>
      <c r="O10" s="11">
        <v>55.921052631578952</v>
      </c>
      <c r="Q10" s="10" t="s">
        <v>10</v>
      </c>
      <c r="R10" s="4">
        <v>52</v>
      </c>
      <c r="S10" s="4">
        <v>41</v>
      </c>
      <c r="T10" s="4">
        <v>47</v>
      </c>
      <c r="U10" s="11">
        <v>50</v>
      </c>
      <c r="V10" s="11">
        <v>37.61467889908257</v>
      </c>
      <c r="W10" s="11">
        <v>43.925233644859816</v>
      </c>
      <c r="Y10" s="10" t="s">
        <v>10</v>
      </c>
      <c r="Z10" s="12">
        <v>53.600663566397429</v>
      </c>
      <c r="AA10" s="12">
        <v>3.1188664201400167</v>
      </c>
      <c r="AB10" s="12">
        <v>47.046477124776708</v>
      </c>
      <c r="AC10" s="12">
        <v>9.2019872027247622</v>
      </c>
      <c r="AD10" s="12">
        <v>49.155111298495463</v>
      </c>
      <c r="AE10" s="12">
        <v>6.14365827589892</v>
      </c>
    </row>
    <row r="11" spans="1:39" x14ac:dyDescent="0.25">
      <c r="A11" s="10" t="s">
        <v>11</v>
      </c>
      <c r="B11" s="4">
        <v>1</v>
      </c>
      <c r="C11" s="4">
        <v>0</v>
      </c>
      <c r="D11" s="4">
        <v>1</v>
      </c>
      <c r="E11" s="11">
        <v>0.97087378640776689</v>
      </c>
      <c r="F11" s="11">
        <v>0</v>
      </c>
      <c r="G11" s="11">
        <v>0.95238095238095244</v>
      </c>
      <c r="I11" s="10" t="s">
        <v>11</v>
      </c>
      <c r="J11" s="4">
        <v>1</v>
      </c>
      <c r="K11" s="4">
        <v>1</v>
      </c>
      <c r="L11" s="4">
        <v>2</v>
      </c>
      <c r="M11" s="11">
        <v>0.84033613445378152</v>
      </c>
      <c r="N11" s="11">
        <v>1</v>
      </c>
      <c r="O11" s="11">
        <v>1.3157894736842104</v>
      </c>
      <c r="Q11" s="10" t="s">
        <v>11</v>
      </c>
      <c r="R11" s="4">
        <v>2</v>
      </c>
      <c r="S11" s="4">
        <v>1</v>
      </c>
      <c r="T11" s="4">
        <v>0</v>
      </c>
      <c r="U11" s="11">
        <v>1.9230769230769231</v>
      </c>
      <c r="V11" s="11">
        <v>0.91743119266055051</v>
      </c>
      <c r="W11" s="11">
        <v>0</v>
      </c>
      <c r="Y11" s="10" t="s">
        <v>11</v>
      </c>
      <c r="Z11" s="12">
        <v>1.2447622813128238</v>
      </c>
      <c r="AA11" s="12">
        <v>0.59105252268143094</v>
      </c>
      <c r="AB11" s="12">
        <v>0.63914373088685017</v>
      </c>
      <c r="AC11" s="12">
        <v>0.55505218992031424</v>
      </c>
      <c r="AD11" s="12">
        <v>0.75605680868838754</v>
      </c>
      <c r="AE11" s="12">
        <v>0.67950928015149814</v>
      </c>
    </row>
    <row r="12" spans="1:39" x14ac:dyDescent="0.25">
      <c r="A12" s="2"/>
      <c r="B12" s="2"/>
      <c r="C12" s="2"/>
      <c r="D12" s="2"/>
      <c r="E12" s="2"/>
      <c r="F12" s="2"/>
      <c r="G12" s="2"/>
      <c r="I12" s="2"/>
      <c r="J12" s="2"/>
      <c r="K12" s="2"/>
      <c r="L12" s="2"/>
      <c r="M12" s="2"/>
      <c r="N12" s="2"/>
      <c r="O12" s="2"/>
      <c r="Q12" s="2"/>
      <c r="R12" s="2"/>
      <c r="S12" s="2"/>
      <c r="T12" s="2"/>
      <c r="U12" s="2"/>
      <c r="V12" s="2"/>
      <c r="W12" s="2"/>
      <c r="Y12" s="10" t="s">
        <v>22</v>
      </c>
      <c r="Z12" s="12">
        <v>54.845425847710253</v>
      </c>
      <c r="AA12" s="12">
        <v>2.5308316950522283</v>
      </c>
      <c r="AB12" s="12">
        <v>47.685620855663558</v>
      </c>
      <c r="AC12" s="12">
        <v>9.234995852339976</v>
      </c>
      <c r="AD12" s="12">
        <v>49.911168107183848</v>
      </c>
      <c r="AE12" s="12">
        <v>6.7561754320413829</v>
      </c>
    </row>
    <row r="13" spans="1:39" x14ac:dyDescent="0.25">
      <c r="A13" s="2"/>
      <c r="B13" s="3" t="s">
        <v>0</v>
      </c>
      <c r="C13" s="4"/>
      <c r="D13" s="4"/>
      <c r="E13" s="5" t="s">
        <v>1</v>
      </c>
      <c r="F13" s="6"/>
      <c r="G13" s="6"/>
      <c r="I13" s="2"/>
      <c r="J13" s="3" t="s">
        <v>0</v>
      </c>
      <c r="K13" s="4"/>
      <c r="L13" s="4"/>
      <c r="M13" s="5" t="s">
        <v>1</v>
      </c>
      <c r="N13" s="6"/>
      <c r="O13" s="6"/>
      <c r="Q13" s="2"/>
      <c r="R13" s="3" t="s">
        <v>0</v>
      </c>
      <c r="S13" s="4"/>
      <c r="T13" s="4"/>
      <c r="U13" s="5" t="s">
        <v>1</v>
      </c>
      <c r="V13" s="6"/>
      <c r="W13" s="6"/>
    </row>
    <row r="14" spans="1:39" x14ac:dyDescent="0.25">
      <c r="A14" s="7" t="s">
        <v>38</v>
      </c>
      <c r="B14" s="8" t="s">
        <v>2</v>
      </c>
      <c r="C14" s="8" t="s">
        <v>3</v>
      </c>
      <c r="D14" s="8" t="s">
        <v>4</v>
      </c>
      <c r="E14" s="9" t="s">
        <v>2</v>
      </c>
      <c r="F14" s="9" t="s">
        <v>5</v>
      </c>
      <c r="G14" s="9" t="s">
        <v>6</v>
      </c>
      <c r="I14" s="7" t="s">
        <v>38</v>
      </c>
      <c r="J14" s="8" t="s">
        <v>2</v>
      </c>
      <c r="K14" s="8" t="s">
        <v>3</v>
      </c>
      <c r="L14" s="8" t="s">
        <v>4</v>
      </c>
      <c r="M14" s="9" t="s">
        <v>2</v>
      </c>
      <c r="N14" s="9" t="s">
        <v>5</v>
      </c>
      <c r="O14" s="9" t="s">
        <v>6</v>
      </c>
      <c r="Q14" s="7" t="s">
        <v>38</v>
      </c>
      <c r="R14" s="8" t="s">
        <v>2</v>
      </c>
      <c r="S14" s="8" t="s">
        <v>3</v>
      </c>
      <c r="T14" s="8" t="s">
        <v>4</v>
      </c>
      <c r="U14" s="9" t="s">
        <v>2</v>
      </c>
      <c r="V14" s="9" t="s">
        <v>5</v>
      </c>
      <c r="W14" s="9" t="s">
        <v>6</v>
      </c>
      <c r="Y14" s="14" t="s">
        <v>28</v>
      </c>
      <c r="Z14" s="8" t="s">
        <v>2</v>
      </c>
      <c r="AA14" s="8"/>
      <c r="AB14" s="8" t="s">
        <v>3</v>
      </c>
      <c r="AC14" s="8"/>
      <c r="AD14" s="8" t="s">
        <v>4</v>
      </c>
      <c r="AE14" s="8"/>
    </row>
    <row r="15" spans="1:39" x14ac:dyDescent="0.25">
      <c r="A15" s="10" t="s">
        <v>7</v>
      </c>
      <c r="B15" s="4">
        <v>108</v>
      </c>
      <c r="C15" s="4">
        <v>110</v>
      </c>
      <c r="D15" s="4">
        <v>108</v>
      </c>
      <c r="E15" s="6"/>
      <c r="F15" s="6"/>
      <c r="G15" s="6"/>
      <c r="I15" s="10" t="s">
        <v>7</v>
      </c>
      <c r="J15" s="4">
        <v>108</v>
      </c>
      <c r="K15" s="4">
        <v>104</v>
      </c>
      <c r="L15" s="4">
        <v>103</v>
      </c>
      <c r="M15" s="6"/>
      <c r="N15" s="6"/>
      <c r="O15" s="6"/>
      <c r="Q15" s="10" t="s">
        <v>7</v>
      </c>
      <c r="R15" s="4">
        <v>101</v>
      </c>
      <c r="S15" s="4">
        <v>103</v>
      </c>
      <c r="T15" s="4">
        <v>111</v>
      </c>
      <c r="U15" s="6"/>
      <c r="V15" s="6"/>
      <c r="W15" s="6"/>
      <c r="Y15" s="1" t="s">
        <v>16</v>
      </c>
      <c r="Z15">
        <v>317</v>
      </c>
      <c r="AB15">
        <v>317</v>
      </c>
      <c r="AD15">
        <v>322</v>
      </c>
    </row>
    <row r="16" spans="1:39" x14ac:dyDescent="0.25">
      <c r="A16" s="10" t="s">
        <v>8</v>
      </c>
      <c r="B16" s="4">
        <v>28</v>
      </c>
      <c r="C16" s="4">
        <v>40</v>
      </c>
      <c r="D16" s="4">
        <v>50</v>
      </c>
      <c r="E16" s="11">
        <v>25.925925925925924</v>
      </c>
      <c r="F16" s="11">
        <v>36.363636363636367</v>
      </c>
      <c r="G16" s="11">
        <v>46.296296296296298</v>
      </c>
      <c r="I16" s="10" t="s">
        <v>8</v>
      </c>
      <c r="J16" s="4">
        <v>25</v>
      </c>
      <c r="K16" s="4">
        <v>48</v>
      </c>
      <c r="L16" s="4">
        <v>43</v>
      </c>
      <c r="M16" s="11">
        <v>23.148148148148149</v>
      </c>
      <c r="N16" s="11">
        <v>46.153846153846153</v>
      </c>
      <c r="O16" s="11">
        <v>41.747572815533978</v>
      </c>
      <c r="Q16" s="10" t="s">
        <v>8</v>
      </c>
      <c r="R16" s="4">
        <v>28</v>
      </c>
      <c r="S16" s="4">
        <v>20</v>
      </c>
      <c r="T16" s="4">
        <v>32</v>
      </c>
      <c r="U16" s="11">
        <v>27.722772277227726</v>
      </c>
      <c r="V16" s="11">
        <v>19.417475728155338</v>
      </c>
      <c r="W16" s="11">
        <v>28.828828828828829</v>
      </c>
      <c r="Y16" s="10" t="s">
        <v>8</v>
      </c>
      <c r="Z16" s="12">
        <v>25.598948783767266</v>
      </c>
      <c r="AA16" s="12">
        <v>2.3047737457741819</v>
      </c>
      <c r="AB16" s="12">
        <v>33.978319415212617</v>
      </c>
      <c r="AC16" s="12">
        <v>13.526850283538545</v>
      </c>
      <c r="AD16" s="12">
        <v>38.957565980219698</v>
      </c>
      <c r="AE16" s="12">
        <v>9.0617994094762704</v>
      </c>
    </row>
    <row r="17" spans="1:31" x14ac:dyDescent="0.25">
      <c r="A17" s="10" t="s">
        <v>9</v>
      </c>
      <c r="B17" s="4">
        <v>19</v>
      </c>
      <c r="C17" s="4">
        <v>19</v>
      </c>
      <c r="D17" s="4">
        <v>12</v>
      </c>
      <c r="E17" s="11">
        <v>17.592592592592592</v>
      </c>
      <c r="F17" s="11">
        <v>17.272727272727273</v>
      </c>
      <c r="G17" s="11">
        <v>11.111111111111111</v>
      </c>
      <c r="I17" s="10" t="s">
        <v>9</v>
      </c>
      <c r="J17" s="4">
        <v>23</v>
      </c>
      <c r="K17" s="4">
        <v>14</v>
      </c>
      <c r="L17" s="4">
        <v>19</v>
      </c>
      <c r="M17" s="11">
        <v>21.296296296296298</v>
      </c>
      <c r="N17" s="11">
        <v>13.461538461538462</v>
      </c>
      <c r="O17" s="11">
        <v>18.446601941747574</v>
      </c>
      <c r="Q17" s="10" t="s">
        <v>9</v>
      </c>
      <c r="R17" s="4">
        <v>18</v>
      </c>
      <c r="S17" s="4">
        <v>28</v>
      </c>
      <c r="T17" s="4">
        <v>17</v>
      </c>
      <c r="U17" s="11">
        <v>17.82178217821782</v>
      </c>
      <c r="V17" s="11">
        <v>27.184466019417474</v>
      </c>
      <c r="W17" s="11">
        <v>15.315315315315313</v>
      </c>
      <c r="Y17" s="10" t="s">
        <v>9</v>
      </c>
      <c r="Z17" s="12">
        <v>18.903557022368904</v>
      </c>
      <c r="AA17" s="12">
        <v>2.075339223183938</v>
      </c>
      <c r="AB17" s="12">
        <v>19.306243917894403</v>
      </c>
      <c r="AC17" s="12">
        <v>7.0838603634831534</v>
      </c>
      <c r="AD17" s="12">
        <v>14.957676122724669</v>
      </c>
      <c r="AE17" s="12">
        <v>3.68079961090596</v>
      </c>
    </row>
    <row r="18" spans="1:31" x14ac:dyDescent="0.25">
      <c r="A18" s="10" t="s">
        <v>10</v>
      </c>
      <c r="B18" s="4">
        <v>57</v>
      </c>
      <c r="C18" s="4">
        <v>47</v>
      </c>
      <c r="D18" s="4">
        <v>44</v>
      </c>
      <c r="E18" s="11">
        <v>52.777777777777779</v>
      </c>
      <c r="F18" s="11">
        <v>42.727272727272727</v>
      </c>
      <c r="G18" s="11">
        <v>40.74074074074074</v>
      </c>
      <c r="I18" s="10" t="s">
        <v>10</v>
      </c>
      <c r="J18" s="4">
        <v>50</v>
      </c>
      <c r="K18" s="4">
        <v>40</v>
      </c>
      <c r="L18" s="4">
        <v>36</v>
      </c>
      <c r="M18" s="11">
        <v>46.296296296296298</v>
      </c>
      <c r="N18" s="11">
        <v>38.461538461538467</v>
      </c>
      <c r="O18" s="11">
        <v>34.95145631067961</v>
      </c>
      <c r="Q18" s="10" t="s">
        <v>10</v>
      </c>
      <c r="R18" s="4">
        <v>52</v>
      </c>
      <c r="S18" s="4">
        <v>54</v>
      </c>
      <c r="T18" s="4">
        <v>59</v>
      </c>
      <c r="U18" s="11">
        <v>51.485148514851488</v>
      </c>
      <c r="V18" s="11">
        <v>52.427184466019419</v>
      </c>
      <c r="W18" s="11">
        <v>53.153153153153156</v>
      </c>
      <c r="Y18" s="10" t="s">
        <v>10</v>
      </c>
      <c r="Z18" s="12">
        <v>50.186407529641855</v>
      </c>
      <c r="AA18" s="12">
        <v>3.4303712129584913</v>
      </c>
      <c r="AB18" s="12">
        <v>44.538665218276869</v>
      </c>
      <c r="AC18" s="12">
        <v>7.1568620322015821</v>
      </c>
      <c r="AD18" s="12">
        <v>42.948450068191164</v>
      </c>
      <c r="AE18" s="12">
        <v>9.2995122099071406</v>
      </c>
    </row>
    <row r="19" spans="1:31" x14ac:dyDescent="0.25">
      <c r="A19" s="10" t="s">
        <v>11</v>
      </c>
      <c r="B19" s="4">
        <v>4</v>
      </c>
      <c r="C19" s="4">
        <v>4</v>
      </c>
      <c r="D19" s="4">
        <v>2</v>
      </c>
      <c r="E19" s="11">
        <v>3.7037037037037033</v>
      </c>
      <c r="F19" s="11">
        <v>3.6363636363636362</v>
      </c>
      <c r="G19" s="11">
        <v>1.8518518518518516</v>
      </c>
      <c r="I19" s="10" t="s">
        <v>11</v>
      </c>
      <c r="J19" s="4">
        <v>10</v>
      </c>
      <c r="K19" s="4">
        <v>2</v>
      </c>
      <c r="L19" s="4">
        <v>5</v>
      </c>
      <c r="M19" s="11">
        <v>9.2592592592592595</v>
      </c>
      <c r="N19" s="11">
        <v>1.9230769230769231</v>
      </c>
      <c r="O19" s="11">
        <v>4.8543689320388346</v>
      </c>
      <c r="Q19" s="10" t="s">
        <v>11</v>
      </c>
      <c r="R19" s="4">
        <v>3</v>
      </c>
      <c r="S19" s="4">
        <v>1</v>
      </c>
      <c r="T19" s="4">
        <v>3</v>
      </c>
      <c r="U19" s="11">
        <v>2.9702970297029703</v>
      </c>
      <c r="V19" s="11">
        <v>0.97087378640776689</v>
      </c>
      <c r="W19" s="11">
        <v>2.7027027027027026</v>
      </c>
      <c r="Y19" s="10" t="s">
        <v>11</v>
      </c>
      <c r="Z19" s="12">
        <v>5.3110866642219774</v>
      </c>
      <c r="AA19" s="12">
        <v>3.438825594228323</v>
      </c>
      <c r="AB19" s="12">
        <v>2.1767714486161087</v>
      </c>
      <c r="AC19" s="12">
        <v>1.3507330303471718</v>
      </c>
      <c r="AD19" s="12">
        <v>3.1363078288644632</v>
      </c>
      <c r="AE19" s="12">
        <v>1.5475100187976025</v>
      </c>
    </row>
    <row r="20" spans="1:31" x14ac:dyDescent="0.25">
      <c r="A20" s="2"/>
      <c r="B20" s="2"/>
      <c r="C20" s="2"/>
      <c r="D20" s="2"/>
      <c r="E20" s="2"/>
      <c r="F20" s="2"/>
      <c r="G20" s="2"/>
      <c r="I20" s="2"/>
      <c r="J20" s="2"/>
      <c r="K20" s="2"/>
      <c r="L20" s="2"/>
      <c r="M20" s="2"/>
      <c r="N20" s="2"/>
      <c r="O20" s="2"/>
      <c r="Q20" s="2"/>
      <c r="R20" s="2"/>
      <c r="S20" s="2"/>
      <c r="T20" s="2"/>
      <c r="U20" s="2"/>
      <c r="V20" s="2"/>
      <c r="W20" s="2"/>
      <c r="Y20" s="10" t="s">
        <v>22</v>
      </c>
      <c r="Z20" s="12">
        <v>55.497494193863837</v>
      </c>
      <c r="AA20" s="12">
        <v>1.014265125951328</v>
      </c>
      <c r="AB20" s="12">
        <v>46.71543666689297</v>
      </c>
      <c r="AC20" s="12">
        <v>6.513850352017676</v>
      </c>
      <c r="AD20" s="12">
        <v>46.084757897055624</v>
      </c>
      <c r="AE20" s="12">
        <v>8.5759713476628594</v>
      </c>
    </row>
  </sheetData>
  <mergeCells count="5">
    <mergeCell ref="AG4:AM4"/>
    <mergeCell ref="A4:G4"/>
    <mergeCell ref="I4:O4"/>
    <mergeCell ref="Q4:W4"/>
    <mergeCell ref="Y4:AE4"/>
  </mergeCells>
  <pageMargins left="0.7" right="0.7" top="0.75" bottom="0.75" header="0.3" footer="0.3"/>
  <pageSetup scale="6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BD30B-E30B-4A3D-8532-F444F66B6FC0}">
  <sheetPr>
    <tabColor theme="8"/>
  </sheetPr>
  <dimension ref="A1:AM20"/>
  <sheetViews>
    <sheetView zoomScale="85" zoomScaleNormal="85" workbookViewId="0">
      <selection activeCell="X28" sqref="X28"/>
    </sheetView>
  </sheetViews>
  <sheetFormatPr defaultRowHeight="15" x14ac:dyDescent="0.25"/>
  <cols>
    <col min="1" max="1" width="19.140625" bestFit="1" customWidth="1"/>
    <col min="2" max="2" width="13.42578125" bestFit="1" customWidth="1"/>
    <col min="9" max="9" width="18.140625" bestFit="1" customWidth="1"/>
    <col min="17" max="17" width="23.140625" customWidth="1"/>
    <col min="25" max="25" width="9.7109375" bestFit="1" customWidth="1"/>
  </cols>
  <sheetData>
    <row r="1" spans="1:39" ht="23.25" x14ac:dyDescent="0.35">
      <c r="A1" s="16" t="s">
        <v>33</v>
      </c>
      <c r="B1" s="13"/>
    </row>
    <row r="2" spans="1:39" ht="21" x14ac:dyDescent="0.35">
      <c r="A2" s="13"/>
      <c r="B2" s="13"/>
    </row>
    <row r="3" spans="1:39" ht="21" x14ac:dyDescent="0.35">
      <c r="A3" s="13" t="s">
        <v>26</v>
      </c>
    </row>
    <row r="4" spans="1:39" ht="15.75" x14ac:dyDescent="0.25">
      <c r="A4" s="17" t="s">
        <v>43</v>
      </c>
      <c r="B4" s="17"/>
      <c r="C4" s="17"/>
      <c r="D4" s="17"/>
      <c r="E4" s="17"/>
      <c r="F4" s="17"/>
      <c r="G4" s="17"/>
      <c r="I4" s="17" t="s">
        <v>44</v>
      </c>
      <c r="J4" s="17"/>
      <c r="K4" s="17"/>
      <c r="L4" s="17"/>
      <c r="M4" s="17"/>
      <c r="N4" s="17"/>
      <c r="O4" s="17"/>
      <c r="Q4" s="17" t="s">
        <v>45</v>
      </c>
      <c r="R4" s="17"/>
      <c r="S4" s="17"/>
      <c r="T4" s="17"/>
      <c r="U4" s="17"/>
      <c r="V4" s="17"/>
      <c r="W4" s="17"/>
      <c r="Y4" s="17" t="s">
        <v>21</v>
      </c>
      <c r="Z4" s="17"/>
      <c r="AA4" s="17"/>
      <c r="AB4" s="17"/>
      <c r="AC4" s="17"/>
      <c r="AD4" s="17"/>
      <c r="AE4" s="17"/>
      <c r="AG4" s="17" t="s">
        <v>25</v>
      </c>
      <c r="AH4" s="17"/>
      <c r="AI4" s="17"/>
      <c r="AJ4" s="17"/>
      <c r="AK4" s="17"/>
      <c r="AL4" s="17"/>
      <c r="AM4" s="17"/>
    </row>
    <row r="5" spans="1:39" x14ac:dyDescent="0.25">
      <c r="A5" s="2"/>
      <c r="B5" s="3" t="s">
        <v>0</v>
      </c>
      <c r="C5" s="4"/>
      <c r="D5" s="4"/>
      <c r="E5" s="5" t="s">
        <v>1</v>
      </c>
      <c r="F5" s="6"/>
      <c r="G5" s="6"/>
      <c r="I5" s="2"/>
      <c r="J5" s="3" t="s">
        <v>0</v>
      </c>
      <c r="K5" s="4"/>
      <c r="L5" s="4"/>
      <c r="M5" s="5" t="s">
        <v>1</v>
      </c>
      <c r="N5" s="6"/>
      <c r="O5" s="6"/>
      <c r="Q5" s="2"/>
      <c r="R5" s="3" t="s">
        <v>0</v>
      </c>
      <c r="S5" s="4"/>
      <c r="T5" s="4"/>
      <c r="U5" s="5" t="s">
        <v>1</v>
      </c>
      <c r="V5" s="6"/>
      <c r="W5" s="6"/>
      <c r="AG5" s="1"/>
      <c r="AH5" s="1" t="s">
        <v>2</v>
      </c>
      <c r="AI5" s="1"/>
      <c r="AJ5" s="1" t="s">
        <v>3</v>
      </c>
      <c r="AK5" s="1"/>
      <c r="AL5" s="1" t="s">
        <v>4</v>
      </c>
      <c r="AM5" s="1"/>
    </row>
    <row r="6" spans="1:39" x14ac:dyDescent="0.25">
      <c r="A6" s="7" t="s">
        <v>39</v>
      </c>
      <c r="B6" s="8" t="s">
        <v>2</v>
      </c>
      <c r="C6" s="8" t="s">
        <v>3</v>
      </c>
      <c r="D6" s="8" t="s">
        <v>4</v>
      </c>
      <c r="E6" s="9" t="s">
        <v>2</v>
      </c>
      <c r="F6" s="9" t="s">
        <v>5</v>
      </c>
      <c r="G6" s="9" t="s">
        <v>6</v>
      </c>
      <c r="I6" s="7" t="s">
        <v>39</v>
      </c>
      <c r="J6" s="8" t="s">
        <v>2</v>
      </c>
      <c r="K6" s="8" t="s">
        <v>3</v>
      </c>
      <c r="L6" s="8" t="s">
        <v>4</v>
      </c>
      <c r="M6" s="9" t="s">
        <v>2</v>
      </c>
      <c r="N6" s="9" t="s">
        <v>5</v>
      </c>
      <c r="O6" s="9" t="s">
        <v>6</v>
      </c>
      <c r="Q6" s="7" t="s">
        <v>39</v>
      </c>
      <c r="R6" s="8" t="s">
        <v>2</v>
      </c>
      <c r="S6" s="8" t="s">
        <v>3</v>
      </c>
      <c r="T6" s="8" t="s">
        <v>4</v>
      </c>
      <c r="U6" s="9" t="s">
        <v>2</v>
      </c>
      <c r="V6" s="9" t="s">
        <v>5</v>
      </c>
      <c r="W6" s="9" t="s">
        <v>6</v>
      </c>
      <c r="Y6" s="14" t="s">
        <v>27</v>
      </c>
      <c r="Z6" s="8" t="s">
        <v>2</v>
      </c>
      <c r="AA6" s="8"/>
      <c r="AB6" s="8" t="s">
        <v>3</v>
      </c>
      <c r="AC6" s="8"/>
      <c r="AD6" s="8" t="s">
        <v>4</v>
      </c>
      <c r="AE6" s="8"/>
      <c r="AG6" s="15"/>
      <c r="AH6" s="15" t="s">
        <v>23</v>
      </c>
      <c r="AI6" s="15" t="s">
        <v>24</v>
      </c>
      <c r="AJ6" s="15" t="s">
        <v>23</v>
      </c>
      <c r="AK6" s="15" t="s">
        <v>24</v>
      </c>
      <c r="AL6" s="15" t="s">
        <v>23</v>
      </c>
      <c r="AM6" s="15" t="s">
        <v>24</v>
      </c>
    </row>
    <row r="7" spans="1:39" x14ac:dyDescent="0.25">
      <c r="A7" s="10" t="s">
        <v>7</v>
      </c>
      <c r="B7" s="4">
        <v>109</v>
      </c>
      <c r="C7" s="4">
        <v>104</v>
      </c>
      <c r="D7" s="4">
        <v>99</v>
      </c>
      <c r="E7" s="6"/>
      <c r="F7" s="6"/>
      <c r="G7" s="6"/>
      <c r="I7" s="10" t="s">
        <v>7</v>
      </c>
      <c r="J7" s="4">
        <v>119</v>
      </c>
      <c r="K7" s="4">
        <v>117</v>
      </c>
      <c r="L7" s="4">
        <v>113</v>
      </c>
      <c r="M7" s="6"/>
      <c r="N7" s="6"/>
      <c r="O7" s="6"/>
      <c r="Q7" s="10" t="s">
        <v>7</v>
      </c>
      <c r="R7" s="4">
        <v>102</v>
      </c>
      <c r="S7" s="4">
        <v>102</v>
      </c>
      <c r="T7" s="4">
        <v>101</v>
      </c>
      <c r="U7" s="6"/>
      <c r="V7" s="6"/>
      <c r="W7" s="6"/>
      <c r="Y7" s="1" t="s">
        <v>16</v>
      </c>
      <c r="Z7">
        <v>330</v>
      </c>
      <c r="AB7">
        <v>323</v>
      </c>
      <c r="AD7">
        <v>313</v>
      </c>
      <c r="AG7" s="1" t="s">
        <v>27</v>
      </c>
      <c r="AH7" s="12">
        <v>69.004788459726399</v>
      </c>
      <c r="AI7" s="12">
        <v>3.6036912683890843</v>
      </c>
      <c r="AJ7" s="12">
        <v>64.974023797553215</v>
      </c>
      <c r="AK7" s="12">
        <v>1.1021724966845377</v>
      </c>
      <c r="AL7" s="12">
        <v>65.08441404612438</v>
      </c>
      <c r="AM7" s="12">
        <v>8.9233920817158516</v>
      </c>
    </row>
    <row r="8" spans="1:39" x14ac:dyDescent="0.25">
      <c r="A8" s="10" t="s">
        <v>8</v>
      </c>
      <c r="B8" s="4">
        <v>10</v>
      </c>
      <c r="C8" s="4">
        <v>9</v>
      </c>
      <c r="D8" s="4">
        <v>7</v>
      </c>
      <c r="E8" s="11">
        <v>9.1743119266055047</v>
      </c>
      <c r="F8" s="11">
        <v>8.6538461538461533</v>
      </c>
      <c r="G8" s="11">
        <v>7.0707070707070701</v>
      </c>
      <c r="I8" s="10" t="s">
        <v>8</v>
      </c>
      <c r="J8" s="4">
        <v>3</v>
      </c>
      <c r="K8" s="4">
        <v>3</v>
      </c>
      <c r="L8" s="4">
        <v>3</v>
      </c>
      <c r="M8" s="11">
        <v>2.5210084033613445</v>
      </c>
      <c r="N8" s="11">
        <v>2.5641025641025639</v>
      </c>
      <c r="O8" s="11">
        <v>2.6548672566371683</v>
      </c>
      <c r="Q8" s="10" t="s">
        <v>8</v>
      </c>
      <c r="R8" s="4">
        <v>6</v>
      </c>
      <c r="S8" s="4">
        <v>7</v>
      </c>
      <c r="T8" s="4">
        <v>14</v>
      </c>
      <c r="U8" s="11">
        <v>5.8823529411764701</v>
      </c>
      <c r="V8" s="11">
        <v>6.8627450980392162</v>
      </c>
      <c r="W8" s="11">
        <v>13.861386138613863</v>
      </c>
      <c r="Y8" s="10" t="s">
        <v>8</v>
      </c>
      <c r="Z8" s="12">
        <v>5.8592244237144397</v>
      </c>
      <c r="AA8" s="12">
        <v>3.3267120613818206</v>
      </c>
      <c r="AB8" s="12">
        <v>6.0268979386626453</v>
      </c>
      <c r="AC8" s="12">
        <v>3.1297323531868</v>
      </c>
      <c r="AD8" s="12">
        <v>7.8623201553193667</v>
      </c>
      <c r="AE8" s="12">
        <v>5.6450424993813906</v>
      </c>
      <c r="AG8" s="1" t="s">
        <v>28</v>
      </c>
      <c r="AH8" s="12">
        <v>68.282706726893892</v>
      </c>
      <c r="AI8" s="12">
        <v>6.4279147070241089</v>
      </c>
      <c r="AJ8" s="12">
        <v>59.963686854218615</v>
      </c>
      <c r="AK8" s="12">
        <v>10.279813626931279</v>
      </c>
      <c r="AL8" s="12">
        <v>46.211907515537881</v>
      </c>
      <c r="AM8" s="12">
        <v>8.1046784689485527</v>
      </c>
    </row>
    <row r="9" spans="1:39" x14ac:dyDescent="0.25">
      <c r="A9" s="10" t="s">
        <v>9</v>
      </c>
      <c r="B9" s="4">
        <v>28</v>
      </c>
      <c r="C9" s="4">
        <v>27</v>
      </c>
      <c r="D9" s="4">
        <v>31</v>
      </c>
      <c r="E9" s="11">
        <v>25.688073394495415</v>
      </c>
      <c r="F9" s="11">
        <v>25.961538461538463</v>
      </c>
      <c r="G9" s="11">
        <v>31.313131313131315</v>
      </c>
      <c r="I9" s="10" t="s">
        <v>9</v>
      </c>
      <c r="J9" s="4">
        <v>30</v>
      </c>
      <c r="K9" s="4">
        <v>37</v>
      </c>
      <c r="L9" s="4">
        <v>25</v>
      </c>
      <c r="M9" s="11">
        <v>25.210084033613445</v>
      </c>
      <c r="N9" s="11">
        <v>31.623931623931622</v>
      </c>
      <c r="O9" s="11">
        <v>22.123893805309734</v>
      </c>
      <c r="Q9" s="10" t="s">
        <v>9</v>
      </c>
      <c r="R9" s="4">
        <v>25</v>
      </c>
      <c r="S9" s="4">
        <v>31</v>
      </c>
      <c r="T9" s="4">
        <v>28</v>
      </c>
      <c r="U9" s="11">
        <v>24.509803921568626</v>
      </c>
      <c r="V9" s="11">
        <v>30.392156862745097</v>
      </c>
      <c r="W9" s="11">
        <v>27.722772277227726</v>
      </c>
      <c r="Y9" s="10" t="s">
        <v>9</v>
      </c>
      <c r="Z9" s="12">
        <v>25.135987116559164</v>
      </c>
      <c r="AA9" s="12">
        <v>0.59261918847224782</v>
      </c>
      <c r="AB9" s="12">
        <v>29.325875649405063</v>
      </c>
      <c r="AC9" s="12">
        <v>2.9779843520107057</v>
      </c>
      <c r="AD9" s="12">
        <v>27.053265798556257</v>
      </c>
      <c r="AE9" s="12">
        <v>4.6310582686386184</v>
      </c>
    </row>
    <row r="10" spans="1:39" x14ac:dyDescent="0.25">
      <c r="A10" s="10" t="s">
        <v>10</v>
      </c>
      <c r="B10" s="4">
        <v>70</v>
      </c>
      <c r="C10" s="4">
        <v>63</v>
      </c>
      <c r="D10" s="4">
        <v>55</v>
      </c>
      <c r="E10" s="11">
        <v>64.22018348623854</v>
      </c>
      <c r="F10" s="11">
        <v>60.576923076923073</v>
      </c>
      <c r="G10" s="11">
        <v>55.555555555555557</v>
      </c>
      <c r="I10" s="10" t="s">
        <v>10</v>
      </c>
      <c r="J10" s="4">
        <v>84</v>
      </c>
      <c r="K10" s="4">
        <v>77</v>
      </c>
      <c r="L10" s="4">
        <v>83</v>
      </c>
      <c r="M10" s="11">
        <v>70.588235294117652</v>
      </c>
      <c r="N10" s="11">
        <v>65.811965811965806</v>
      </c>
      <c r="O10" s="11">
        <v>73.451327433628322</v>
      </c>
      <c r="Q10" s="10" t="s">
        <v>10</v>
      </c>
      <c r="R10" s="4">
        <v>68</v>
      </c>
      <c r="S10" s="4">
        <v>61</v>
      </c>
      <c r="T10" s="4">
        <v>57</v>
      </c>
      <c r="U10" s="11">
        <v>66.666666666666657</v>
      </c>
      <c r="V10" s="11">
        <v>59.803921568627452</v>
      </c>
      <c r="W10" s="11">
        <v>56.435643564356432</v>
      </c>
      <c r="Y10" s="10" t="s">
        <v>10</v>
      </c>
      <c r="Z10" s="12">
        <v>67.158361815674283</v>
      </c>
      <c r="AA10" s="12">
        <v>3.2123735845362589</v>
      </c>
      <c r="AB10" s="12">
        <v>62.064270152505436</v>
      </c>
      <c r="AC10" s="12">
        <v>3.2685317651677117</v>
      </c>
      <c r="AD10" s="12">
        <v>61.814175517846763</v>
      </c>
      <c r="AE10" s="12">
        <v>10.087671547936374</v>
      </c>
    </row>
    <row r="11" spans="1:39" x14ac:dyDescent="0.25">
      <c r="A11" s="10" t="s">
        <v>11</v>
      </c>
      <c r="B11" s="4">
        <v>1</v>
      </c>
      <c r="C11" s="4">
        <v>5</v>
      </c>
      <c r="D11" s="4">
        <v>6</v>
      </c>
      <c r="E11" s="11">
        <v>0.91743119266055051</v>
      </c>
      <c r="F11" s="11">
        <v>4.8076923076923084</v>
      </c>
      <c r="G11" s="11">
        <v>6.0606060606060606</v>
      </c>
      <c r="I11" s="10" t="s">
        <v>11</v>
      </c>
      <c r="J11" s="4">
        <v>2</v>
      </c>
      <c r="K11" s="4">
        <v>0</v>
      </c>
      <c r="L11" s="4">
        <v>2</v>
      </c>
      <c r="M11" s="11">
        <v>1.680672268907563</v>
      </c>
      <c r="N11" s="11">
        <v>0</v>
      </c>
      <c r="O11" s="11">
        <v>1.7699115044247788</v>
      </c>
      <c r="Q11" s="10" t="s">
        <v>11</v>
      </c>
      <c r="R11" s="4">
        <v>3</v>
      </c>
      <c r="S11" s="4">
        <v>4</v>
      </c>
      <c r="T11" s="4">
        <v>2</v>
      </c>
      <c r="U11" s="11">
        <v>2.9411764705882351</v>
      </c>
      <c r="V11" s="11">
        <v>3.9215686274509802</v>
      </c>
      <c r="W11" s="11">
        <v>1.9801980198019802</v>
      </c>
      <c r="Y11" s="10" t="s">
        <v>11</v>
      </c>
      <c r="Z11" s="12">
        <v>1.846426644052116</v>
      </c>
      <c r="AA11" s="12">
        <v>1.0220039736436064</v>
      </c>
      <c r="AB11" s="12">
        <v>2.909753645047763</v>
      </c>
      <c r="AC11" s="12">
        <v>2.5585745055250326</v>
      </c>
      <c r="AD11" s="12">
        <v>3.270238528277607</v>
      </c>
      <c r="AE11" s="12">
        <v>2.4188154805073405</v>
      </c>
    </row>
    <row r="12" spans="1:39" x14ac:dyDescent="0.25">
      <c r="A12" s="2"/>
      <c r="B12" s="2"/>
      <c r="C12" s="2"/>
      <c r="D12" s="2"/>
      <c r="E12" s="2"/>
      <c r="F12" s="2"/>
      <c r="G12" s="2"/>
      <c r="I12" s="2"/>
      <c r="J12" s="2"/>
      <c r="K12" s="2"/>
      <c r="L12" s="2"/>
      <c r="M12" s="2"/>
      <c r="N12" s="2"/>
      <c r="O12" s="2"/>
      <c r="Q12" s="2"/>
      <c r="R12" s="2"/>
      <c r="S12" s="2"/>
      <c r="T12" s="2"/>
      <c r="U12" s="2"/>
      <c r="V12" s="2"/>
      <c r="W12" s="2"/>
      <c r="Y12" s="10" t="s">
        <v>22</v>
      </c>
      <c r="Z12" s="12">
        <v>69.004788459726399</v>
      </c>
      <c r="AA12" s="12">
        <v>3.6036912683890843</v>
      </c>
      <c r="AB12" s="12">
        <v>64.974023797553215</v>
      </c>
      <c r="AC12" s="12">
        <v>1.1021724966845377</v>
      </c>
      <c r="AD12" s="12">
        <v>65.08441404612438</v>
      </c>
      <c r="AE12" s="12">
        <v>8.9233920817158516</v>
      </c>
    </row>
    <row r="13" spans="1:39" x14ac:dyDescent="0.25">
      <c r="A13" s="2"/>
      <c r="B13" s="3" t="s">
        <v>0</v>
      </c>
      <c r="C13" s="4"/>
      <c r="D13" s="4"/>
      <c r="E13" s="5" t="s">
        <v>1</v>
      </c>
      <c r="F13" s="6"/>
      <c r="G13" s="6"/>
      <c r="I13" s="2"/>
      <c r="J13" s="3" t="s">
        <v>0</v>
      </c>
      <c r="K13" s="4"/>
      <c r="L13" s="4"/>
      <c r="M13" s="5" t="s">
        <v>1</v>
      </c>
      <c r="N13" s="6"/>
      <c r="O13" s="6"/>
      <c r="Q13" s="2"/>
      <c r="R13" s="3" t="s">
        <v>0</v>
      </c>
      <c r="S13" s="4"/>
      <c r="T13" s="4"/>
      <c r="U13" s="5" t="s">
        <v>1</v>
      </c>
      <c r="V13" s="6"/>
      <c r="W13" s="6"/>
    </row>
    <row r="14" spans="1:39" x14ac:dyDescent="0.25">
      <c r="A14" s="7" t="s">
        <v>40</v>
      </c>
      <c r="B14" s="8" t="s">
        <v>2</v>
      </c>
      <c r="C14" s="8" t="s">
        <v>3</v>
      </c>
      <c r="D14" s="8" t="s">
        <v>4</v>
      </c>
      <c r="E14" s="9" t="s">
        <v>2</v>
      </c>
      <c r="F14" s="9" t="s">
        <v>5</v>
      </c>
      <c r="G14" s="9" t="s">
        <v>6</v>
      </c>
      <c r="I14" s="7" t="s">
        <v>40</v>
      </c>
      <c r="J14" s="8" t="s">
        <v>2</v>
      </c>
      <c r="K14" s="8" t="s">
        <v>3</v>
      </c>
      <c r="L14" s="8" t="s">
        <v>4</v>
      </c>
      <c r="M14" s="9" t="s">
        <v>2</v>
      </c>
      <c r="N14" s="9" t="s">
        <v>5</v>
      </c>
      <c r="O14" s="9" t="s">
        <v>6</v>
      </c>
      <c r="Q14" s="7" t="s">
        <v>40</v>
      </c>
      <c r="R14" s="8" t="s">
        <v>2</v>
      </c>
      <c r="S14" s="8" t="s">
        <v>3</v>
      </c>
      <c r="T14" s="8" t="s">
        <v>4</v>
      </c>
      <c r="U14" s="9" t="s">
        <v>2</v>
      </c>
      <c r="V14" s="9" t="s">
        <v>5</v>
      </c>
      <c r="W14" s="9" t="s">
        <v>6</v>
      </c>
      <c r="Y14" s="14" t="s">
        <v>28</v>
      </c>
      <c r="Z14" s="8" t="s">
        <v>2</v>
      </c>
      <c r="AA14" s="8"/>
      <c r="AB14" s="8" t="s">
        <v>3</v>
      </c>
      <c r="AC14" s="8"/>
      <c r="AD14" s="8" t="s">
        <v>4</v>
      </c>
      <c r="AE14" s="8"/>
    </row>
    <row r="15" spans="1:39" x14ac:dyDescent="0.25">
      <c r="A15" s="10" t="s">
        <v>7</v>
      </c>
      <c r="B15" s="4">
        <v>112</v>
      </c>
      <c r="C15" s="4">
        <v>103</v>
      </c>
      <c r="D15" s="4">
        <v>104</v>
      </c>
      <c r="E15" s="6"/>
      <c r="F15" s="6"/>
      <c r="G15" s="6"/>
      <c r="I15" s="10" t="s">
        <v>7</v>
      </c>
      <c r="J15" s="4">
        <v>101</v>
      </c>
      <c r="K15" s="4">
        <v>109</v>
      </c>
      <c r="L15" s="4">
        <v>101</v>
      </c>
      <c r="M15" s="6"/>
      <c r="N15" s="6"/>
      <c r="O15" s="6"/>
      <c r="Q15" s="10" t="s">
        <v>7</v>
      </c>
      <c r="R15" s="4">
        <v>124</v>
      </c>
      <c r="S15" s="4">
        <v>111</v>
      </c>
      <c r="T15" s="4">
        <v>108</v>
      </c>
      <c r="U15" s="6"/>
      <c r="V15" s="6"/>
      <c r="W15" s="6"/>
      <c r="Y15" s="1" t="s">
        <v>16</v>
      </c>
      <c r="Z15">
        <v>337</v>
      </c>
      <c r="AB15">
        <v>323</v>
      </c>
      <c r="AD15">
        <v>313</v>
      </c>
    </row>
    <row r="16" spans="1:39" x14ac:dyDescent="0.25">
      <c r="A16" s="10" t="s">
        <v>8</v>
      </c>
      <c r="B16" s="4">
        <v>11</v>
      </c>
      <c r="C16" s="4">
        <v>11</v>
      </c>
      <c r="D16" s="4">
        <v>14</v>
      </c>
      <c r="E16" s="11">
        <v>9.8214285714285712</v>
      </c>
      <c r="F16" s="11">
        <v>10.679611650485436</v>
      </c>
      <c r="G16" s="11">
        <v>13.461538461538462</v>
      </c>
      <c r="I16" s="10" t="s">
        <v>8</v>
      </c>
      <c r="J16" s="4">
        <v>3</v>
      </c>
      <c r="K16" s="4">
        <v>5</v>
      </c>
      <c r="L16" s="4">
        <v>16</v>
      </c>
      <c r="M16" s="11">
        <v>2.9702970297029703</v>
      </c>
      <c r="N16" s="11">
        <v>4.5871559633027523</v>
      </c>
      <c r="O16" s="11">
        <v>15.841584158415841</v>
      </c>
      <c r="Q16" s="10" t="s">
        <v>8</v>
      </c>
      <c r="R16" s="4">
        <v>3</v>
      </c>
      <c r="S16" s="4">
        <v>4</v>
      </c>
      <c r="T16" s="4">
        <v>18</v>
      </c>
      <c r="U16" s="11">
        <v>2.4193548387096775</v>
      </c>
      <c r="V16" s="11">
        <v>3.6036036036036037</v>
      </c>
      <c r="W16" s="11">
        <v>16.666666666666664</v>
      </c>
      <c r="Y16" s="10" t="s">
        <v>8</v>
      </c>
      <c r="Z16" s="12">
        <v>5.0703601466137398</v>
      </c>
      <c r="AA16" s="12">
        <v>4.1237571106223614</v>
      </c>
      <c r="AB16" s="12">
        <v>6.2901237391305971</v>
      </c>
      <c r="AC16" s="12">
        <v>3.8330858200691424</v>
      </c>
      <c r="AD16" s="12">
        <v>15.323263095540321</v>
      </c>
      <c r="AE16" s="12">
        <v>1.6642428446571098</v>
      </c>
    </row>
    <row r="17" spans="1:31" x14ac:dyDescent="0.25">
      <c r="A17" s="10" t="s">
        <v>9</v>
      </c>
      <c r="B17" s="4">
        <v>18</v>
      </c>
      <c r="C17" s="4">
        <v>19</v>
      </c>
      <c r="D17" s="4">
        <v>50</v>
      </c>
      <c r="E17" s="11">
        <v>16.071428571428573</v>
      </c>
      <c r="F17" s="11">
        <v>18.446601941747574</v>
      </c>
      <c r="G17" s="11">
        <v>48.07692307692308</v>
      </c>
      <c r="I17" s="10" t="s">
        <v>9</v>
      </c>
      <c r="J17" s="4">
        <v>36</v>
      </c>
      <c r="K17" s="4">
        <v>49</v>
      </c>
      <c r="L17" s="4">
        <v>39</v>
      </c>
      <c r="M17" s="11">
        <v>35.64356435643564</v>
      </c>
      <c r="N17" s="11">
        <v>44.954128440366972</v>
      </c>
      <c r="O17" s="11">
        <v>38.613861386138616</v>
      </c>
      <c r="Q17" s="10" t="s">
        <v>9</v>
      </c>
      <c r="R17" s="4">
        <v>35</v>
      </c>
      <c r="S17" s="4">
        <v>42</v>
      </c>
      <c r="T17" s="4">
        <v>31</v>
      </c>
      <c r="U17" s="11">
        <v>28.225806451612907</v>
      </c>
      <c r="V17" s="11">
        <v>37.837837837837839</v>
      </c>
      <c r="W17" s="11">
        <v>28.703703703703702</v>
      </c>
      <c r="Y17" s="10" t="s">
        <v>9</v>
      </c>
      <c r="Z17" s="12">
        <v>26.646933126492371</v>
      </c>
      <c r="AA17" s="12">
        <v>9.8811312879280973</v>
      </c>
      <c r="AB17" s="12">
        <v>33.746189406650792</v>
      </c>
      <c r="AC17" s="12">
        <v>13.719272226764748</v>
      </c>
      <c r="AD17" s="12">
        <v>38.4648293889218</v>
      </c>
      <c r="AE17" s="12">
        <v>9.6874694901644336</v>
      </c>
    </row>
    <row r="18" spans="1:31" x14ac:dyDescent="0.25">
      <c r="A18" s="10" t="s">
        <v>10</v>
      </c>
      <c r="B18" s="4">
        <v>81</v>
      </c>
      <c r="C18" s="4">
        <v>68</v>
      </c>
      <c r="D18" s="4">
        <v>38</v>
      </c>
      <c r="E18" s="11">
        <v>72.321428571428569</v>
      </c>
      <c r="F18" s="11">
        <v>66.019417475728162</v>
      </c>
      <c r="G18" s="11">
        <v>36.538461538461533</v>
      </c>
      <c r="I18" s="10" t="s">
        <v>10</v>
      </c>
      <c r="J18" s="4">
        <v>57</v>
      </c>
      <c r="K18" s="4">
        <v>52</v>
      </c>
      <c r="L18" s="4">
        <v>42</v>
      </c>
      <c r="M18" s="11">
        <v>56.435643564356432</v>
      </c>
      <c r="N18" s="11">
        <v>47.706422018348626</v>
      </c>
      <c r="O18" s="11">
        <v>41.584158415841586</v>
      </c>
      <c r="Q18" s="10" t="s">
        <v>10</v>
      </c>
      <c r="R18" s="4">
        <v>84</v>
      </c>
      <c r="S18" s="4">
        <v>61</v>
      </c>
      <c r="T18" s="4">
        <v>53</v>
      </c>
      <c r="U18" s="11">
        <v>67.741935483870961</v>
      </c>
      <c r="V18" s="11">
        <v>54.954954954954957</v>
      </c>
      <c r="W18" s="11">
        <v>49.074074074074076</v>
      </c>
      <c r="Y18" s="10" t="s">
        <v>10</v>
      </c>
      <c r="Z18" s="12">
        <v>65.499669206551985</v>
      </c>
      <c r="AA18" s="12">
        <v>8.1768184440239597</v>
      </c>
      <c r="AB18" s="12">
        <v>56.226931483010581</v>
      </c>
      <c r="AC18" s="12">
        <v>9.2225210149635668</v>
      </c>
      <c r="AD18" s="12">
        <v>42.398898009459067</v>
      </c>
      <c r="AE18" s="12">
        <v>6.3073961239807357</v>
      </c>
    </row>
    <row r="19" spans="1:31" x14ac:dyDescent="0.25">
      <c r="A19" s="10" t="s">
        <v>11</v>
      </c>
      <c r="B19" s="4">
        <v>2</v>
      </c>
      <c r="C19" s="4">
        <v>5</v>
      </c>
      <c r="D19" s="4">
        <v>2</v>
      </c>
      <c r="E19" s="11">
        <v>1.7857142857142856</v>
      </c>
      <c r="F19" s="11">
        <v>4.8543689320388346</v>
      </c>
      <c r="G19" s="11">
        <v>1.9230769230769231</v>
      </c>
      <c r="I19" s="10" t="s">
        <v>11</v>
      </c>
      <c r="J19" s="4">
        <v>5</v>
      </c>
      <c r="K19" s="4">
        <v>3</v>
      </c>
      <c r="L19" s="4">
        <v>4</v>
      </c>
      <c r="M19" s="11">
        <v>4.9504950495049505</v>
      </c>
      <c r="N19" s="11">
        <v>2.7522935779816518</v>
      </c>
      <c r="O19" s="11">
        <v>3.9603960396039604</v>
      </c>
      <c r="Q19" s="10" t="s">
        <v>11</v>
      </c>
      <c r="R19" s="4">
        <v>2</v>
      </c>
      <c r="S19" s="4">
        <v>4</v>
      </c>
      <c r="T19" s="4">
        <v>6</v>
      </c>
      <c r="U19" s="11">
        <v>1.6129032258064515</v>
      </c>
      <c r="V19" s="11">
        <v>3.6036036036036037</v>
      </c>
      <c r="W19" s="11">
        <v>5.5555555555555554</v>
      </c>
      <c r="Y19" s="10" t="s">
        <v>11</v>
      </c>
      <c r="Z19" s="12">
        <v>2.783037520341896</v>
      </c>
      <c r="AA19" s="12">
        <v>1.8790609413084041</v>
      </c>
      <c r="AB19" s="12">
        <v>3.7367553712080301</v>
      </c>
      <c r="AC19" s="12">
        <v>1.0573444299024748</v>
      </c>
      <c r="AD19" s="12">
        <v>3.8130095060788132</v>
      </c>
      <c r="AE19" s="12">
        <v>1.8207189092641072</v>
      </c>
    </row>
    <row r="20" spans="1:31" x14ac:dyDescent="0.25">
      <c r="A20" s="2"/>
      <c r="B20" s="2"/>
      <c r="C20" s="2"/>
      <c r="D20" s="2"/>
      <c r="E20" s="2"/>
      <c r="F20" s="2"/>
      <c r="G20" s="2"/>
      <c r="I20" s="2"/>
      <c r="J20" s="2"/>
      <c r="K20" s="2"/>
      <c r="L20" s="2"/>
      <c r="M20" s="2"/>
      <c r="N20" s="2"/>
      <c r="O20" s="2"/>
      <c r="Q20" s="2"/>
      <c r="R20" s="2"/>
      <c r="S20" s="2"/>
      <c r="T20" s="2"/>
      <c r="U20" s="2"/>
      <c r="V20" s="2"/>
      <c r="W20" s="2"/>
      <c r="Y20" s="10" t="s">
        <v>22</v>
      </c>
      <c r="Z20" s="12">
        <v>68.282706726893892</v>
      </c>
      <c r="AA20" s="12">
        <v>6.4279147070241089</v>
      </c>
      <c r="AB20" s="12">
        <v>59.963686854218615</v>
      </c>
      <c r="AC20" s="12">
        <v>10.279813626931279</v>
      </c>
      <c r="AD20" s="12">
        <v>46.211907515537881</v>
      </c>
      <c r="AE20" s="12">
        <v>8.1046784689485527</v>
      </c>
    </row>
  </sheetData>
  <mergeCells count="5">
    <mergeCell ref="AG4:AM4"/>
    <mergeCell ref="A4:G4"/>
    <mergeCell ref="I4:O4"/>
    <mergeCell ref="Q4:W4"/>
    <mergeCell ref="Y4:AE4"/>
  </mergeCells>
  <pageMargins left="0.7" right="0.7" top="0.75" bottom="0.75" header="0.3" footer="0.3"/>
  <pageSetup scale="6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82947-9126-466B-B0C9-F2673AD7FE1E}">
  <sheetPr>
    <tabColor theme="8"/>
  </sheetPr>
  <dimension ref="A1:AM20"/>
  <sheetViews>
    <sheetView topLeftCell="U1" zoomScale="85" zoomScaleNormal="85" workbookViewId="0">
      <selection activeCell="AB16" sqref="AB16"/>
    </sheetView>
  </sheetViews>
  <sheetFormatPr defaultRowHeight="15" x14ac:dyDescent="0.25"/>
  <cols>
    <col min="1" max="1" width="19.140625" bestFit="1" customWidth="1"/>
    <col min="2" max="2" width="13.42578125" bestFit="1" customWidth="1"/>
    <col min="9" max="9" width="18.140625" bestFit="1" customWidth="1"/>
    <col min="17" max="17" width="23.140625" customWidth="1"/>
    <col min="25" max="25" width="8.85546875" customWidth="1"/>
  </cols>
  <sheetData>
    <row r="1" spans="1:39" ht="23.25" x14ac:dyDescent="0.35">
      <c r="A1" s="16" t="s">
        <v>34</v>
      </c>
      <c r="B1" s="13"/>
    </row>
    <row r="2" spans="1:39" ht="21" x14ac:dyDescent="0.35">
      <c r="A2" s="13"/>
      <c r="B2" s="13"/>
    </row>
    <row r="3" spans="1:39" ht="21" x14ac:dyDescent="0.35">
      <c r="A3" s="13" t="s">
        <v>26</v>
      </c>
    </row>
    <row r="4" spans="1:39" ht="15.75" x14ac:dyDescent="0.25">
      <c r="A4" s="17" t="s">
        <v>43</v>
      </c>
      <c r="B4" s="17"/>
      <c r="C4" s="17"/>
      <c r="D4" s="17"/>
      <c r="E4" s="17"/>
      <c r="F4" s="17"/>
      <c r="G4" s="17"/>
      <c r="I4" s="17" t="s">
        <v>44</v>
      </c>
      <c r="J4" s="17"/>
      <c r="K4" s="17"/>
      <c r="L4" s="17"/>
      <c r="M4" s="17"/>
      <c r="N4" s="17"/>
      <c r="O4" s="17"/>
      <c r="Q4" s="17" t="s">
        <v>45</v>
      </c>
      <c r="R4" s="17"/>
      <c r="S4" s="17"/>
      <c r="T4" s="17"/>
      <c r="U4" s="17"/>
      <c r="V4" s="17"/>
      <c r="W4" s="17"/>
      <c r="Y4" s="17" t="s">
        <v>21</v>
      </c>
      <c r="Z4" s="17"/>
      <c r="AA4" s="17"/>
      <c r="AB4" s="17"/>
      <c r="AC4" s="17"/>
      <c r="AD4" s="17"/>
      <c r="AE4" s="17"/>
      <c r="AG4" s="17" t="s">
        <v>25</v>
      </c>
      <c r="AH4" s="17"/>
      <c r="AI4" s="17"/>
      <c r="AJ4" s="17"/>
      <c r="AK4" s="17"/>
      <c r="AL4" s="17"/>
      <c r="AM4" s="17"/>
    </row>
    <row r="5" spans="1:39" x14ac:dyDescent="0.25">
      <c r="A5" s="2"/>
      <c r="B5" s="3" t="s">
        <v>0</v>
      </c>
      <c r="C5" s="4"/>
      <c r="D5" s="4"/>
      <c r="E5" s="5" t="s">
        <v>1</v>
      </c>
      <c r="F5" s="6"/>
      <c r="G5" s="6"/>
      <c r="I5" s="2"/>
      <c r="J5" s="3" t="s">
        <v>0</v>
      </c>
      <c r="K5" s="4"/>
      <c r="L5" s="4"/>
      <c r="M5" s="5" t="s">
        <v>1</v>
      </c>
      <c r="N5" s="6"/>
      <c r="O5" s="6"/>
      <c r="Q5" s="2"/>
      <c r="R5" s="3" t="s">
        <v>0</v>
      </c>
      <c r="S5" s="4"/>
      <c r="T5" s="4"/>
      <c r="U5" s="5" t="s">
        <v>1</v>
      </c>
      <c r="V5" s="6"/>
      <c r="W5" s="6"/>
      <c r="AG5" s="1"/>
      <c r="AH5" s="1" t="s">
        <v>2</v>
      </c>
      <c r="AI5" s="1"/>
      <c r="AJ5" s="1" t="s">
        <v>3</v>
      </c>
      <c r="AK5" s="1"/>
      <c r="AL5" s="1" t="s">
        <v>4</v>
      </c>
      <c r="AM5" s="1"/>
    </row>
    <row r="6" spans="1:39" x14ac:dyDescent="0.25">
      <c r="A6" s="7" t="s">
        <v>41</v>
      </c>
      <c r="B6" s="8" t="s">
        <v>2</v>
      </c>
      <c r="C6" s="8" t="s">
        <v>3</v>
      </c>
      <c r="D6" s="8" t="s">
        <v>4</v>
      </c>
      <c r="E6" s="9" t="s">
        <v>2</v>
      </c>
      <c r="F6" s="9" t="s">
        <v>5</v>
      </c>
      <c r="G6" s="9" t="s">
        <v>6</v>
      </c>
      <c r="I6" s="7" t="s">
        <v>41</v>
      </c>
      <c r="J6" s="8" t="s">
        <v>2</v>
      </c>
      <c r="K6" s="8" t="s">
        <v>3</v>
      </c>
      <c r="L6" s="8" t="s">
        <v>4</v>
      </c>
      <c r="M6" s="9" t="s">
        <v>2</v>
      </c>
      <c r="N6" s="9" t="s">
        <v>5</v>
      </c>
      <c r="O6" s="9" t="s">
        <v>6</v>
      </c>
      <c r="Q6" s="7" t="s">
        <v>41</v>
      </c>
      <c r="R6" s="8" t="s">
        <v>2</v>
      </c>
      <c r="S6" s="8" t="s">
        <v>3</v>
      </c>
      <c r="T6" s="8" t="s">
        <v>4</v>
      </c>
      <c r="U6" s="9" t="s">
        <v>2</v>
      </c>
      <c r="V6" s="9" t="s">
        <v>5</v>
      </c>
      <c r="W6" s="9" t="s">
        <v>6</v>
      </c>
      <c r="Y6" s="14" t="s">
        <v>27</v>
      </c>
      <c r="Z6" s="8" t="s">
        <v>2</v>
      </c>
      <c r="AA6" s="8"/>
      <c r="AB6" s="8" t="s">
        <v>3</v>
      </c>
      <c r="AC6" s="8"/>
      <c r="AD6" s="8" t="s">
        <v>4</v>
      </c>
      <c r="AE6" s="8"/>
      <c r="AG6" s="15"/>
      <c r="AH6" s="15" t="s">
        <v>23</v>
      </c>
      <c r="AI6" s="15" t="s">
        <v>24</v>
      </c>
      <c r="AJ6" s="15" t="s">
        <v>23</v>
      </c>
      <c r="AK6" s="15" t="s">
        <v>24</v>
      </c>
      <c r="AL6" s="15" t="s">
        <v>23</v>
      </c>
      <c r="AM6" s="15" t="s">
        <v>24</v>
      </c>
    </row>
    <row r="7" spans="1:39" x14ac:dyDescent="0.25">
      <c r="A7" s="10" t="s">
        <v>7</v>
      </c>
      <c r="B7" s="4">
        <v>109</v>
      </c>
      <c r="C7" s="4">
        <v>104</v>
      </c>
      <c r="D7" s="4">
        <v>109</v>
      </c>
      <c r="E7" s="6"/>
      <c r="F7" s="6"/>
      <c r="G7" s="6"/>
      <c r="I7" s="10" t="s">
        <v>7</v>
      </c>
      <c r="J7" s="4">
        <v>119</v>
      </c>
      <c r="K7" s="4">
        <v>116</v>
      </c>
      <c r="L7" s="4">
        <v>114</v>
      </c>
      <c r="M7" s="6"/>
      <c r="N7" s="6"/>
      <c r="O7" s="6"/>
      <c r="Q7" s="10" t="s">
        <v>7</v>
      </c>
      <c r="R7" s="4">
        <v>102</v>
      </c>
      <c r="S7" s="4">
        <v>102</v>
      </c>
      <c r="T7" s="4">
        <v>101</v>
      </c>
      <c r="U7" s="6"/>
      <c r="V7" s="6"/>
      <c r="W7" s="6"/>
      <c r="Y7" s="1" t="s">
        <v>16</v>
      </c>
      <c r="Z7">
        <v>330</v>
      </c>
      <c r="AB7">
        <v>322</v>
      </c>
      <c r="AD7">
        <v>324</v>
      </c>
      <c r="AG7" s="1" t="s">
        <v>27</v>
      </c>
      <c r="AH7" s="12">
        <v>76.145504073188903</v>
      </c>
      <c r="AI7" s="12">
        <v>3.0415449828158501</v>
      </c>
      <c r="AJ7" s="12">
        <v>76.176947348346957</v>
      </c>
      <c r="AK7" s="12">
        <v>2.1548110708538175</v>
      </c>
      <c r="AL7" s="12">
        <v>76.155527189609359</v>
      </c>
      <c r="AM7" s="12">
        <v>3.3098018793361268</v>
      </c>
    </row>
    <row r="8" spans="1:39" x14ac:dyDescent="0.25">
      <c r="A8" s="10" t="s">
        <v>8</v>
      </c>
      <c r="B8" s="4">
        <v>9</v>
      </c>
      <c r="C8" s="4">
        <v>7</v>
      </c>
      <c r="D8" s="4">
        <v>15</v>
      </c>
      <c r="E8" s="11">
        <v>8.2568807339449553</v>
      </c>
      <c r="F8" s="11">
        <v>6.7307692307692308</v>
      </c>
      <c r="G8" s="11">
        <v>13.761467889908257</v>
      </c>
      <c r="I8" s="10" t="s">
        <v>8</v>
      </c>
      <c r="J8" s="4">
        <v>1</v>
      </c>
      <c r="K8" s="4">
        <v>2</v>
      </c>
      <c r="L8" s="4">
        <v>2</v>
      </c>
      <c r="M8" s="11">
        <v>0.84033613445378152</v>
      </c>
      <c r="N8" s="11">
        <v>1.7241379310344827</v>
      </c>
      <c r="O8" s="11">
        <v>1.7543859649122806</v>
      </c>
      <c r="Q8" s="10" t="s">
        <v>8</v>
      </c>
      <c r="R8" s="4">
        <v>5</v>
      </c>
      <c r="S8" s="4">
        <v>6</v>
      </c>
      <c r="T8" s="4">
        <v>6</v>
      </c>
      <c r="U8" s="11">
        <v>4.9019607843137258</v>
      </c>
      <c r="V8" s="11">
        <v>5.8823529411764701</v>
      </c>
      <c r="W8" s="11">
        <v>5.9405940594059405</v>
      </c>
      <c r="Y8" s="10" t="s">
        <v>8</v>
      </c>
      <c r="Z8" s="12">
        <v>4.6663925509041535</v>
      </c>
      <c r="AA8" s="12">
        <v>3.713879742735918</v>
      </c>
      <c r="AB8" s="12">
        <v>4.7790867009933953</v>
      </c>
      <c r="AC8" s="12">
        <v>2.6794563889745775</v>
      </c>
      <c r="AD8" s="12">
        <v>7.15214930474216</v>
      </c>
      <c r="AE8" s="12">
        <v>6.0945388400409382</v>
      </c>
      <c r="AG8" s="1" t="s">
        <v>28</v>
      </c>
      <c r="AH8" s="12">
        <v>74.227503325245422</v>
      </c>
      <c r="AI8" s="12">
        <v>8.5539016577254827</v>
      </c>
      <c r="AJ8" s="12">
        <v>70.48586875254729</v>
      </c>
      <c r="AK8" s="12">
        <v>6.0810132401449932</v>
      </c>
      <c r="AL8" s="12">
        <v>66.996320672791256</v>
      </c>
      <c r="AM8" s="12">
        <v>7.391236098664824</v>
      </c>
    </row>
    <row r="9" spans="1:39" x14ac:dyDescent="0.25">
      <c r="A9" s="10" t="s">
        <v>9</v>
      </c>
      <c r="B9" s="4">
        <v>20</v>
      </c>
      <c r="C9" s="4">
        <v>18</v>
      </c>
      <c r="D9" s="4">
        <v>14</v>
      </c>
      <c r="E9" s="11">
        <v>18.348623853211009</v>
      </c>
      <c r="F9" s="11">
        <v>17.307692307692307</v>
      </c>
      <c r="G9" s="11">
        <v>12.844036697247708</v>
      </c>
      <c r="I9" s="10" t="s">
        <v>9</v>
      </c>
      <c r="J9" s="4">
        <v>28</v>
      </c>
      <c r="K9" s="4">
        <v>28</v>
      </c>
      <c r="L9" s="4">
        <v>21</v>
      </c>
      <c r="M9" s="11">
        <v>23.52941176470588</v>
      </c>
      <c r="N9" s="11">
        <v>24.137931034482758</v>
      </c>
      <c r="O9" s="11">
        <v>18.421052631578945</v>
      </c>
      <c r="Q9" s="10" t="s">
        <v>9</v>
      </c>
      <c r="R9" s="4">
        <v>16</v>
      </c>
      <c r="S9" s="4">
        <v>16</v>
      </c>
      <c r="T9" s="4">
        <v>19</v>
      </c>
      <c r="U9" s="11">
        <v>15.686274509803921</v>
      </c>
      <c r="V9" s="11">
        <v>15.686274509803921</v>
      </c>
      <c r="W9" s="11">
        <v>18.811881188118811</v>
      </c>
      <c r="Y9" s="10" t="s">
        <v>9</v>
      </c>
      <c r="Z9" s="12">
        <v>19.188103375906937</v>
      </c>
      <c r="AA9" s="12">
        <v>3.9883887600855781</v>
      </c>
      <c r="AB9" s="12">
        <v>19.043965950659661</v>
      </c>
      <c r="AC9" s="12">
        <v>4.4853772556200893</v>
      </c>
      <c r="AD9" s="12">
        <v>16.692323505648488</v>
      </c>
      <c r="AE9" s="12">
        <v>3.3384382965595387</v>
      </c>
    </row>
    <row r="10" spans="1:39" x14ac:dyDescent="0.25">
      <c r="A10" s="10" t="s">
        <v>10</v>
      </c>
      <c r="B10" s="4">
        <v>78</v>
      </c>
      <c r="C10" s="4">
        <v>77</v>
      </c>
      <c r="D10" s="4">
        <v>78</v>
      </c>
      <c r="E10" s="11">
        <v>71.559633027522935</v>
      </c>
      <c r="F10" s="11">
        <v>74.038461538461547</v>
      </c>
      <c r="G10" s="11">
        <v>71.559633027522935</v>
      </c>
      <c r="I10" s="10" t="s">
        <v>10</v>
      </c>
      <c r="J10" s="4">
        <v>83</v>
      </c>
      <c r="K10" s="4">
        <v>80</v>
      </c>
      <c r="L10" s="4">
        <v>91</v>
      </c>
      <c r="M10" s="11">
        <v>69.747899159663859</v>
      </c>
      <c r="N10" s="11">
        <v>68.965517241379317</v>
      </c>
      <c r="O10" s="11">
        <v>79.824561403508781</v>
      </c>
      <c r="Q10" s="10" t="s">
        <v>10</v>
      </c>
      <c r="R10" s="4">
        <v>77</v>
      </c>
      <c r="S10" s="4">
        <v>72</v>
      </c>
      <c r="T10" s="4">
        <v>74</v>
      </c>
      <c r="U10" s="11">
        <v>75.490196078431367</v>
      </c>
      <c r="V10" s="11">
        <v>70.588235294117652</v>
      </c>
      <c r="W10" s="11">
        <v>73.267326732673268</v>
      </c>
      <c r="Y10" s="10" t="s">
        <v>10</v>
      </c>
      <c r="Z10" s="12">
        <v>72.26590942187272</v>
      </c>
      <c r="AA10" s="12">
        <v>2.9355771553024295</v>
      </c>
      <c r="AB10" s="12">
        <v>71.197404691319505</v>
      </c>
      <c r="AC10" s="12">
        <v>2.5907540362200021</v>
      </c>
      <c r="AD10" s="12">
        <v>74.883840387901657</v>
      </c>
      <c r="AE10" s="12">
        <v>4.3631522507470333</v>
      </c>
    </row>
    <row r="11" spans="1:39" x14ac:dyDescent="0.25">
      <c r="A11" s="10" t="s">
        <v>11</v>
      </c>
      <c r="B11" s="4">
        <v>2</v>
      </c>
      <c r="C11" s="4">
        <v>2</v>
      </c>
      <c r="D11" s="4">
        <v>2</v>
      </c>
      <c r="E11" s="11">
        <v>1.834862385321101</v>
      </c>
      <c r="F11" s="11">
        <v>1.9230769230769231</v>
      </c>
      <c r="G11" s="11">
        <v>1.834862385321101</v>
      </c>
      <c r="I11" s="10" t="s">
        <v>11</v>
      </c>
      <c r="J11" s="4">
        <v>7</v>
      </c>
      <c r="K11" s="4">
        <v>6</v>
      </c>
      <c r="L11" s="4">
        <v>0</v>
      </c>
      <c r="M11" s="11">
        <v>5.8823529411764701</v>
      </c>
      <c r="N11" s="11">
        <v>5.1724137931034484</v>
      </c>
      <c r="O11" s="11">
        <v>0</v>
      </c>
      <c r="Q11" s="10" t="s">
        <v>11</v>
      </c>
      <c r="R11" s="4">
        <v>4</v>
      </c>
      <c r="S11" s="4">
        <v>8</v>
      </c>
      <c r="T11" s="4">
        <v>2</v>
      </c>
      <c r="U11" s="11">
        <v>3.9215686274509802</v>
      </c>
      <c r="V11" s="11">
        <v>7.8431372549019605</v>
      </c>
      <c r="W11" s="11">
        <v>1.9801980198019802</v>
      </c>
      <c r="Y11" s="10" t="s">
        <v>11</v>
      </c>
      <c r="Z11" s="12">
        <v>3.8795946513161836</v>
      </c>
      <c r="AA11" s="12">
        <v>2.0240717158586619</v>
      </c>
      <c r="AB11" s="12">
        <v>4.9795426570274444</v>
      </c>
      <c r="AC11" s="12">
        <v>2.9647391182801441</v>
      </c>
      <c r="AD11" s="12">
        <v>1.2716868017076937</v>
      </c>
      <c r="AE11" s="12">
        <v>1.1037078883883396</v>
      </c>
    </row>
    <row r="12" spans="1:39" x14ac:dyDescent="0.25">
      <c r="A12" s="2"/>
      <c r="B12" s="2"/>
      <c r="C12" s="2"/>
      <c r="D12" s="2"/>
      <c r="E12" s="2"/>
      <c r="F12" s="2"/>
      <c r="G12" s="2"/>
      <c r="I12" s="2"/>
      <c r="J12" s="2"/>
      <c r="K12" s="2"/>
      <c r="L12" s="2"/>
      <c r="M12" s="2"/>
      <c r="N12" s="2"/>
      <c r="O12" s="2"/>
      <c r="Q12" s="2"/>
      <c r="R12" s="2"/>
      <c r="S12" s="2"/>
      <c r="T12" s="2"/>
      <c r="U12" s="2"/>
      <c r="V12" s="2"/>
      <c r="W12" s="2"/>
      <c r="Y12" s="10" t="s">
        <v>22</v>
      </c>
      <c r="Z12" s="12">
        <v>76.145504073188903</v>
      </c>
      <c r="AA12" s="12">
        <v>3.0415449828158501</v>
      </c>
      <c r="AB12" s="12">
        <v>76.176947348346957</v>
      </c>
      <c r="AC12" s="12">
        <v>2.1548110708538175</v>
      </c>
      <c r="AD12" s="12">
        <v>76.155527189609359</v>
      </c>
      <c r="AE12" s="12">
        <v>3.3098018793361268</v>
      </c>
    </row>
    <row r="13" spans="1:39" x14ac:dyDescent="0.25">
      <c r="A13" s="2"/>
      <c r="B13" s="3" t="s">
        <v>0</v>
      </c>
      <c r="C13" s="4"/>
      <c r="D13" s="4"/>
      <c r="E13" s="5" t="s">
        <v>1</v>
      </c>
      <c r="F13" s="6"/>
      <c r="G13" s="6"/>
      <c r="I13" s="2"/>
      <c r="J13" s="3" t="s">
        <v>0</v>
      </c>
      <c r="K13" s="4"/>
      <c r="L13" s="4"/>
      <c r="M13" s="5" t="s">
        <v>1</v>
      </c>
      <c r="N13" s="6"/>
      <c r="O13" s="6"/>
      <c r="Q13" s="2"/>
      <c r="R13" s="3" t="s">
        <v>0</v>
      </c>
      <c r="S13" s="4"/>
      <c r="T13" s="4"/>
      <c r="U13" s="5" t="s">
        <v>1</v>
      </c>
      <c r="V13" s="6"/>
      <c r="W13" s="6"/>
    </row>
    <row r="14" spans="1:39" x14ac:dyDescent="0.25">
      <c r="A14" s="7" t="s">
        <v>42</v>
      </c>
      <c r="B14" s="8" t="s">
        <v>2</v>
      </c>
      <c r="C14" s="8" t="s">
        <v>3</v>
      </c>
      <c r="D14" s="8" t="s">
        <v>4</v>
      </c>
      <c r="E14" s="9" t="s">
        <v>2</v>
      </c>
      <c r="F14" s="9" t="s">
        <v>5</v>
      </c>
      <c r="G14" s="9" t="s">
        <v>6</v>
      </c>
      <c r="I14" s="7" t="s">
        <v>42</v>
      </c>
      <c r="J14" s="8" t="s">
        <v>2</v>
      </c>
      <c r="K14" s="8" t="s">
        <v>3</v>
      </c>
      <c r="L14" s="8" t="s">
        <v>4</v>
      </c>
      <c r="M14" s="9" t="s">
        <v>2</v>
      </c>
      <c r="N14" s="9" t="s">
        <v>5</v>
      </c>
      <c r="O14" s="9" t="s">
        <v>6</v>
      </c>
      <c r="Q14" s="7" t="s">
        <v>42</v>
      </c>
      <c r="R14" s="8" t="s">
        <v>2</v>
      </c>
      <c r="S14" s="8" t="s">
        <v>3</v>
      </c>
      <c r="T14" s="8" t="s">
        <v>4</v>
      </c>
      <c r="U14" s="9" t="s">
        <v>2</v>
      </c>
      <c r="V14" s="9" t="s">
        <v>5</v>
      </c>
      <c r="W14" s="9" t="s">
        <v>6</v>
      </c>
      <c r="Y14" s="14" t="s">
        <v>28</v>
      </c>
      <c r="Z14" s="8" t="s">
        <v>2</v>
      </c>
      <c r="AA14" s="8"/>
      <c r="AB14" s="8" t="s">
        <v>3</v>
      </c>
      <c r="AC14" s="8"/>
      <c r="AD14" s="8" t="s">
        <v>4</v>
      </c>
      <c r="AE14" s="8"/>
    </row>
    <row r="15" spans="1:39" x14ac:dyDescent="0.25">
      <c r="A15" s="10" t="s">
        <v>7</v>
      </c>
      <c r="B15" s="4">
        <v>112</v>
      </c>
      <c r="C15" s="4">
        <v>103</v>
      </c>
      <c r="D15" s="4">
        <v>104</v>
      </c>
      <c r="E15" s="6"/>
      <c r="F15" s="6"/>
      <c r="G15" s="6"/>
      <c r="I15" s="10" t="s">
        <v>7</v>
      </c>
      <c r="J15" s="4">
        <v>101</v>
      </c>
      <c r="K15" s="4">
        <v>109</v>
      </c>
      <c r="L15" s="4">
        <v>102</v>
      </c>
      <c r="M15" s="6"/>
      <c r="N15" s="6"/>
      <c r="O15" s="6"/>
      <c r="Q15" s="10" t="s">
        <v>7</v>
      </c>
      <c r="R15" s="4">
        <v>123</v>
      </c>
      <c r="S15" s="4">
        <v>110</v>
      </c>
      <c r="T15" s="4">
        <v>110</v>
      </c>
      <c r="U15" s="6"/>
      <c r="V15" s="6"/>
      <c r="W15" s="6"/>
      <c r="Y15" s="1" t="s">
        <v>16</v>
      </c>
      <c r="Z15">
        <v>336</v>
      </c>
      <c r="AB15">
        <v>322</v>
      </c>
      <c r="AD15">
        <v>316</v>
      </c>
    </row>
    <row r="16" spans="1:39" x14ac:dyDescent="0.25">
      <c r="A16" s="10" t="s">
        <v>8</v>
      </c>
      <c r="B16" s="4">
        <v>7</v>
      </c>
      <c r="C16" s="4">
        <v>8</v>
      </c>
      <c r="D16" s="4">
        <v>7</v>
      </c>
      <c r="E16" s="11">
        <v>6.25</v>
      </c>
      <c r="F16" s="11">
        <v>7.7669902912621351</v>
      </c>
      <c r="G16" s="11">
        <v>6.7307692307692308</v>
      </c>
      <c r="I16" s="10" t="s">
        <v>8</v>
      </c>
      <c r="J16" s="4">
        <v>3</v>
      </c>
      <c r="K16" s="4">
        <v>4</v>
      </c>
      <c r="L16" s="4">
        <v>3</v>
      </c>
      <c r="M16" s="11">
        <v>2.9702970297029703</v>
      </c>
      <c r="N16" s="11">
        <v>3.669724770642202</v>
      </c>
      <c r="O16" s="11">
        <v>2.9411764705882351</v>
      </c>
      <c r="Q16" s="10" t="s">
        <v>8</v>
      </c>
      <c r="R16" s="4">
        <v>3</v>
      </c>
      <c r="S16" s="4">
        <v>4</v>
      </c>
      <c r="T16" s="4">
        <v>7</v>
      </c>
      <c r="U16" s="11">
        <v>2.4390243902439024</v>
      </c>
      <c r="V16" s="11">
        <v>3.6363636363636362</v>
      </c>
      <c r="W16" s="11">
        <v>6.3636363636363633</v>
      </c>
      <c r="Y16" s="10" t="s">
        <v>8</v>
      </c>
      <c r="Z16" s="12">
        <v>3.8864404733156239</v>
      </c>
      <c r="AA16" s="12">
        <v>2.0640670729157042</v>
      </c>
      <c r="AB16" s="12">
        <v>5.0243595660893243</v>
      </c>
      <c r="AC16" s="12">
        <v>2.3752464529636801</v>
      </c>
      <c r="AD16" s="12">
        <v>5.3451940216646099</v>
      </c>
      <c r="AE16" s="12">
        <v>2.0900172068537475</v>
      </c>
    </row>
    <row r="17" spans="1:31" x14ac:dyDescent="0.25">
      <c r="A17" s="10" t="s">
        <v>9</v>
      </c>
      <c r="B17" s="4">
        <v>16</v>
      </c>
      <c r="C17" s="4">
        <v>22</v>
      </c>
      <c r="D17" s="4">
        <v>36</v>
      </c>
      <c r="E17" s="11">
        <v>14.285714285714285</v>
      </c>
      <c r="F17" s="11">
        <v>21.359223300970871</v>
      </c>
      <c r="G17" s="11">
        <v>34.615384615384613</v>
      </c>
      <c r="I17" s="10" t="s">
        <v>9</v>
      </c>
      <c r="J17" s="4">
        <v>33</v>
      </c>
      <c r="K17" s="4">
        <v>35</v>
      </c>
      <c r="L17" s="4">
        <v>28</v>
      </c>
      <c r="M17" s="11">
        <v>32.673267326732677</v>
      </c>
      <c r="N17" s="11">
        <v>32.11009174311927</v>
      </c>
      <c r="O17" s="11">
        <v>27.450980392156865</v>
      </c>
      <c r="Q17" s="10" t="s">
        <v>9</v>
      </c>
      <c r="R17" s="4">
        <v>23</v>
      </c>
      <c r="S17" s="4">
        <v>22</v>
      </c>
      <c r="T17" s="4">
        <v>23</v>
      </c>
      <c r="U17" s="11">
        <v>18.699186991869919</v>
      </c>
      <c r="V17" s="11">
        <v>20</v>
      </c>
      <c r="W17" s="11">
        <v>20.909090909090907</v>
      </c>
      <c r="Y17" s="10" t="s">
        <v>9</v>
      </c>
      <c r="Z17" s="12">
        <v>21.886056201438958</v>
      </c>
      <c r="AA17" s="12">
        <v>9.5990951775800628</v>
      </c>
      <c r="AB17" s="12">
        <v>24.489771681363379</v>
      </c>
      <c r="AC17" s="12">
        <v>6.6342920027818373</v>
      </c>
      <c r="AD17" s="12">
        <v>27.658485305544129</v>
      </c>
      <c r="AE17" s="12">
        <v>6.8555025714827371</v>
      </c>
    </row>
    <row r="18" spans="1:31" x14ac:dyDescent="0.25">
      <c r="A18" s="10" t="s">
        <v>10</v>
      </c>
      <c r="B18" s="4">
        <v>86</v>
      </c>
      <c r="C18" s="4">
        <v>68</v>
      </c>
      <c r="D18" s="4">
        <v>56</v>
      </c>
      <c r="E18" s="11">
        <v>76.785714285714292</v>
      </c>
      <c r="F18" s="11">
        <v>66.019417475728162</v>
      </c>
      <c r="G18" s="11">
        <v>53.846153846153847</v>
      </c>
      <c r="I18" s="10" t="s">
        <v>10</v>
      </c>
      <c r="J18" s="4">
        <v>60</v>
      </c>
      <c r="K18" s="4">
        <v>64</v>
      </c>
      <c r="L18" s="4">
        <v>68</v>
      </c>
      <c r="M18" s="11">
        <v>59.405940594059402</v>
      </c>
      <c r="N18" s="11">
        <v>58.715596330275233</v>
      </c>
      <c r="O18" s="11">
        <v>66.666666666666657</v>
      </c>
      <c r="Q18" s="10" t="s">
        <v>10</v>
      </c>
      <c r="R18" s="4">
        <v>95</v>
      </c>
      <c r="S18" s="4">
        <v>77</v>
      </c>
      <c r="T18" s="4">
        <v>77</v>
      </c>
      <c r="U18" s="11">
        <v>77.235772357723576</v>
      </c>
      <c r="V18" s="11">
        <v>70</v>
      </c>
      <c r="W18" s="11">
        <v>70</v>
      </c>
      <c r="Y18" s="10" t="s">
        <v>10</v>
      </c>
      <c r="Z18" s="12">
        <v>71.142475745832428</v>
      </c>
      <c r="AA18" s="12">
        <v>10.166628305079614</v>
      </c>
      <c r="AB18" s="12">
        <v>64.911671268667803</v>
      </c>
      <c r="AC18" s="12">
        <v>5.723178119695989</v>
      </c>
      <c r="AD18" s="12">
        <v>63.504273504273499</v>
      </c>
      <c r="AE18" s="12">
        <v>8.5286126817728221</v>
      </c>
    </row>
    <row r="19" spans="1:31" x14ac:dyDescent="0.25">
      <c r="A19" s="10" t="s">
        <v>11</v>
      </c>
      <c r="B19" s="4">
        <v>3</v>
      </c>
      <c r="C19" s="4">
        <v>5</v>
      </c>
      <c r="D19" s="4">
        <v>5</v>
      </c>
      <c r="E19" s="11">
        <v>2.6785714285714284</v>
      </c>
      <c r="F19" s="11">
        <v>4.8543689320388346</v>
      </c>
      <c r="G19" s="11">
        <v>4.8076923076923084</v>
      </c>
      <c r="I19" s="10" t="s">
        <v>11</v>
      </c>
      <c r="J19" s="4">
        <v>5</v>
      </c>
      <c r="K19" s="4">
        <v>6</v>
      </c>
      <c r="L19" s="4">
        <v>3</v>
      </c>
      <c r="M19" s="11">
        <v>4.9504950495049505</v>
      </c>
      <c r="N19" s="11">
        <v>5.5045871559633035</v>
      </c>
      <c r="O19" s="11">
        <v>2.9411764705882351</v>
      </c>
      <c r="Q19" s="10" t="s">
        <v>11</v>
      </c>
      <c r="R19" s="4">
        <v>2</v>
      </c>
      <c r="S19" s="4">
        <v>7</v>
      </c>
      <c r="T19" s="4">
        <v>3</v>
      </c>
      <c r="U19" s="11">
        <v>1.6260162601626018</v>
      </c>
      <c r="V19" s="11">
        <v>6.3636363636363633</v>
      </c>
      <c r="W19" s="11">
        <v>2.7272727272727271</v>
      </c>
      <c r="Y19" s="10" t="s">
        <v>11</v>
      </c>
      <c r="Z19" s="12">
        <v>3.0850275794129938</v>
      </c>
      <c r="AA19" s="12">
        <v>1.6991011615305602</v>
      </c>
      <c r="AB19" s="12">
        <v>5.5741974838795008</v>
      </c>
      <c r="AC19" s="12">
        <v>0.75703780839183077</v>
      </c>
      <c r="AD19" s="12">
        <v>3.492047168517757</v>
      </c>
      <c r="AE19" s="12">
        <v>1.1443907995201277</v>
      </c>
    </row>
    <row r="20" spans="1:31" x14ac:dyDescent="0.25">
      <c r="A20" s="2"/>
      <c r="B20" s="2"/>
      <c r="C20" s="2"/>
      <c r="D20" s="2"/>
      <c r="E20" s="2"/>
      <c r="F20" s="2"/>
      <c r="G20" s="2"/>
      <c r="I20" s="2"/>
      <c r="J20" s="2"/>
      <c r="K20" s="2"/>
      <c r="L20" s="2"/>
      <c r="M20" s="2"/>
      <c r="N20" s="2"/>
      <c r="O20" s="2"/>
      <c r="Q20" s="2"/>
      <c r="R20" s="2"/>
      <c r="S20" s="2"/>
      <c r="T20" s="2"/>
      <c r="U20" s="2"/>
      <c r="V20" s="2"/>
      <c r="W20" s="2"/>
      <c r="Y20" s="10" t="s">
        <v>22</v>
      </c>
      <c r="Z20" s="12">
        <v>74.227503325245422</v>
      </c>
      <c r="AA20" s="12">
        <v>8.5539016577254827</v>
      </c>
      <c r="AB20" s="12">
        <v>70.48586875254729</v>
      </c>
      <c r="AC20" s="12">
        <v>6.0810132401449932</v>
      </c>
      <c r="AD20" s="12">
        <v>66.996320672791256</v>
      </c>
      <c r="AE20" s="12">
        <v>7.391236098664824</v>
      </c>
    </row>
  </sheetData>
  <mergeCells count="5">
    <mergeCell ref="AG4:AM4"/>
    <mergeCell ref="A4:G4"/>
    <mergeCell ref="I4:O4"/>
    <mergeCell ref="Q4:W4"/>
    <mergeCell ref="Y4:AE4"/>
  </mergeCells>
  <pageMargins left="0.7" right="0.7" top="0.75" bottom="0.75" header="0.3" footer="0.3"/>
  <pageSetup scale="6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1BF89E-152B-4274-9118-C59FE264E379}">
  <sheetPr>
    <tabColor theme="8"/>
  </sheetPr>
  <dimension ref="A1:AM20"/>
  <sheetViews>
    <sheetView topLeftCell="U1" zoomScale="85" zoomScaleNormal="85" workbookViewId="0">
      <selection activeCell="AM15" sqref="AM15"/>
    </sheetView>
  </sheetViews>
  <sheetFormatPr defaultRowHeight="15" x14ac:dyDescent="0.25"/>
  <cols>
    <col min="1" max="1" width="19.140625" bestFit="1" customWidth="1"/>
    <col min="9" max="9" width="18.140625" bestFit="1" customWidth="1"/>
    <col min="17" max="17" width="23.140625" customWidth="1"/>
  </cols>
  <sheetData>
    <row r="1" spans="1:39" ht="23.25" x14ac:dyDescent="0.35">
      <c r="A1" s="16" t="s">
        <v>31</v>
      </c>
    </row>
    <row r="2" spans="1:39" ht="21" x14ac:dyDescent="0.35">
      <c r="A2" s="13"/>
    </row>
    <row r="3" spans="1:39" ht="21" x14ac:dyDescent="0.35">
      <c r="A3" s="13" t="s">
        <v>26</v>
      </c>
    </row>
    <row r="4" spans="1:39" ht="15.75" x14ac:dyDescent="0.25">
      <c r="A4" s="17" t="s">
        <v>43</v>
      </c>
      <c r="B4" s="17"/>
      <c r="C4" s="17"/>
      <c r="D4" s="17"/>
      <c r="E4" s="17"/>
      <c r="F4" s="17"/>
      <c r="G4" s="17"/>
      <c r="I4" s="17" t="s">
        <v>44</v>
      </c>
      <c r="J4" s="17"/>
      <c r="K4" s="17"/>
      <c r="L4" s="17"/>
      <c r="M4" s="17"/>
      <c r="N4" s="17"/>
      <c r="O4" s="17"/>
      <c r="Q4" s="17" t="s">
        <v>45</v>
      </c>
      <c r="R4" s="17"/>
      <c r="S4" s="17"/>
      <c r="T4" s="17"/>
      <c r="U4" s="17"/>
      <c r="V4" s="17"/>
      <c r="W4" s="17"/>
      <c r="Y4" s="17" t="s">
        <v>21</v>
      </c>
      <c r="Z4" s="17"/>
      <c r="AA4" s="17"/>
      <c r="AB4" s="17"/>
      <c r="AC4" s="17"/>
      <c r="AD4" s="17"/>
      <c r="AE4" s="17"/>
      <c r="AG4" s="17" t="s">
        <v>25</v>
      </c>
      <c r="AH4" s="17"/>
      <c r="AI4" s="17"/>
      <c r="AJ4" s="17"/>
      <c r="AK4" s="17"/>
      <c r="AL4" s="17"/>
      <c r="AM4" s="17"/>
    </row>
    <row r="5" spans="1:39" x14ac:dyDescent="0.25">
      <c r="A5" s="2"/>
      <c r="B5" s="3" t="s">
        <v>0</v>
      </c>
      <c r="C5" s="4"/>
      <c r="D5" s="4"/>
      <c r="E5" s="5" t="s">
        <v>1</v>
      </c>
      <c r="F5" s="6"/>
      <c r="G5" s="6"/>
      <c r="I5" s="2"/>
      <c r="J5" s="3" t="s">
        <v>0</v>
      </c>
      <c r="K5" s="4"/>
      <c r="L5" s="4"/>
      <c r="M5" s="5" t="s">
        <v>1</v>
      </c>
      <c r="N5" s="6"/>
      <c r="O5" s="6"/>
      <c r="Q5" s="2"/>
      <c r="R5" s="3" t="s">
        <v>0</v>
      </c>
      <c r="S5" s="4"/>
      <c r="T5" s="4"/>
      <c r="U5" s="5" t="s">
        <v>1</v>
      </c>
      <c r="V5" s="6"/>
      <c r="W5" s="6"/>
      <c r="AG5" s="1"/>
      <c r="AH5" s="1" t="s">
        <v>2</v>
      </c>
      <c r="AI5" s="1"/>
      <c r="AJ5" s="1" t="s">
        <v>3</v>
      </c>
      <c r="AK5" s="1"/>
      <c r="AL5" s="1" t="s">
        <v>4</v>
      </c>
      <c r="AM5" s="1"/>
    </row>
    <row r="6" spans="1:39" x14ac:dyDescent="0.25">
      <c r="A6" s="7" t="s">
        <v>35</v>
      </c>
      <c r="B6" s="8" t="s">
        <v>2</v>
      </c>
      <c r="C6" s="8" t="s">
        <v>3</v>
      </c>
      <c r="D6" s="8" t="s">
        <v>4</v>
      </c>
      <c r="E6" s="9" t="s">
        <v>2</v>
      </c>
      <c r="F6" s="9" t="s">
        <v>5</v>
      </c>
      <c r="G6" s="9" t="s">
        <v>6</v>
      </c>
      <c r="I6" s="7" t="s">
        <v>35</v>
      </c>
      <c r="J6" s="8" t="s">
        <v>2</v>
      </c>
      <c r="K6" s="8" t="s">
        <v>3</v>
      </c>
      <c r="L6" s="8" t="s">
        <v>4</v>
      </c>
      <c r="M6" s="9" t="s">
        <v>2</v>
      </c>
      <c r="N6" s="9" t="s">
        <v>5</v>
      </c>
      <c r="O6" s="9" t="s">
        <v>6</v>
      </c>
      <c r="Q6" s="7" t="s">
        <v>35</v>
      </c>
      <c r="R6" s="8" t="s">
        <v>2</v>
      </c>
      <c r="S6" s="8" t="s">
        <v>3</v>
      </c>
      <c r="T6" s="8" t="s">
        <v>4</v>
      </c>
      <c r="U6" s="9" t="s">
        <v>2</v>
      </c>
      <c r="V6" s="9" t="s">
        <v>5</v>
      </c>
      <c r="W6" s="9" t="s">
        <v>6</v>
      </c>
      <c r="Y6" s="14" t="s">
        <v>27</v>
      </c>
      <c r="Z6" s="8" t="s">
        <v>2</v>
      </c>
      <c r="AA6" s="8"/>
      <c r="AB6" s="8" t="s">
        <v>3</v>
      </c>
      <c r="AC6" s="8"/>
      <c r="AD6" s="8" t="s">
        <v>4</v>
      </c>
      <c r="AE6" s="8"/>
      <c r="AG6" s="15"/>
      <c r="AH6" s="15" t="s">
        <v>23</v>
      </c>
      <c r="AI6" s="15" t="s">
        <v>24</v>
      </c>
      <c r="AJ6" s="15" t="s">
        <v>23</v>
      </c>
      <c r="AK6" s="15" t="s">
        <v>24</v>
      </c>
      <c r="AL6" s="15" t="s">
        <v>23</v>
      </c>
      <c r="AM6" s="15" t="s">
        <v>24</v>
      </c>
    </row>
    <row r="7" spans="1:39" x14ac:dyDescent="0.25">
      <c r="A7" s="10" t="s">
        <v>7</v>
      </c>
      <c r="B7" s="4">
        <v>134</v>
      </c>
      <c r="C7" s="4">
        <v>119</v>
      </c>
      <c r="D7" s="4">
        <v>106</v>
      </c>
      <c r="E7" s="6"/>
      <c r="F7" s="6"/>
      <c r="G7" s="6"/>
      <c r="I7" s="10" t="s">
        <v>7</v>
      </c>
      <c r="J7" s="4">
        <v>110</v>
      </c>
      <c r="K7" s="4">
        <v>102</v>
      </c>
      <c r="L7" s="4">
        <v>101</v>
      </c>
      <c r="M7" s="6"/>
      <c r="N7" s="6"/>
      <c r="O7" s="6"/>
      <c r="Q7" s="10" t="s">
        <v>7</v>
      </c>
      <c r="R7" s="4">
        <v>102</v>
      </c>
      <c r="S7" s="4">
        <v>105</v>
      </c>
      <c r="T7" s="4">
        <v>122</v>
      </c>
      <c r="U7" s="6"/>
      <c r="V7" s="6"/>
      <c r="W7" s="6"/>
      <c r="Y7" s="1" t="s">
        <v>16</v>
      </c>
      <c r="Z7">
        <f>SUM(R7,J7,B7)</f>
        <v>346</v>
      </c>
      <c r="AB7">
        <f>SUM(S7,K7,C7,)</f>
        <v>326</v>
      </c>
      <c r="AD7">
        <f>SUM(T7,L7,D7)</f>
        <v>329</v>
      </c>
      <c r="AG7" s="1" t="s">
        <v>27</v>
      </c>
      <c r="AH7" s="12">
        <f>Z12</f>
        <v>75.242415374109839</v>
      </c>
      <c r="AI7" s="12">
        <f>AA12</f>
        <v>5.2512914142441547</v>
      </c>
      <c r="AJ7" s="12">
        <f t="shared" ref="AJ7:AM7" si="0">AB12</f>
        <v>73.239962651727353</v>
      </c>
      <c r="AK7" s="12">
        <f t="shared" si="0"/>
        <v>4.8859549279717029</v>
      </c>
      <c r="AL7" s="12">
        <f t="shared" si="0"/>
        <v>76.463073155444221</v>
      </c>
      <c r="AM7" s="12">
        <f t="shared" si="0"/>
        <v>9.627356915566267</v>
      </c>
    </row>
    <row r="8" spans="1:39" x14ac:dyDescent="0.25">
      <c r="A8" s="10" t="s">
        <v>8</v>
      </c>
      <c r="B8" s="4">
        <v>2</v>
      </c>
      <c r="C8" s="4">
        <v>5</v>
      </c>
      <c r="D8" s="4">
        <v>0</v>
      </c>
      <c r="E8" s="11">
        <v>1.4925373134328357</v>
      </c>
      <c r="F8" s="11">
        <v>4.2016806722689077</v>
      </c>
      <c r="G8" s="11">
        <v>0</v>
      </c>
      <c r="I8" s="10" t="s">
        <v>8</v>
      </c>
      <c r="J8" s="4">
        <v>1</v>
      </c>
      <c r="K8" s="4">
        <v>5</v>
      </c>
      <c r="L8" s="4">
        <v>4</v>
      </c>
      <c r="M8" s="11">
        <v>0.90909090909090906</v>
      </c>
      <c r="N8" s="11">
        <v>4.9019607843137258</v>
      </c>
      <c r="O8" s="11">
        <v>3.9603960396039604</v>
      </c>
      <c r="Q8" s="10" t="s">
        <v>8</v>
      </c>
      <c r="R8" s="4">
        <v>7</v>
      </c>
      <c r="S8" s="4">
        <v>1</v>
      </c>
      <c r="T8" s="4">
        <v>2</v>
      </c>
      <c r="U8" s="11">
        <v>6.8627450980392162</v>
      </c>
      <c r="V8" s="11">
        <v>0.95238095238095244</v>
      </c>
      <c r="W8" s="11">
        <v>1.639344262295082</v>
      </c>
      <c r="Y8" s="10" t="s">
        <v>8</v>
      </c>
      <c r="Z8" s="12">
        <f>AVERAGE(M8,U8,E8)</f>
        <v>3.0881244401876535</v>
      </c>
      <c r="AA8" s="12">
        <f>STDEV(M8,U8,E8)</f>
        <v>3.2819084782630217</v>
      </c>
      <c r="AB8" s="12">
        <f>AVERAGE(N8,V8,F8)</f>
        <v>3.3520074696545286</v>
      </c>
      <c r="AC8" s="12">
        <f>STDEV(N8,V8,F8)</f>
        <v>2.1074282017742059</v>
      </c>
      <c r="AD8" s="12">
        <f>AVERAGE(O8,W8,G8)</f>
        <v>1.866580100633014</v>
      </c>
      <c r="AE8" s="12">
        <f>STDEV(O8,W8,G8)</f>
        <v>1.9899525854392963</v>
      </c>
      <c r="AG8" s="1" t="s">
        <v>28</v>
      </c>
      <c r="AH8" s="12">
        <f>Z20</f>
        <v>73.054374154267705</v>
      </c>
      <c r="AI8" s="12">
        <f t="shared" ref="AI8:AM8" si="1">AA20</f>
        <v>4.0303324491882275</v>
      </c>
      <c r="AJ8" s="12">
        <f t="shared" si="1"/>
        <v>67.756031574801796</v>
      </c>
      <c r="AK8" s="12">
        <f t="shared" si="1"/>
        <v>5.8577338430525074</v>
      </c>
      <c r="AL8" s="12">
        <f t="shared" si="1"/>
        <v>70.348673818453165</v>
      </c>
      <c r="AM8" s="12">
        <f t="shared" si="1"/>
        <v>5.8710679377581165</v>
      </c>
    </row>
    <row r="9" spans="1:39" x14ac:dyDescent="0.25">
      <c r="A9" s="10" t="s">
        <v>9</v>
      </c>
      <c r="B9" s="4">
        <v>30</v>
      </c>
      <c r="C9" s="4">
        <v>24</v>
      </c>
      <c r="D9" s="4">
        <v>19</v>
      </c>
      <c r="E9" s="11">
        <v>22.388059701492537</v>
      </c>
      <c r="F9" s="11">
        <v>20.168067226890756</v>
      </c>
      <c r="G9" s="11">
        <v>17.924528301886792</v>
      </c>
      <c r="I9" s="10" t="s">
        <v>9</v>
      </c>
      <c r="J9" s="4">
        <v>21</v>
      </c>
      <c r="K9" s="4">
        <v>19</v>
      </c>
      <c r="L9" s="4">
        <v>31</v>
      </c>
      <c r="M9" s="11">
        <v>19.090909090909093</v>
      </c>
      <c r="N9" s="11">
        <v>18.627450980392158</v>
      </c>
      <c r="O9" s="11">
        <v>30.693069306930692</v>
      </c>
      <c r="Q9" s="10" t="s">
        <v>9</v>
      </c>
      <c r="R9" s="4">
        <v>24</v>
      </c>
      <c r="S9" s="4">
        <v>33</v>
      </c>
      <c r="T9" s="4">
        <v>20</v>
      </c>
      <c r="U9" s="11">
        <v>23.52941176470588</v>
      </c>
      <c r="V9" s="11">
        <v>31.428571428571427</v>
      </c>
      <c r="W9" s="11">
        <v>16.393442622950818</v>
      </c>
      <c r="Y9" s="10" t="s">
        <v>9</v>
      </c>
      <c r="Z9" s="12">
        <f t="shared" ref="Z9:Z11" si="2">AVERAGE(M9,U9,E9)</f>
        <v>21.669460185702505</v>
      </c>
      <c r="AA9" s="12">
        <f t="shared" ref="AA9:AA11" si="3">STDEV(M9,U9,E9)</f>
        <v>2.3048569249295192</v>
      </c>
      <c r="AB9" s="12">
        <f t="shared" ref="AB9:AB11" si="4">AVERAGE(N9,V9,F9)</f>
        <v>23.408029878618112</v>
      </c>
      <c r="AC9" s="12">
        <f t="shared" ref="AC9:AC11" si="5">STDEV(N9,V9,F9)</f>
        <v>6.9885756539254533</v>
      </c>
      <c r="AD9" s="12">
        <f t="shared" ref="AD9:AD11" si="6">AVERAGE(O9,W9,G9)</f>
        <v>21.670346743922767</v>
      </c>
      <c r="AE9" s="12">
        <f t="shared" ref="AE9:AE11" si="7">STDEV(O9,W9,G9)</f>
        <v>7.8513182126200967</v>
      </c>
    </row>
    <row r="10" spans="1:39" x14ac:dyDescent="0.25">
      <c r="A10" s="10" t="s">
        <v>10</v>
      </c>
      <c r="B10" s="4">
        <v>85</v>
      </c>
      <c r="C10" s="4">
        <v>73</v>
      </c>
      <c r="D10" s="4">
        <v>64</v>
      </c>
      <c r="E10" s="11">
        <v>63.432835820895527</v>
      </c>
      <c r="F10" s="11">
        <v>61.344537815126053</v>
      </c>
      <c r="G10" s="11">
        <v>60.377358490566039</v>
      </c>
      <c r="I10" s="10" t="s">
        <v>10</v>
      </c>
      <c r="J10" s="4">
        <v>67</v>
      </c>
      <c r="K10" s="4">
        <v>71</v>
      </c>
      <c r="L10" s="4">
        <v>59</v>
      </c>
      <c r="M10" s="11">
        <v>60.909090909090914</v>
      </c>
      <c r="N10" s="11">
        <v>69.607843137254903</v>
      </c>
      <c r="O10" s="11">
        <v>58.415841584158414</v>
      </c>
      <c r="Q10" s="10" t="s">
        <v>10</v>
      </c>
      <c r="R10" s="4">
        <v>65</v>
      </c>
      <c r="S10" s="4">
        <v>68</v>
      </c>
      <c r="T10" s="4">
        <v>76</v>
      </c>
      <c r="U10" s="11">
        <v>63.725490196078425</v>
      </c>
      <c r="V10" s="11">
        <v>64.761904761904759</v>
      </c>
      <c r="W10" s="11">
        <v>62.295081967213115</v>
      </c>
      <c r="Y10" s="10" t="s">
        <v>10</v>
      </c>
      <c r="Z10" s="12">
        <f t="shared" si="2"/>
        <v>62.68913897535495</v>
      </c>
      <c r="AA10" s="12">
        <f t="shared" si="3"/>
        <v>1.5484960395448832</v>
      </c>
      <c r="AB10" s="12">
        <f t="shared" si="4"/>
        <v>65.238095238095241</v>
      </c>
      <c r="AC10" s="12">
        <f t="shared" si="5"/>
        <v>4.1521827680018655</v>
      </c>
      <c r="AD10" s="12">
        <f t="shared" si="6"/>
        <v>60.362760680645863</v>
      </c>
      <c r="AE10" s="12">
        <f t="shared" si="7"/>
        <v>1.9396613904033466</v>
      </c>
    </row>
    <row r="11" spans="1:39" x14ac:dyDescent="0.25">
      <c r="A11" s="10" t="s">
        <v>11</v>
      </c>
      <c r="B11" s="4">
        <v>17</v>
      </c>
      <c r="C11" s="4">
        <v>17</v>
      </c>
      <c r="D11" s="4">
        <v>23</v>
      </c>
      <c r="E11" s="11">
        <v>12.686567164179104</v>
      </c>
      <c r="F11" s="11">
        <v>14.285714285714285</v>
      </c>
      <c r="G11" s="11">
        <v>21.69811320754717</v>
      </c>
      <c r="I11" s="10" t="s">
        <v>11</v>
      </c>
      <c r="J11" s="4">
        <v>21</v>
      </c>
      <c r="K11" s="4">
        <v>7</v>
      </c>
      <c r="L11" s="4">
        <v>7</v>
      </c>
      <c r="M11" s="11">
        <v>19.090909090909093</v>
      </c>
      <c r="N11" s="11">
        <v>6.8627450980392162</v>
      </c>
      <c r="O11" s="11">
        <v>6.9306930693069315</v>
      </c>
      <c r="Q11" s="10" t="s">
        <v>11</v>
      </c>
      <c r="R11" s="4">
        <v>6</v>
      </c>
      <c r="S11" s="4">
        <v>3</v>
      </c>
      <c r="T11" s="4">
        <v>24</v>
      </c>
      <c r="U11" s="11">
        <v>5.8823529411764701</v>
      </c>
      <c r="V11" s="11">
        <v>2.8571428571428572</v>
      </c>
      <c r="W11" s="11">
        <v>19.672131147540984</v>
      </c>
      <c r="Y11" s="10" t="s">
        <v>11</v>
      </c>
      <c r="Z11" s="12">
        <f t="shared" si="2"/>
        <v>12.553276398754889</v>
      </c>
      <c r="AA11" s="12">
        <f t="shared" si="3"/>
        <v>6.6052868000769207</v>
      </c>
      <c r="AB11" s="12">
        <f t="shared" si="4"/>
        <v>8.0018674136321195</v>
      </c>
      <c r="AC11" s="12">
        <f t="shared" si="5"/>
        <v>5.7988154792078968</v>
      </c>
      <c r="AD11" s="12">
        <f t="shared" si="6"/>
        <v>16.100312474798361</v>
      </c>
      <c r="AE11" s="12">
        <f t="shared" si="7"/>
        <v>8.0054725568226406</v>
      </c>
    </row>
    <row r="12" spans="1:39" x14ac:dyDescent="0.25">
      <c r="A12" s="2"/>
      <c r="B12" s="2"/>
      <c r="C12" s="2"/>
      <c r="D12" s="2"/>
      <c r="E12" s="2"/>
      <c r="F12" s="2"/>
      <c r="G12" s="2"/>
      <c r="I12" s="2"/>
      <c r="J12" s="2"/>
      <c r="K12" s="2"/>
      <c r="L12" s="2"/>
      <c r="M12" s="2"/>
      <c r="N12" s="2"/>
      <c r="O12" s="2"/>
      <c r="Q12" s="2"/>
      <c r="R12" s="2"/>
      <c r="S12" s="2"/>
      <c r="T12" s="2"/>
      <c r="U12" s="2"/>
      <c r="V12" s="2"/>
      <c r="W12" s="2"/>
      <c r="Y12" s="10" t="s">
        <v>22</v>
      </c>
      <c r="Z12" s="12">
        <f>AVERAGE(SUM(M10:M11),SUM(U10:U11),SUM(E10:E11))</f>
        <v>75.242415374109839</v>
      </c>
      <c r="AA12" s="12">
        <f>STDEV(SUM(M10:M11),SUM(U10:U11),SUM(E10:E11))</f>
        <v>5.2512914142441547</v>
      </c>
      <c r="AB12" s="12">
        <f>AVERAGE(SUM(N10:N11),SUM(V10:V11),SUM(F10:F11))</f>
        <v>73.239962651727353</v>
      </c>
      <c r="AC12" s="12">
        <f>STDEV(SUM(N10:N11),SUM(V10:V11),SUM(F10:F11))</f>
        <v>4.8859549279717029</v>
      </c>
      <c r="AD12" s="12">
        <f>AVERAGE(SUM(O10:O11),SUM(W10:W11),SUM(G10:G11))</f>
        <v>76.463073155444221</v>
      </c>
      <c r="AE12" s="12">
        <f>STDEV(SUM(O10:O11),SUM(W10:W11),SUM(G10:G11))</f>
        <v>9.627356915566267</v>
      </c>
    </row>
    <row r="13" spans="1:39" x14ac:dyDescent="0.25">
      <c r="A13" s="2"/>
      <c r="B13" s="3" t="s">
        <v>0</v>
      </c>
      <c r="C13" s="4"/>
      <c r="D13" s="4"/>
      <c r="E13" s="5" t="s">
        <v>1</v>
      </c>
      <c r="F13" s="6"/>
      <c r="G13" s="6"/>
      <c r="I13" s="2"/>
      <c r="J13" s="3" t="s">
        <v>0</v>
      </c>
      <c r="K13" s="4"/>
      <c r="L13" s="4"/>
      <c r="M13" s="5" t="s">
        <v>1</v>
      </c>
      <c r="N13" s="6"/>
      <c r="O13" s="6"/>
      <c r="Q13" s="2"/>
      <c r="R13" s="3" t="s">
        <v>0</v>
      </c>
      <c r="S13" s="4"/>
      <c r="T13" s="4"/>
      <c r="U13" s="5" t="s">
        <v>1</v>
      </c>
      <c r="V13" s="6"/>
      <c r="W13" s="6"/>
    </row>
    <row r="14" spans="1:39" x14ac:dyDescent="0.25">
      <c r="A14" s="7" t="s">
        <v>36</v>
      </c>
      <c r="B14" s="8" t="s">
        <v>2</v>
      </c>
      <c r="C14" s="8" t="s">
        <v>3</v>
      </c>
      <c r="D14" s="8" t="s">
        <v>4</v>
      </c>
      <c r="E14" s="9" t="s">
        <v>2</v>
      </c>
      <c r="F14" s="9" t="s">
        <v>5</v>
      </c>
      <c r="G14" s="9" t="s">
        <v>6</v>
      </c>
      <c r="I14" s="7" t="s">
        <v>36</v>
      </c>
      <c r="J14" s="8" t="s">
        <v>2</v>
      </c>
      <c r="K14" s="8" t="s">
        <v>3</v>
      </c>
      <c r="L14" s="8" t="s">
        <v>4</v>
      </c>
      <c r="M14" s="9" t="s">
        <v>2</v>
      </c>
      <c r="N14" s="9" t="s">
        <v>5</v>
      </c>
      <c r="O14" s="9" t="s">
        <v>6</v>
      </c>
      <c r="Q14" s="7" t="s">
        <v>36</v>
      </c>
      <c r="R14" s="8" t="s">
        <v>2</v>
      </c>
      <c r="S14" s="8" t="s">
        <v>3</v>
      </c>
      <c r="T14" s="8" t="s">
        <v>4</v>
      </c>
      <c r="U14" s="9" t="s">
        <v>2</v>
      </c>
      <c r="V14" s="9" t="s">
        <v>5</v>
      </c>
      <c r="W14" s="9" t="s">
        <v>6</v>
      </c>
      <c r="Y14" s="14" t="s">
        <v>28</v>
      </c>
      <c r="Z14" s="8" t="s">
        <v>2</v>
      </c>
      <c r="AA14" s="8"/>
      <c r="AB14" s="8" t="s">
        <v>3</v>
      </c>
      <c r="AC14" s="8"/>
      <c r="AD14" s="8" t="s">
        <v>4</v>
      </c>
      <c r="AE14" s="8"/>
    </row>
    <row r="15" spans="1:39" x14ac:dyDescent="0.25">
      <c r="A15" s="10" t="s">
        <v>7</v>
      </c>
      <c r="B15" s="4">
        <v>49</v>
      </c>
      <c r="C15" s="4">
        <v>54</v>
      </c>
      <c r="D15" s="4">
        <v>59</v>
      </c>
      <c r="E15" s="6"/>
      <c r="F15" s="6"/>
      <c r="G15" s="6"/>
      <c r="I15" s="10" t="s">
        <v>7</v>
      </c>
      <c r="J15" s="4">
        <v>103</v>
      </c>
      <c r="K15" s="4">
        <v>103</v>
      </c>
      <c r="L15" s="4">
        <v>110</v>
      </c>
      <c r="M15" s="6"/>
      <c r="N15" s="6"/>
      <c r="O15" s="6"/>
      <c r="Q15" s="10" t="s">
        <v>7</v>
      </c>
      <c r="R15" s="4">
        <v>129</v>
      </c>
      <c r="S15" s="4">
        <v>105</v>
      </c>
      <c r="T15" s="4">
        <v>106</v>
      </c>
      <c r="U15" s="6"/>
      <c r="V15" s="6"/>
      <c r="W15" s="6"/>
      <c r="Y15" s="1" t="s">
        <v>16</v>
      </c>
      <c r="Z15">
        <f>SUM(R15,J15,B15)</f>
        <v>281</v>
      </c>
      <c r="AB15">
        <f>SUM(S15,K15,C15)</f>
        <v>262</v>
      </c>
      <c r="AD15">
        <f>SUM(T15,L15,D15)</f>
        <v>275</v>
      </c>
    </row>
    <row r="16" spans="1:39" x14ac:dyDescent="0.25">
      <c r="A16" s="10" t="s">
        <v>8</v>
      </c>
      <c r="B16" s="4">
        <v>1</v>
      </c>
      <c r="C16" s="4">
        <v>2</v>
      </c>
      <c r="D16" s="4">
        <v>2</v>
      </c>
      <c r="E16" s="11">
        <v>2.0408163265306123</v>
      </c>
      <c r="F16" s="11">
        <v>3.7037037037037033</v>
      </c>
      <c r="G16" s="11">
        <v>3.3898305084745761</v>
      </c>
      <c r="I16" s="10" t="s">
        <v>8</v>
      </c>
      <c r="J16" s="4">
        <v>0</v>
      </c>
      <c r="K16" s="4">
        <v>4</v>
      </c>
      <c r="L16" s="4">
        <v>7</v>
      </c>
      <c r="M16" s="11">
        <v>0</v>
      </c>
      <c r="N16" s="11">
        <v>3.8834951456310676</v>
      </c>
      <c r="O16" s="11">
        <v>6.3636363636363633</v>
      </c>
      <c r="Q16" s="10" t="s">
        <v>8</v>
      </c>
      <c r="R16" s="4">
        <v>4</v>
      </c>
      <c r="S16" s="4">
        <v>3</v>
      </c>
      <c r="T16" s="4">
        <v>7</v>
      </c>
      <c r="U16" s="11">
        <v>3.1007751937984498</v>
      </c>
      <c r="V16" s="11">
        <v>2.8571428571428572</v>
      </c>
      <c r="W16" s="11">
        <v>6.6037735849056602</v>
      </c>
      <c r="Y16" s="10" t="s">
        <v>8</v>
      </c>
      <c r="Z16" s="12">
        <f>AVERAGE(M16,U16,E16)</f>
        <v>1.7138638401096873</v>
      </c>
      <c r="AA16" s="12">
        <f>STDEV(M16,U16,E16)</f>
        <v>1.5760314549213708</v>
      </c>
      <c r="AB16" s="12">
        <f>AVERAGE(N16,V16,F16)</f>
        <v>3.4814472354925425</v>
      </c>
      <c r="AC16" s="12">
        <f>STDEV(N16,V16,F16)</f>
        <v>0.54808594970818547</v>
      </c>
      <c r="AD16" s="12">
        <f>AVERAGE(O16,W16,G16)</f>
        <v>5.4524134856722002</v>
      </c>
      <c r="AE16" s="12">
        <f>STDEV(O16,W16,G16)</f>
        <v>1.7902801106611161</v>
      </c>
    </row>
    <row r="17" spans="1:31" x14ac:dyDescent="0.25">
      <c r="A17" s="10" t="s">
        <v>9</v>
      </c>
      <c r="B17" s="4">
        <v>10</v>
      </c>
      <c r="C17" s="4">
        <v>18</v>
      </c>
      <c r="D17" s="4">
        <v>14</v>
      </c>
      <c r="E17" s="11">
        <v>20.408163265306122</v>
      </c>
      <c r="F17" s="11">
        <v>33.333333333333329</v>
      </c>
      <c r="G17" s="11">
        <v>23.728813559322035</v>
      </c>
      <c r="I17" s="10" t="s">
        <v>9</v>
      </c>
      <c r="J17" s="4">
        <v>29</v>
      </c>
      <c r="K17" s="4">
        <v>31</v>
      </c>
      <c r="L17" s="4">
        <v>33</v>
      </c>
      <c r="M17" s="11">
        <v>28.155339805825243</v>
      </c>
      <c r="N17" s="11">
        <v>30.097087378640776</v>
      </c>
      <c r="O17" s="11">
        <v>30</v>
      </c>
      <c r="Q17" s="10" t="s">
        <v>9</v>
      </c>
      <c r="R17" s="4">
        <v>35</v>
      </c>
      <c r="S17" s="4">
        <v>24</v>
      </c>
      <c r="T17" s="4">
        <v>20</v>
      </c>
      <c r="U17" s="11">
        <v>27.131782945736433</v>
      </c>
      <c r="V17" s="11">
        <v>22.857142857142858</v>
      </c>
      <c r="W17" s="11">
        <v>18.867924528301888</v>
      </c>
      <c r="Y17" s="10" t="s">
        <v>9</v>
      </c>
      <c r="Z17" s="12">
        <f t="shared" ref="Z17:Z19" si="8">AVERAGE(M17,U17,E17)</f>
        <v>25.231762005622599</v>
      </c>
      <c r="AA17" s="12">
        <f t="shared" ref="AA17:AA19" si="9">STDEV(M17,U17,E17)</f>
        <v>4.2085918983842756</v>
      </c>
      <c r="AB17" s="12">
        <f t="shared" ref="AB17:AB19" si="10">AVERAGE(N17,V17,F17)</f>
        <v>28.762521189705655</v>
      </c>
      <c r="AC17" s="12">
        <f t="shared" ref="AC17:AC19" si="11">STDEV(N17,V17,F17)</f>
        <v>5.3640881711473041</v>
      </c>
      <c r="AD17" s="12">
        <f t="shared" ref="AD17:AD19" si="12">AVERAGE(O17,W17,G17)</f>
        <v>24.19891269587464</v>
      </c>
      <c r="AE17" s="12">
        <f t="shared" ref="AE17:AE19" si="13">STDEV(O17,W17,G17)</f>
        <v>5.5809068237640753</v>
      </c>
    </row>
    <row r="18" spans="1:31" x14ac:dyDescent="0.25">
      <c r="A18" s="10" t="s">
        <v>10</v>
      </c>
      <c r="B18" s="4">
        <v>32</v>
      </c>
      <c r="C18" s="4">
        <v>24</v>
      </c>
      <c r="D18" s="4">
        <v>34</v>
      </c>
      <c r="E18" s="11">
        <v>65.306122448979593</v>
      </c>
      <c r="F18" s="11">
        <v>44.444444444444443</v>
      </c>
      <c r="G18" s="11">
        <v>57.627118644067799</v>
      </c>
      <c r="I18" s="10" t="s">
        <v>10</v>
      </c>
      <c r="J18" s="4">
        <v>62</v>
      </c>
      <c r="K18" s="4">
        <v>64</v>
      </c>
      <c r="L18" s="4">
        <v>64</v>
      </c>
      <c r="M18" s="11">
        <v>60.194174757281552</v>
      </c>
      <c r="N18" s="11">
        <v>62.135922330097081</v>
      </c>
      <c r="O18" s="11">
        <v>58.18181818181818</v>
      </c>
      <c r="Q18" s="10" t="s">
        <v>10</v>
      </c>
      <c r="R18" s="4">
        <v>74</v>
      </c>
      <c r="S18" s="4">
        <v>53</v>
      </c>
      <c r="T18" s="4">
        <v>65</v>
      </c>
      <c r="U18" s="11">
        <v>57.36434108527132</v>
      </c>
      <c r="V18" s="11">
        <v>50.476190476190474</v>
      </c>
      <c r="W18" s="11">
        <v>61.320754716981128</v>
      </c>
      <c r="Y18" s="10" t="s">
        <v>10</v>
      </c>
      <c r="Z18" s="12">
        <f t="shared" si="8"/>
        <v>60.954879430510822</v>
      </c>
      <c r="AA18" s="12">
        <f t="shared" si="9"/>
        <v>4.0251678855844819</v>
      </c>
      <c r="AB18" s="12">
        <f t="shared" si="10"/>
        <v>52.352185750243997</v>
      </c>
      <c r="AC18" s="12">
        <f t="shared" si="11"/>
        <v>8.9936986910746146</v>
      </c>
      <c r="AD18" s="12">
        <f t="shared" si="12"/>
        <v>59.043230514289036</v>
      </c>
      <c r="AE18" s="12">
        <f t="shared" si="13"/>
        <v>1.9917982489904213</v>
      </c>
    </row>
    <row r="19" spans="1:31" x14ac:dyDescent="0.25">
      <c r="A19" s="10" t="s">
        <v>11</v>
      </c>
      <c r="B19" s="4">
        <v>6</v>
      </c>
      <c r="C19" s="4">
        <v>10</v>
      </c>
      <c r="D19" s="4">
        <v>9</v>
      </c>
      <c r="E19" s="11">
        <v>12.244897959183673</v>
      </c>
      <c r="F19" s="11">
        <v>18.518518518518519</v>
      </c>
      <c r="G19" s="11">
        <v>15.254237288135593</v>
      </c>
      <c r="I19" s="10" t="s">
        <v>11</v>
      </c>
      <c r="J19" s="4">
        <v>12</v>
      </c>
      <c r="K19" s="4">
        <v>4</v>
      </c>
      <c r="L19" s="4">
        <v>6</v>
      </c>
      <c r="M19" s="11">
        <v>11.650485436893204</v>
      </c>
      <c r="N19" s="11">
        <v>3.8834951456310676</v>
      </c>
      <c r="O19" s="11">
        <v>5.4545454545454541</v>
      </c>
      <c r="Q19" s="10" t="s">
        <v>11</v>
      </c>
      <c r="R19" s="4">
        <v>16</v>
      </c>
      <c r="S19" s="4">
        <v>25</v>
      </c>
      <c r="T19" s="4">
        <v>14</v>
      </c>
      <c r="U19" s="11">
        <v>12.403100775193799</v>
      </c>
      <c r="V19" s="11">
        <v>23.809523809523807</v>
      </c>
      <c r="W19" s="11">
        <v>13.20754716981132</v>
      </c>
      <c r="Y19" s="10" t="s">
        <v>11</v>
      </c>
      <c r="Z19" s="12">
        <f t="shared" si="8"/>
        <v>12.099494723756893</v>
      </c>
      <c r="AA19" s="12">
        <f t="shared" si="9"/>
        <v>0.39681738560169172</v>
      </c>
      <c r="AB19" s="12">
        <f t="shared" si="10"/>
        <v>15.403845824557797</v>
      </c>
      <c r="AC19" s="12">
        <f t="shared" si="11"/>
        <v>10.321702576195815</v>
      </c>
      <c r="AD19" s="12">
        <f t="shared" si="12"/>
        <v>11.305443304164122</v>
      </c>
      <c r="AE19" s="12">
        <f t="shared" si="13"/>
        <v>5.1693316149301038</v>
      </c>
    </row>
    <row r="20" spans="1:31" x14ac:dyDescent="0.25">
      <c r="A20" s="2"/>
      <c r="B20" s="2"/>
      <c r="C20" s="2"/>
      <c r="D20" s="2"/>
      <c r="E20" s="2"/>
      <c r="F20" s="2"/>
      <c r="G20" s="2"/>
      <c r="I20" s="2"/>
      <c r="J20" s="2"/>
      <c r="K20" s="2"/>
      <c r="L20" s="2"/>
      <c r="M20" s="2"/>
      <c r="N20" s="2"/>
      <c r="O20" s="2"/>
      <c r="Q20" s="2"/>
      <c r="R20" s="2"/>
      <c r="S20" s="2"/>
      <c r="T20" s="2"/>
      <c r="U20" s="2"/>
      <c r="V20" s="2"/>
      <c r="W20" s="2"/>
      <c r="Y20" s="10" t="s">
        <v>22</v>
      </c>
      <c r="Z20" s="12">
        <f>AVERAGE(SUM(M18:M19),SUM(U18:U19),SUM(E18:E19))</f>
        <v>73.054374154267705</v>
      </c>
      <c r="AA20" s="12">
        <f>STDEV(SUM(M18:M19),SUM(U18:U19),SUM(E18:E19))</f>
        <v>4.0303324491882275</v>
      </c>
      <c r="AB20" s="12">
        <f>AVERAGE(SUM(N18:N19),SUM(V18:V19),SUM(F18:F19))</f>
        <v>67.756031574801796</v>
      </c>
      <c r="AC20" s="12">
        <f>STDEV(SUM(N18:N19),SUM(V18:V19),SUM(F18:F19))</f>
        <v>5.8577338430525074</v>
      </c>
      <c r="AD20" s="12">
        <f>AVERAGE(SUM(O18:O19),SUM(W18:W19),SUM(G18:G19))</f>
        <v>70.348673818453165</v>
      </c>
      <c r="AE20" s="12">
        <f>STDEV(SUM(O18:O19),SUM(W18:W19),SUM(G18:G19))</f>
        <v>5.8710679377581165</v>
      </c>
    </row>
  </sheetData>
  <mergeCells count="5">
    <mergeCell ref="Y4:AE4"/>
    <mergeCell ref="AG4:AM4"/>
    <mergeCell ref="A4:G4"/>
    <mergeCell ref="I4:O4"/>
    <mergeCell ref="Q4:W4"/>
  </mergeCells>
  <pageMargins left="0.7" right="0.7" top="0.75" bottom="0.75" header="0.3" footer="0.3"/>
  <pageSetup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CETN1</vt:lpstr>
      <vt:lpstr>SAS6</vt:lpstr>
      <vt:lpstr>CPAP</vt:lpstr>
      <vt:lpstr>gTub</vt:lpstr>
      <vt:lpstr>CEP135</vt:lpstr>
      <vt:lpstr>CETN1!Print_Area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Sydor</dc:creator>
  <cp:lastModifiedBy>Andrew Sydor</cp:lastModifiedBy>
  <cp:lastPrinted>2018-07-11T18:39:45Z</cp:lastPrinted>
  <dcterms:created xsi:type="dcterms:W3CDTF">2018-07-11T18:09:42Z</dcterms:created>
  <dcterms:modified xsi:type="dcterms:W3CDTF">2018-08-17T03:40:24Z</dcterms:modified>
</cp:coreProperties>
</file>