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/>
  <mc:AlternateContent xmlns:mc="http://schemas.openxmlformats.org/markup-compatibility/2006">
    <mc:Choice Requires="x15">
      <x15ac:absPath xmlns:x15ac="http://schemas.microsoft.com/office/spreadsheetml/2010/11/ac" url="/Users/fujiwarahironobu/Documents/RIKEN_CDB/Manuscripts/2015_Cheng et al/Fujiwara_version/Transcriptome_first/eLife/Revision/SourceData/"/>
    </mc:Choice>
  </mc:AlternateContent>
  <xr:revisionPtr revIDLastSave="0" documentId="13_ncr:1_{5507D0B1-3926-704B-B174-FEA198137194}" xr6:coauthVersionLast="34" xr6:coauthVersionMax="34" xr10:uidLastSave="{00000000-0000-0000-0000-000000000000}"/>
  <bookViews>
    <workbookView xWindow="29380" yWindow="-2280" windowWidth="28800" windowHeight="17540" tabRatio="899" xr2:uid="{00000000-000D-0000-FFFF-FFFF00000000}"/>
  </bookViews>
  <sheets>
    <sheet name="Figure 4" sheetId="2" r:id="rId1"/>
  </sheets>
  <calcPr calcId="179017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R55" i="2" l="1"/>
  <c r="CR54" i="2"/>
  <c r="CR53" i="2"/>
  <c r="CP37" i="2"/>
  <c r="CP36" i="2"/>
  <c r="CP35" i="2"/>
  <c r="CM22" i="2"/>
  <c r="CK22" i="2"/>
  <c r="CM21" i="2"/>
  <c r="CK21" i="2"/>
  <c r="CM20" i="2"/>
  <c r="CK20" i="2"/>
  <c r="BV461" i="2"/>
  <c r="BU461" i="2"/>
  <c r="BT461" i="2"/>
  <c r="BS461" i="2"/>
  <c r="BV460" i="2"/>
  <c r="BU460" i="2"/>
  <c r="BT460" i="2"/>
  <c r="BS460" i="2"/>
  <c r="CF76" i="2"/>
  <c r="CE76" i="2"/>
  <c r="CA76" i="2"/>
  <c r="BZ76" i="2"/>
  <c r="CF75" i="2"/>
  <c r="CE75" i="2"/>
  <c r="CA75" i="2"/>
  <c r="BZ75" i="2"/>
  <c r="BO39" i="2"/>
  <c r="BN39" i="2"/>
  <c r="BO38" i="2"/>
  <c r="BN38" i="2"/>
  <c r="BK38" i="2"/>
  <c r="BJ38" i="2"/>
  <c r="BK37" i="2"/>
  <c r="BJ37" i="2"/>
  <c r="Y60" i="2" l="1"/>
  <c r="Y59" i="2"/>
  <c r="Y58" i="2"/>
  <c r="Y30" i="2" l="1"/>
  <c r="Y29" i="2"/>
  <c r="Y28" i="2"/>
  <c r="J55" i="2" l="1"/>
  <c r="J54" i="2"/>
  <c r="J53" i="2"/>
  <c r="H78" i="2"/>
  <c r="H80" i="2"/>
  <c r="H79" i="2"/>
  <c r="BE34" i="2"/>
  <c r="BE35" i="2"/>
  <c r="BE36" i="2"/>
  <c r="BE37" i="2"/>
  <c r="BE38" i="2"/>
  <c r="BE39" i="2"/>
  <c r="BE40" i="2"/>
  <c r="BE41" i="2"/>
  <c r="BE42" i="2"/>
  <c r="BE43" i="2"/>
  <c r="BE44" i="2"/>
  <c r="BE45" i="2"/>
  <c r="BE46" i="2"/>
  <c r="BE47" i="2"/>
  <c r="BE48" i="2"/>
  <c r="BE49" i="2"/>
  <c r="BE50" i="2"/>
  <c r="BE51" i="2"/>
  <c r="BE52" i="2"/>
  <c r="BE53" i="2"/>
  <c r="BE54" i="2"/>
  <c r="BE55" i="2"/>
  <c r="BE56" i="2"/>
  <c r="BE57" i="2"/>
  <c r="BD60" i="2"/>
  <c r="BD58" i="2"/>
  <c r="BD59" i="2"/>
  <c r="BD30" i="2"/>
  <c r="BD29" i="2"/>
  <c r="BE5" i="2"/>
  <c r="BE6" i="2"/>
  <c r="BE7" i="2"/>
  <c r="BE8" i="2"/>
  <c r="BE9" i="2"/>
  <c r="BE10" i="2"/>
  <c r="BE11" i="2"/>
  <c r="BE12" i="2"/>
  <c r="BE13" i="2"/>
  <c r="BE14" i="2"/>
  <c r="BE15" i="2"/>
  <c r="BE16" i="2"/>
  <c r="BE17" i="2"/>
  <c r="BE18" i="2"/>
  <c r="BE19" i="2"/>
  <c r="BE20" i="2"/>
  <c r="BE21" i="2"/>
  <c r="BE22" i="2"/>
  <c r="BE23" i="2"/>
  <c r="BE24" i="2"/>
  <c r="BE25" i="2"/>
  <c r="BE26" i="2"/>
  <c r="BE27" i="2"/>
  <c r="BD28" i="2"/>
  <c r="BB58" i="2"/>
  <c r="BA59" i="2"/>
  <c r="BA58" i="2"/>
  <c r="BB59" i="2"/>
  <c r="AZ59" i="2"/>
  <c r="AY59" i="2"/>
  <c r="AZ58" i="2"/>
  <c r="AY58" i="2"/>
  <c r="AX59" i="2"/>
  <c r="AW59" i="2"/>
  <c r="AX58" i="2"/>
  <c r="AW58" i="2"/>
  <c r="AV59" i="2"/>
  <c r="AU59" i="2"/>
  <c r="AV58" i="2"/>
  <c r="AU58" i="2"/>
  <c r="AT59" i="2"/>
  <c r="AS59" i="2"/>
  <c r="AT58" i="2"/>
  <c r="AS58" i="2"/>
  <c r="AR59" i="2"/>
  <c r="AQ59" i="2"/>
  <c r="AR58" i="2"/>
  <c r="AQ58" i="2"/>
  <c r="AP59" i="2"/>
  <c r="AO59" i="2"/>
  <c r="AP58" i="2"/>
  <c r="AO58" i="2"/>
  <c r="AN59" i="2"/>
  <c r="AM59" i="2"/>
  <c r="AN58" i="2"/>
  <c r="AM58" i="2"/>
  <c r="AL59" i="2"/>
  <c r="AK59" i="2"/>
  <c r="AL58" i="2"/>
  <c r="AK58" i="2"/>
  <c r="AJ59" i="2"/>
  <c r="AI59" i="2"/>
  <c r="AJ58" i="2"/>
  <c r="AI58" i="2"/>
  <c r="AH59" i="2"/>
  <c r="AH58" i="2"/>
  <c r="AG59" i="2"/>
  <c r="AG58" i="2"/>
  <c r="BA29" i="2"/>
  <c r="BB29" i="2"/>
  <c r="BB28" i="2"/>
  <c r="BA28" i="2"/>
  <c r="AZ29" i="2"/>
  <c r="AY29" i="2"/>
  <c r="AZ28" i="2"/>
  <c r="AY28" i="2"/>
  <c r="AX29" i="2"/>
  <c r="AW29" i="2"/>
  <c r="AX28" i="2"/>
  <c r="AW28" i="2"/>
  <c r="AV29" i="2"/>
  <c r="AU29" i="2"/>
  <c r="AV28" i="2"/>
  <c r="AU28" i="2"/>
  <c r="AT29" i="2"/>
  <c r="AS29" i="2"/>
  <c r="AT28" i="2"/>
  <c r="AS28" i="2"/>
  <c r="AR29" i="2"/>
  <c r="AQ29" i="2"/>
  <c r="AR28" i="2"/>
  <c r="AQ28" i="2"/>
  <c r="AP29" i="2"/>
  <c r="AO29" i="2"/>
  <c r="AP28" i="2"/>
  <c r="AO28" i="2"/>
  <c r="AN29" i="2"/>
  <c r="AM29" i="2"/>
  <c r="AN28" i="2"/>
  <c r="AM28" i="2"/>
  <c r="AL29" i="2"/>
  <c r="AK29" i="2"/>
  <c r="AL28" i="2"/>
  <c r="AK28" i="2"/>
  <c r="AI28" i="2"/>
  <c r="AJ29" i="2"/>
  <c r="AI29" i="2"/>
  <c r="AJ28" i="2"/>
  <c r="AH29" i="2"/>
  <c r="AH28" i="2"/>
  <c r="AG29" i="2"/>
  <c r="AG28" i="2"/>
  <c r="C39" i="2"/>
  <c r="C38" i="2"/>
  <c r="C37" i="2"/>
  <c r="E40" i="2"/>
  <c r="E39" i="2"/>
  <c r="E38" i="2"/>
  <c r="BE58" i="2" l="1"/>
  <c r="BE60" i="2"/>
  <c r="BE59" i="2"/>
  <c r="BE28" i="2"/>
  <c r="BE30" i="2"/>
  <c r="BE2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BD54" authorId="0" shapeId="0" xr:uid="{00000000-0006-0000-0100-000001000000}">
      <text>
        <r>
          <rPr>
            <b/>
            <sz val="16"/>
            <color indexed="81"/>
            <rFont val="ＭＳ Ｐゴシック"/>
            <family val="2"/>
          </rPr>
          <t>Th &gt; 1280 µm</t>
        </r>
      </text>
    </comment>
  </commentList>
</comments>
</file>

<file path=xl/sharedStrings.xml><?xml version="1.0" encoding="utf-8"?>
<sst xmlns="http://schemas.openxmlformats.org/spreadsheetml/2006/main" count="714" uniqueCount="246">
  <si>
    <t>Mouse 1: follicle1</t>
  </si>
  <si>
    <t>Mouse 1: follicle2</t>
  </si>
  <si>
    <t>Mouse 1: follicle3</t>
  </si>
  <si>
    <t>Mouse 1: follicle4</t>
  </si>
  <si>
    <t>Mouse 1: follicle5</t>
  </si>
  <si>
    <t>Mouse 1: follicle6</t>
  </si>
  <si>
    <t>Mouse 1: follicle7</t>
  </si>
  <si>
    <t>Mouse 2: follicle2</t>
  </si>
  <si>
    <t>Mouse 2: follicle3</t>
  </si>
  <si>
    <t>Mouse 2: follicle4</t>
  </si>
  <si>
    <t>Mouse 2: follicle5</t>
  </si>
  <si>
    <t>Mouse 2: follicle6</t>
  </si>
  <si>
    <t>Mouse 2: follicle7</t>
  </si>
  <si>
    <t>Mouse 2: follicle8</t>
  </si>
  <si>
    <t>Mouse 3: follicle2</t>
  </si>
  <si>
    <t>Mouse 3: follicle3</t>
  </si>
  <si>
    <t>Mouse 3: follicle4</t>
  </si>
  <si>
    <t>Mouse 3: follicle5</t>
  </si>
  <si>
    <t>Mouse 3: follicle6</t>
  </si>
  <si>
    <t>Mouse 3: follicle7</t>
  </si>
  <si>
    <t>Mouse 2: follicle9</t>
  </si>
  <si>
    <t>Mouse 1: follicle8</t>
  </si>
  <si>
    <t>Mouse 1: follicle9</t>
  </si>
  <si>
    <t>Mouse 1: follicle10</t>
  </si>
  <si>
    <t>Mouse 1: follicle11</t>
  </si>
  <si>
    <t>Mean</t>
  </si>
  <si>
    <t>WT</t>
    <phoneticPr fontId="5"/>
  </si>
  <si>
    <t>Egfl6 KO</t>
    <phoneticPr fontId="5"/>
  </si>
  <si>
    <t>Axon overlaps/hair follicle</t>
    <phoneticPr fontId="5"/>
  </si>
  <si>
    <t>Mouse 2: follicle1</t>
    <phoneticPr fontId="5"/>
  </si>
  <si>
    <t>Mouse 2: follicle10</t>
  </si>
  <si>
    <t>Mouse 2: follicle11</t>
  </si>
  <si>
    <t>Mouse 3: follicle1</t>
    <phoneticPr fontId="5"/>
  </si>
  <si>
    <t>Mouse 3: follicle8</t>
  </si>
  <si>
    <t>Mouse 3: follicle9</t>
  </si>
  <si>
    <t>Mouse 3: follicle10</t>
  </si>
  <si>
    <t>Mouse 3: follicle11</t>
  </si>
  <si>
    <t>Total (n = 33 follicles)</t>
    <phoneticPr fontId="5"/>
  </si>
  <si>
    <t>SEM</t>
    <phoneticPr fontId="5"/>
  </si>
  <si>
    <t>Mouse 2: follicle1</t>
    <phoneticPr fontId="5"/>
  </si>
  <si>
    <t>Total (n = 32 follicles)</t>
    <phoneticPr fontId="5"/>
  </si>
  <si>
    <t>Protrusion overlaps/tSC</t>
    <phoneticPr fontId="5"/>
  </si>
  <si>
    <t>Mouse</t>
    <phoneticPr fontId="11"/>
  </si>
  <si>
    <t>Fiber</t>
    <phoneticPr fontId="11"/>
  </si>
  <si>
    <t>Geno-</t>
    <phoneticPr fontId="11"/>
  </si>
  <si>
    <t>Day of</t>
    <phoneticPr fontId="11"/>
  </si>
  <si>
    <t>Age</t>
    <phoneticPr fontId="11"/>
  </si>
  <si>
    <t>BW</t>
    <phoneticPr fontId="11"/>
  </si>
  <si>
    <t>CV</t>
    <phoneticPr fontId="11"/>
  </si>
  <si>
    <t>RF size</t>
    <phoneticPr fontId="11"/>
  </si>
  <si>
    <t>VFH</t>
    <phoneticPr fontId="11"/>
  </si>
  <si>
    <t>Mech. Th.</t>
    <phoneticPr fontId="11"/>
  </si>
  <si>
    <t>Mech. mag.</t>
    <phoneticPr fontId="11"/>
  </si>
  <si>
    <t>ID</t>
    <phoneticPr fontId="11"/>
  </si>
  <si>
    <t>type</t>
    <phoneticPr fontId="11"/>
  </si>
  <si>
    <t>Exp.</t>
    <phoneticPr fontId="5"/>
  </si>
  <si>
    <t>Birth</t>
    <phoneticPr fontId="5"/>
  </si>
  <si>
    <t>(w)</t>
    <phoneticPr fontId="11"/>
  </si>
  <si>
    <t>(g)</t>
    <phoneticPr fontId="11"/>
  </si>
  <si>
    <t>Lt / Rt</t>
    <phoneticPr fontId="11"/>
  </si>
  <si>
    <t>Th. (V)</t>
    <phoneticPr fontId="11"/>
  </si>
  <si>
    <t>(m/s)</t>
    <phoneticPr fontId="11"/>
  </si>
  <si>
    <t>(mm2)</t>
    <phoneticPr fontId="11"/>
  </si>
  <si>
    <t>Th. (mN)</t>
    <phoneticPr fontId="11"/>
  </si>
  <si>
    <t>(μm)</t>
    <phoneticPr fontId="11"/>
  </si>
  <si>
    <t>(net spikes)</t>
    <phoneticPr fontId="11"/>
  </si>
  <si>
    <t>Eg007</t>
  </si>
  <si>
    <t>WT</t>
    <phoneticPr fontId="5"/>
  </si>
  <si>
    <t>2015_0121</t>
    <phoneticPr fontId="11"/>
  </si>
  <si>
    <t>2014_1112</t>
    <phoneticPr fontId="11"/>
  </si>
  <si>
    <t>Lt</t>
    <phoneticPr fontId="11"/>
  </si>
  <si>
    <t>Eg008</t>
  </si>
  <si>
    <t>WT</t>
    <phoneticPr fontId="5"/>
  </si>
  <si>
    <t>2015_0121</t>
    <phoneticPr fontId="11"/>
  </si>
  <si>
    <t>2014_1112</t>
  </si>
  <si>
    <t>Lt</t>
    <phoneticPr fontId="11"/>
  </si>
  <si>
    <t>Eg009</t>
  </si>
  <si>
    <t>Eg010</t>
  </si>
  <si>
    <t>Eg011</t>
  </si>
  <si>
    <t>Eg012</t>
  </si>
  <si>
    <t>Eg013</t>
  </si>
  <si>
    <t>Eg025</t>
  </si>
  <si>
    <t>2015_0205</t>
    <phoneticPr fontId="11"/>
  </si>
  <si>
    <t>Eg026</t>
  </si>
  <si>
    <t>Eg027</t>
  </si>
  <si>
    <t>Eg028</t>
  </si>
  <si>
    <t>Eg029</t>
  </si>
  <si>
    <t>Eg031</t>
  </si>
  <si>
    <t>Eg032</t>
  </si>
  <si>
    <t>Eg034</t>
  </si>
  <si>
    <t>Eg035</t>
  </si>
  <si>
    <t>2015_0206</t>
    <phoneticPr fontId="11"/>
  </si>
  <si>
    <t>Eg036</t>
  </si>
  <si>
    <t>Eg038</t>
  </si>
  <si>
    <t>2015_0206</t>
  </si>
  <si>
    <t>Eg039</t>
  </si>
  <si>
    <t>Eg040</t>
  </si>
  <si>
    <t>Eg042</t>
  </si>
  <si>
    <t>Eg043</t>
  </si>
  <si>
    <t>Eg044</t>
  </si>
  <si>
    <t>Mouse</t>
    <phoneticPr fontId="5"/>
  </si>
  <si>
    <t>Fiber</t>
    <phoneticPr fontId="5"/>
  </si>
  <si>
    <t>ID</t>
    <phoneticPr fontId="11"/>
  </si>
  <si>
    <t>ID</t>
    <phoneticPr fontId="11"/>
  </si>
  <si>
    <t>Mouse</t>
    <phoneticPr fontId="11"/>
  </si>
  <si>
    <t>Fiber</t>
    <phoneticPr fontId="11"/>
  </si>
  <si>
    <t>Geno-</t>
    <phoneticPr fontId="11"/>
  </si>
  <si>
    <t>Day of</t>
    <phoneticPr fontId="11"/>
  </si>
  <si>
    <t>Age</t>
    <phoneticPr fontId="11"/>
  </si>
  <si>
    <t>BW</t>
    <phoneticPr fontId="11"/>
  </si>
  <si>
    <t>CV</t>
    <phoneticPr fontId="11"/>
  </si>
  <si>
    <t>RF size</t>
    <phoneticPr fontId="11"/>
  </si>
  <si>
    <t>VFH</t>
    <phoneticPr fontId="11"/>
  </si>
  <si>
    <t>Mech. Th.</t>
    <phoneticPr fontId="11"/>
  </si>
  <si>
    <t>Mech. mag.</t>
    <phoneticPr fontId="11"/>
  </si>
  <si>
    <t>ID</t>
    <phoneticPr fontId="11"/>
  </si>
  <si>
    <t>type</t>
    <phoneticPr fontId="11"/>
  </si>
  <si>
    <t>Exp.</t>
    <phoneticPr fontId="5"/>
  </si>
  <si>
    <t>Birth</t>
    <phoneticPr fontId="5"/>
  </si>
  <si>
    <t>(w)</t>
    <phoneticPr fontId="11"/>
  </si>
  <si>
    <t>(g)</t>
    <phoneticPr fontId="11"/>
  </si>
  <si>
    <t>Lt / Rt</t>
    <phoneticPr fontId="11"/>
  </si>
  <si>
    <t>Th. (V)</t>
    <phoneticPr fontId="11"/>
  </si>
  <si>
    <t>(m/s)</t>
    <phoneticPr fontId="11"/>
  </si>
  <si>
    <t>(mm2)</t>
    <phoneticPr fontId="11"/>
  </si>
  <si>
    <t>Th. (mN)</t>
    <phoneticPr fontId="11"/>
  </si>
  <si>
    <t>(μm)</t>
    <phoneticPr fontId="11"/>
  </si>
  <si>
    <t>(net spikes)</t>
    <phoneticPr fontId="11"/>
  </si>
  <si>
    <t>Eg015</t>
  </si>
  <si>
    <t>Egfl6 -/Y</t>
  </si>
  <si>
    <t>2015_0204</t>
    <phoneticPr fontId="11"/>
  </si>
  <si>
    <t>Lt</t>
    <phoneticPr fontId="11"/>
  </si>
  <si>
    <t>Eg016</t>
  </si>
  <si>
    <t>2015_0204</t>
  </si>
  <si>
    <t>Eg019</t>
  </si>
  <si>
    <t>Lt</t>
    <phoneticPr fontId="11"/>
  </si>
  <si>
    <t>Eg020</t>
  </si>
  <si>
    <t>Eg021</t>
  </si>
  <si>
    <t>Eg022</t>
  </si>
  <si>
    <t>Eg023</t>
  </si>
  <si>
    <t>Eg024</t>
  </si>
  <si>
    <t>Eg046</t>
  </si>
  <si>
    <t>2015_0210</t>
    <phoneticPr fontId="5"/>
  </si>
  <si>
    <t>2014_1117</t>
    <phoneticPr fontId="5"/>
  </si>
  <si>
    <t>Lt</t>
    <phoneticPr fontId="11"/>
  </si>
  <si>
    <t>Eg047</t>
  </si>
  <si>
    <t>Eg049</t>
  </si>
  <si>
    <t>2015_0210</t>
    <phoneticPr fontId="5"/>
  </si>
  <si>
    <t>2014_1117</t>
    <phoneticPr fontId="5"/>
  </si>
  <si>
    <t>Lt</t>
    <phoneticPr fontId="11"/>
  </si>
  <si>
    <t>Eg051</t>
  </si>
  <si>
    <t>2015_0210</t>
    <phoneticPr fontId="5"/>
  </si>
  <si>
    <t>2014_1117</t>
    <phoneticPr fontId="5"/>
  </si>
  <si>
    <t>Eg052</t>
  </si>
  <si>
    <t>Eg053</t>
  </si>
  <si>
    <t>Eg054</t>
  </si>
  <si>
    <t>Eg055</t>
  </si>
  <si>
    <t>2015_0213</t>
    <phoneticPr fontId="5"/>
  </si>
  <si>
    <t>Eg056</t>
  </si>
  <si>
    <t>Eg057</t>
  </si>
  <si>
    <t>2015_0213</t>
  </si>
  <si>
    <t>2014_1117</t>
  </si>
  <si>
    <t>Eg058</t>
  </si>
  <si>
    <t>Eg059</t>
  </si>
  <si>
    <t>Eg060</t>
  </si>
  <si>
    <t>Eg061</t>
  </si>
  <si>
    <t>Eg062</t>
  </si>
  <si>
    <t>Eg064</t>
  </si>
  <si>
    <t>Lt</t>
    <phoneticPr fontId="11"/>
  </si>
  <si>
    <t>4R</t>
  </si>
  <si>
    <t>4C</t>
  </si>
  <si>
    <t>8R</t>
  </si>
  <si>
    <t>8C</t>
  </si>
  <si>
    <t>16R</t>
  </si>
  <si>
    <t>16C</t>
  </si>
  <si>
    <t>32R</t>
  </si>
  <si>
    <t>32C</t>
  </si>
  <si>
    <t>64R</t>
  </si>
  <si>
    <t>64C</t>
  </si>
  <si>
    <t>128R</t>
  </si>
  <si>
    <t>128C</t>
  </si>
  <si>
    <t>256R</t>
  </si>
  <si>
    <t>256C</t>
  </si>
  <si>
    <t>512R</t>
  </si>
  <si>
    <t>512C</t>
  </si>
  <si>
    <t>768R</t>
  </si>
  <si>
    <t>768C</t>
  </si>
  <si>
    <t>1024R</t>
  </si>
  <si>
    <t>1024C</t>
  </si>
  <si>
    <t>1280R</t>
  </si>
  <si>
    <t>1280C</t>
  </si>
  <si>
    <t>WT</t>
    <phoneticPr fontId="5"/>
  </si>
  <si>
    <t>WT</t>
    <phoneticPr fontId="5"/>
  </si>
  <si>
    <t>WT</t>
    <phoneticPr fontId="5"/>
  </si>
  <si>
    <t>WT</t>
    <phoneticPr fontId="5"/>
  </si>
  <si>
    <t>WT</t>
    <phoneticPr fontId="5"/>
  </si>
  <si>
    <t>WT</t>
    <phoneticPr fontId="5"/>
  </si>
  <si>
    <t>Mean</t>
    <phoneticPr fontId="5"/>
  </si>
  <si>
    <t>SEM</t>
    <phoneticPr fontId="5"/>
  </si>
  <si>
    <t>Mouse</t>
    <phoneticPr fontId="11"/>
  </si>
  <si>
    <t>Fiber</t>
    <phoneticPr fontId="11"/>
  </si>
  <si>
    <t>Geno-</t>
    <phoneticPr fontId="11"/>
  </si>
  <si>
    <t>Mech. Th.</t>
    <phoneticPr fontId="11"/>
  </si>
  <si>
    <t>ID</t>
    <phoneticPr fontId="11"/>
  </si>
  <si>
    <t>type</t>
    <phoneticPr fontId="11"/>
  </si>
  <si>
    <t>(μm)</t>
    <phoneticPr fontId="11"/>
  </si>
  <si>
    <t>Mean</t>
    <phoneticPr fontId="5"/>
  </si>
  <si>
    <t>SEM</t>
    <phoneticPr fontId="5"/>
  </si>
  <si>
    <t>Total APs</t>
    <phoneticPr fontId="11"/>
  </si>
  <si>
    <t>(spikes)</t>
    <phoneticPr fontId="11"/>
  </si>
  <si>
    <t>Median</t>
    <phoneticPr fontId="5"/>
  </si>
  <si>
    <t>Hair follicle ID</t>
    <phoneticPr fontId="5"/>
  </si>
  <si>
    <t>tSC number</t>
    <phoneticPr fontId="5"/>
  </si>
  <si>
    <t>Total (n = 73 follicles)</t>
    <phoneticPr fontId="5"/>
  </si>
  <si>
    <t>Total (n = 48 follicles)</t>
    <phoneticPr fontId="5"/>
  </si>
  <si>
    <t>Activation</t>
    <phoneticPr fontId="11"/>
  </si>
  <si>
    <t>IQR (25%)</t>
    <phoneticPr fontId="5"/>
  </si>
  <si>
    <t>IQR (75%)</t>
    <phoneticPr fontId="5"/>
  </si>
  <si>
    <t>Spontaneous</t>
    <phoneticPr fontId="11"/>
  </si>
  <si>
    <t>Discharge Rate (imp/s)</t>
    <phoneticPr fontId="11"/>
  </si>
  <si>
    <t>Preparation</t>
    <phoneticPr fontId="11"/>
  </si>
  <si>
    <t>IQR (25%)</t>
    <phoneticPr fontId="5"/>
  </si>
  <si>
    <t>IQR (75%)</t>
    <phoneticPr fontId="5"/>
  </si>
  <si>
    <t>Figure 4C. Statistics source data</t>
    <phoneticPr fontId="5"/>
  </si>
  <si>
    <t>Figure 4D. Statistics source data</t>
    <phoneticPr fontId="5"/>
  </si>
  <si>
    <t>Figures 4E, F, G. Statistics source data</t>
    <phoneticPr fontId="5"/>
  </si>
  <si>
    <t>Figure 4–S1A. Statistics source data</t>
    <phoneticPr fontId="5"/>
  </si>
  <si>
    <t>Figure 4–S1B. Statistics source data</t>
    <phoneticPr fontId="5"/>
  </si>
  <si>
    <t>Figure 4–S1C. Statistics source data</t>
    <phoneticPr fontId="5"/>
  </si>
  <si>
    <t>Figure 4–S1D. Statistics source data</t>
    <phoneticPr fontId="5"/>
  </si>
  <si>
    <t>Number of axonal endings/old bulge</t>
    <phoneticPr fontId="5"/>
  </si>
  <si>
    <r>
      <t>Length of axonal endings (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Helvetica"/>
        <family val="2"/>
      </rPr>
      <t>m)</t>
    </r>
    <phoneticPr fontId="5"/>
  </si>
  <si>
    <r>
      <t>WT (A</t>
    </r>
    <r>
      <rPr>
        <b/>
        <sz val="12"/>
        <color theme="0"/>
        <rFont val="Symbol"/>
        <family val="1"/>
        <charset val="2"/>
      </rPr>
      <t>d</t>
    </r>
    <r>
      <rPr>
        <b/>
        <sz val="12"/>
        <color theme="0"/>
        <rFont val="Helvetica"/>
        <family val="2"/>
      </rPr>
      <t>-LTMR)</t>
    </r>
    <phoneticPr fontId="5"/>
  </si>
  <si>
    <t>WT (C-LTMR)</t>
    <phoneticPr fontId="5"/>
  </si>
  <si>
    <r>
      <t>Egfl6 -/Y (A</t>
    </r>
    <r>
      <rPr>
        <b/>
        <sz val="12"/>
        <color theme="0"/>
        <rFont val="Symbol"/>
        <family val="1"/>
        <charset val="2"/>
      </rPr>
      <t>d</t>
    </r>
    <r>
      <rPr>
        <b/>
        <sz val="12"/>
        <color theme="0"/>
        <rFont val="Helvetica"/>
        <family val="2"/>
      </rPr>
      <t>-LTMR)</t>
    </r>
    <phoneticPr fontId="5"/>
  </si>
  <si>
    <t>Egfl6 -/Y (C-LTMR)</t>
    <phoneticPr fontId="5"/>
  </si>
  <si>
    <t>Sample number</t>
    <phoneticPr fontId="5"/>
  </si>
  <si>
    <t>Sample number</t>
  </si>
  <si>
    <t>WT</t>
  </si>
  <si>
    <r>
      <rPr>
        <b/>
        <i/>
        <sz val="12"/>
        <color theme="0"/>
        <rFont val="Helvetica"/>
        <family val="2"/>
      </rPr>
      <t>EGFL6</t>
    </r>
    <r>
      <rPr>
        <b/>
        <sz val="12"/>
        <color theme="0"/>
        <rFont val="Helvetica"/>
        <family val="2"/>
      </rPr>
      <t xml:space="preserve"> KO</t>
    </r>
  </si>
  <si>
    <t>Figure 4-S3C. Statistics source data</t>
    <phoneticPr fontId="5"/>
  </si>
  <si>
    <t>Mouse 2: follicle1</t>
    <phoneticPr fontId="22"/>
  </si>
  <si>
    <t>Total (n = 15 follicles)</t>
    <phoneticPr fontId="5"/>
  </si>
  <si>
    <t>Figure 4–S5C. Source data</t>
    <phoneticPr fontId="5"/>
  </si>
  <si>
    <t>See Figures 4E, F, G. Statistics source data</t>
    <phoneticPr fontId="5"/>
  </si>
  <si>
    <t>Figure 4–source data 1: Raw numerical data for Figure 4 and associated figure supplements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</si>
</sst>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0_ "/>
    <numFmt numFmtId="177" formatCode="0.0_);[Red]\(0.0\)"/>
    <numFmt numFmtId="178" formatCode="0.0_ "/>
    <numFmt numFmtId="179" formatCode="0.00_ "/>
    <numFmt numFmtId="180" formatCode="0.0"/>
    <numFmt numFmtId="181" formatCode="0.000_);[Red]\(0.000\)"/>
    <numFmt numFmtId="182" formatCode="0_ "/>
  </numFmts>
  <fonts count="24"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u/>
      <sz val="12"/>
      <color theme="10"/>
      <name val="Yu Gothic"/>
      <family val="2"/>
      <scheme val="minor"/>
    </font>
    <font>
      <u/>
      <sz val="12"/>
      <color theme="11"/>
      <name val="Yu Gothic"/>
      <family val="2"/>
      <scheme val="minor"/>
    </font>
    <font>
      <sz val="12"/>
      <name val="Arial"/>
      <family val="2"/>
    </font>
    <font>
      <sz val="6"/>
      <name val="Yu Gothic"/>
      <family val="2"/>
      <scheme val="minor"/>
    </font>
    <font>
      <sz val="12"/>
      <color theme="1"/>
      <name val="Helvetica"/>
      <family val="2"/>
    </font>
    <font>
      <b/>
      <sz val="12"/>
      <color rgb="FFFFFFFF"/>
      <name val="Helvetica"/>
      <family val="2"/>
    </font>
    <font>
      <sz val="12"/>
      <color rgb="FF000000"/>
      <name val="Helvetica"/>
      <family val="2"/>
    </font>
    <font>
      <b/>
      <sz val="12"/>
      <color theme="1"/>
      <name val="Helvetica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rgb="FF000000"/>
      <name val="Helvetica"/>
      <family val="2"/>
    </font>
    <font>
      <b/>
      <sz val="16"/>
      <color indexed="81"/>
      <name val="ＭＳ Ｐゴシック"/>
      <family val="2"/>
    </font>
    <font>
      <sz val="12"/>
      <name val="Helvetica"/>
      <family val="2"/>
    </font>
    <font>
      <sz val="12"/>
      <color theme="0"/>
      <name val="Helvetica"/>
      <family val="2"/>
    </font>
    <font>
      <sz val="12"/>
      <color theme="1"/>
      <name val="Helvetica"/>
      <family val="2"/>
    </font>
    <font>
      <sz val="12"/>
      <name val="Helvetica"/>
      <family val="2"/>
    </font>
    <font>
      <sz val="12"/>
      <color theme="1"/>
      <name val="Symbol"/>
      <family val="1"/>
      <charset val="2"/>
    </font>
    <font>
      <b/>
      <sz val="12"/>
      <color theme="0"/>
      <name val="Helvetica"/>
      <family val="2"/>
    </font>
    <font>
      <b/>
      <sz val="12"/>
      <color theme="0"/>
      <name val="Symbol"/>
      <family val="1"/>
      <charset val="2"/>
    </font>
    <font>
      <b/>
      <i/>
      <sz val="12"/>
      <color theme="0"/>
      <name val="Helvetica"/>
      <family val="2"/>
    </font>
    <font>
      <sz val="6"/>
      <name val="Yu Gothic"/>
      <family val="2"/>
      <charset val="128"/>
      <scheme val="minor"/>
    </font>
    <font>
      <b/>
      <sz val="12"/>
      <color theme="1"/>
      <name val="Helvetica"/>
      <family val="1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66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theme="1"/>
      </left>
      <right style="thin">
        <color theme="1"/>
      </right>
      <top/>
      <bottom style="medium">
        <color auto="1"/>
      </bottom>
      <diagonal/>
    </border>
    <border>
      <left/>
      <right style="thin">
        <color theme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medium">
        <color auto="1"/>
      </bottom>
      <diagonal/>
    </border>
    <border>
      <left/>
      <right style="thin">
        <color theme="1"/>
      </right>
      <top style="thin">
        <color auto="1"/>
      </top>
      <bottom style="medium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medium">
        <color theme="1"/>
      </bottom>
      <diagonal/>
    </border>
    <border>
      <left/>
      <right style="thin">
        <color theme="1"/>
      </right>
      <top style="thin">
        <color auto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theme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theme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6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46">
    <xf numFmtId="0" fontId="0" fillId="0" borderId="0" xfId="0"/>
    <xf numFmtId="0" fontId="4" fillId="0" borderId="0" xfId="0" applyFont="1"/>
    <xf numFmtId="0" fontId="6" fillId="0" borderId="0" xfId="0" applyFont="1"/>
    <xf numFmtId="0" fontId="7" fillId="4" borderId="16" xfId="0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 wrapText="1"/>
    </xf>
    <xf numFmtId="0" fontId="7" fillId="3" borderId="20" xfId="0" applyFont="1" applyFill="1" applyBorder="1" applyAlignment="1">
      <alignment horizontal="left"/>
    </xf>
    <xf numFmtId="0" fontId="9" fillId="0" borderId="0" xfId="0" applyFont="1"/>
    <xf numFmtId="0" fontId="8" fillId="0" borderId="17" xfId="0" applyFont="1" applyBorder="1"/>
    <xf numFmtId="0" fontId="8" fillId="0" borderId="20" xfId="0" applyFont="1" applyBorder="1"/>
    <xf numFmtId="0" fontId="8" fillId="0" borderId="32" xfId="0" applyFont="1" applyBorder="1"/>
    <xf numFmtId="176" fontId="8" fillId="0" borderId="20" xfId="0" applyNumberFormat="1" applyFont="1" applyBorder="1"/>
    <xf numFmtId="176" fontId="6" fillId="0" borderId="32" xfId="0" applyNumberFormat="1" applyFont="1" applyBorder="1"/>
    <xf numFmtId="0" fontId="7" fillId="4" borderId="26" xfId="0" applyFont="1" applyFill="1" applyBorder="1" applyAlignment="1">
      <alignment horizontal="center" wrapText="1"/>
    </xf>
    <xf numFmtId="0" fontId="6" fillId="0" borderId="28" xfId="0" applyFont="1" applyBorder="1"/>
    <xf numFmtId="0" fontId="12" fillId="0" borderId="0" xfId="0" applyFont="1"/>
    <xf numFmtId="0" fontId="4" fillId="0" borderId="0" xfId="0" applyFont="1" applyAlignment="1">
      <alignment horizontal="center"/>
    </xf>
    <xf numFmtId="0" fontId="7" fillId="3" borderId="20" xfId="0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/>
    </xf>
    <xf numFmtId="0" fontId="14" fillId="0" borderId="28" xfId="0" applyFont="1" applyBorder="1"/>
    <xf numFmtId="0" fontId="14" fillId="0" borderId="31" xfId="0" applyFont="1" applyBorder="1"/>
    <xf numFmtId="0" fontId="9" fillId="0" borderId="0" xfId="0" applyFont="1" applyFill="1"/>
    <xf numFmtId="0" fontId="15" fillId="2" borderId="48" xfId="0" applyFont="1" applyFill="1" applyBorder="1" applyAlignment="1">
      <alignment horizontal="center"/>
    </xf>
    <xf numFmtId="0" fontId="16" fillId="0" borderId="0" xfId="0" applyFont="1"/>
    <xf numFmtId="0" fontId="15" fillId="2" borderId="18" xfId="21" applyFont="1" applyFill="1" applyBorder="1" applyAlignment="1">
      <alignment horizontal="center" vertical="center"/>
    </xf>
    <xf numFmtId="0" fontId="15" fillId="2" borderId="48" xfId="21" applyFont="1" applyFill="1" applyBorder="1" applyAlignment="1">
      <alignment horizontal="center" vertical="center"/>
    </xf>
    <xf numFmtId="0" fontId="15" fillId="2" borderId="49" xfId="21" applyFont="1" applyFill="1" applyBorder="1" applyAlignment="1">
      <alignment horizontal="center" vertical="center"/>
    </xf>
    <xf numFmtId="0" fontId="15" fillId="2" borderId="19" xfId="21" applyFont="1" applyFill="1" applyBorder="1" applyAlignment="1">
      <alignment horizontal="center" vertical="center"/>
    </xf>
    <xf numFmtId="0" fontId="15" fillId="2" borderId="50" xfId="21" applyFont="1" applyFill="1" applyBorder="1" applyAlignment="1">
      <alignment horizontal="center" vertical="center"/>
    </xf>
    <xf numFmtId="0" fontId="15" fillId="2" borderId="13" xfId="21" applyFont="1" applyFill="1" applyBorder="1" applyAlignment="1">
      <alignment horizontal="center" vertical="center"/>
    </xf>
    <xf numFmtId="0" fontId="15" fillId="2" borderId="24" xfId="21" applyFont="1" applyFill="1" applyBorder="1" applyAlignment="1">
      <alignment horizontal="center" vertical="center"/>
    </xf>
    <xf numFmtId="0" fontId="15" fillId="2" borderId="34" xfId="21" applyFont="1" applyFill="1" applyBorder="1" applyAlignment="1">
      <alignment horizontal="center" vertical="center"/>
    </xf>
    <xf numFmtId="0" fontId="17" fillId="0" borderId="0" xfId="21" applyFont="1" applyBorder="1"/>
    <xf numFmtId="0" fontId="15" fillId="2" borderId="35" xfId="21" applyFont="1" applyFill="1" applyBorder="1" applyAlignment="1">
      <alignment horizontal="center" vertical="center"/>
    </xf>
    <xf numFmtId="0" fontId="15" fillId="2" borderId="30" xfId="21" applyFont="1" applyFill="1" applyBorder="1" applyAlignment="1">
      <alignment horizontal="center" vertical="center"/>
    </xf>
    <xf numFmtId="0" fontId="15" fillId="2" borderId="36" xfId="21" applyFont="1" applyFill="1" applyBorder="1" applyAlignment="1">
      <alignment horizontal="center" vertical="center"/>
    </xf>
    <xf numFmtId="0" fontId="15" fillId="2" borderId="37" xfId="21" applyFont="1" applyFill="1" applyBorder="1" applyAlignment="1">
      <alignment horizontal="center" vertical="center"/>
    </xf>
    <xf numFmtId="0" fontId="15" fillId="2" borderId="38" xfId="21" applyFont="1" applyFill="1" applyBorder="1" applyAlignment="1">
      <alignment horizontal="center" vertical="center"/>
    </xf>
    <xf numFmtId="0" fontId="16" fillId="0" borderId="0" xfId="21" applyFont="1" applyBorder="1" applyAlignment="1">
      <alignment horizontal="center" vertical="center"/>
    </xf>
    <xf numFmtId="0" fontId="16" fillId="5" borderId="14" xfId="21" applyFont="1" applyFill="1" applyBorder="1" applyAlignment="1">
      <alignment horizontal="right" vertical="center"/>
    </xf>
    <xf numFmtId="49" fontId="16" fillId="0" borderId="14" xfId="21" applyNumberFormat="1" applyFont="1" applyBorder="1" applyAlignment="1">
      <alignment horizontal="right" vertical="center"/>
    </xf>
    <xf numFmtId="0" fontId="16" fillId="0" borderId="14" xfId="21" applyFont="1" applyFill="1" applyBorder="1" applyAlignment="1">
      <alignment horizontal="right" vertical="center"/>
    </xf>
    <xf numFmtId="0" fontId="16" fillId="0" borderId="14" xfId="21" applyFont="1" applyBorder="1" applyAlignment="1">
      <alignment horizontal="right" vertical="center"/>
    </xf>
    <xf numFmtId="180" fontId="16" fillId="0" borderId="14" xfId="21" applyNumberFormat="1" applyFont="1" applyFill="1" applyBorder="1" applyAlignment="1">
      <alignment horizontal="right" vertical="center"/>
    </xf>
    <xf numFmtId="179" fontId="16" fillId="0" borderId="14" xfId="21" applyNumberFormat="1" applyFont="1" applyFill="1" applyBorder="1" applyAlignment="1">
      <alignment horizontal="right" vertical="center"/>
    </xf>
    <xf numFmtId="178" fontId="16" fillId="0" borderId="40" xfId="21" applyNumberFormat="1" applyFont="1" applyBorder="1" applyAlignment="1">
      <alignment horizontal="right" vertical="center"/>
    </xf>
    <xf numFmtId="181" fontId="17" fillId="6" borderId="22" xfId="21" applyNumberFormat="1" applyFont="1" applyFill="1" applyBorder="1" applyAlignment="1">
      <alignment horizontal="right" vertical="center"/>
    </xf>
    <xf numFmtId="0" fontId="16" fillId="0" borderId="21" xfId="21" applyNumberFormat="1" applyFont="1" applyBorder="1" applyAlignment="1">
      <alignment horizontal="right" vertical="center"/>
    </xf>
    <xf numFmtId="0" fontId="16" fillId="5" borderId="22" xfId="21" applyFont="1" applyFill="1" applyBorder="1" applyAlignment="1">
      <alignment horizontal="right" vertical="center"/>
    </xf>
    <xf numFmtId="0" fontId="17" fillId="0" borderId="25" xfId="21" applyNumberFormat="1" applyFont="1" applyBorder="1" applyAlignment="1">
      <alignment horizontal="right" vertical="center"/>
    </xf>
    <xf numFmtId="0" fontId="17" fillId="0" borderId="22" xfId="21" applyNumberFormat="1" applyFont="1" applyBorder="1" applyAlignment="1">
      <alignment horizontal="right" vertical="center"/>
    </xf>
    <xf numFmtId="0" fontId="17" fillId="8" borderId="25" xfId="21" applyNumberFormat="1" applyFont="1" applyFill="1" applyBorder="1" applyAlignment="1">
      <alignment horizontal="right" vertical="center"/>
    </xf>
    <xf numFmtId="0" fontId="16" fillId="5" borderId="1" xfId="21" applyFont="1" applyFill="1" applyBorder="1" applyAlignment="1">
      <alignment horizontal="right" vertical="center"/>
    </xf>
    <xf numFmtId="49" fontId="16" fillId="0" borderId="1" xfId="21" applyNumberFormat="1" applyFont="1" applyBorder="1" applyAlignment="1">
      <alignment horizontal="right" vertical="center"/>
    </xf>
    <xf numFmtId="0" fontId="16" fillId="0" borderId="1" xfId="21" applyFont="1" applyBorder="1" applyAlignment="1">
      <alignment horizontal="right" vertical="center"/>
    </xf>
    <xf numFmtId="180" fontId="16" fillId="0" borderId="1" xfId="21" applyNumberFormat="1" applyFont="1" applyFill="1" applyBorder="1" applyAlignment="1">
      <alignment horizontal="right" vertical="center"/>
    </xf>
    <xf numFmtId="179" fontId="16" fillId="0" borderId="1" xfId="21" applyNumberFormat="1" applyFont="1" applyFill="1" applyBorder="1" applyAlignment="1">
      <alignment horizontal="right" vertical="center"/>
    </xf>
    <xf numFmtId="0" fontId="16" fillId="0" borderId="5" xfId="21" applyNumberFormat="1" applyFont="1" applyBorder="1" applyAlignment="1">
      <alignment horizontal="right" vertical="center"/>
    </xf>
    <xf numFmtId="179" fontId="16" fillId="0" borderId="0" xfId="21" applyNumberFormat="1" applyFont="1" applyFill="1" applyBorder="1" applyAlignment="1">
      <alignment horizontal="right" vertical="center"/>
    </xf>
    <xf numFmtId="0" fontId="16" fillId="5" borderId="6" xfId="21" applyFont="1" applyFill="1" applyBorder="1" applyAlignment="1">
      <alignment horizontal="right" vertical="center"/>
    </xf>
    <xf numFmtId="0" fontId="17" fillId="8" borderId="22" xfId="21" applyNumberFormat="1" applyFont="1" applyFill="1" applyBorder="1" applyAlignment="1">
      <alignment horizontal="right" vertical="center"/>
    </xf>
    <xf numFmtId="0" fontId="17" fillId="0" borderId="25" xfId="21" applyNumberFormat="1" applyFont="1" applyFill="1" applyBorder="1" applyAlignment="1">
      <alignment horizontal="right" vertical="center"/>
    </xf>
    <xf numFmtId="0" fontId="17" fillId="0" borderId="22" xfId="21" applyNumberFormat="1" applyFont="1" applyFill="1" applyBorder="1" applyAlignment="1">
      <alignment horizontal="right" vertical="center"/>
    </xf>
    <xf numFmtId="181" fontId="17" fillId="6" borderId="6" xfId="21" applyNumberFormat="1" applyFont="1" applyFill="1" applyBorder="1" applyAlignment="1">
      <alignment horizontal="right" vertical="center"/>
    </xf>
    <xf numFmtId="0" fontId="17" fillId="0" borderId="11" xfId="21" applyNumberFormat="1" applyFont="1" applyBorder="1" applyAlignment="1">
      <alignment horizontal="right" vertical="center"/>
    </xf>
    <xf numFmtId="0" fontId="17" fillId="0" borderId="6" xfId="21" applyNumberFormat="1" applyFont="1" applyBorder="1" applyAlignment="1">
      <alignment horizontal="right" vertical="center"/>
    </xf>
    <xf numFmtId="0" fontId="17" fillId="8" borderId="6" xfId="21" applyNumberFormat="1" applyFont="1" applyFill="1" applyBorder="1" applyAlignment="1">
      <alignment horizontal="right" vertical="center"/>
    </xf>
    <xf numFmtId="0" fontId="17" fillId="0" borderId="11" xfId="21" applyNumberFormat="1" applyFont="1" applyFill="1" applyBorder="1" applyAlignment="1">
      <alignment horizontal="right" vertical="center"/>
    </xf>
    <xf numFmtId="0" fontId="17" fillId="0" borderId="6" xfId="21" applyNumberFormat="1" applyFont="1" applyFill="1" applyBorder="1" applyAlignment="1">
      <alignment horizontal="right" vertical="center"/>
    </xf>
    <xf numFmtId="0" fontId="16" fillId="0" borderId="5" xfId="21" applyNumberFormat="1" applyFont="1" applyFill="1" applyBorder="1" applyAlignment="1">
      <alignment horizontal="right" vertical="center"/>
    </xf>
    <xf numFmtId="0" fontId="16" fillId="5" borderId="8" xfId="21" applyFont="1" applyFill="1" applyBorder="1" applyAlignment="1">
      <alignment horizontal="right" vertical="center"/>
    </xf>
    <xf numFmtId="49" fontId="16" fillId="0" borderId="8" xfId="21" applyNumberFormat="1" applyFont="1" applyBorder="1" applyAlignment="1">
      <alignment horizontal="right" vertical="center"/>
    </xf>
    <xf numFmtId="0" fontId="16" fillId="0" borderId="35" xfId="21" applyFont="1" applyFill="1" applyBorder="1" applyAlignment="1">
      <alignment horizontal="right" vertical="center"/>
    </xf>
    <xf numFmtId="0" fontId="16" fillId="0" borderId="8" xfId="21" applyFont="1" applyBorder="1" applyAlignment="1">
      <alignment horizontal="right" vertical="center"/>
    </xf>
    <xf numFmtId="180" fontId="16" fillId="0" borderId="8" xfId="21" applyNumberFormat="1" applyFont="1" applyFill="1" applyBorder="1" applyAlignment="1">
      <alignment horizontal="right" vertical="center"/>
    </xf>
    <xf numFmtId="0" fontId="16" fillId="0" borderId="8" xfId="21" applyFont="1" applyFill="1" applyBorder="1" applyAlignment="1">
      <alignment horizontal="right" vertical="center"/>
    </xf>
    <xf numFmtId="179" fontId="16" fillId="0" borderId="8" xfId="21" applyNumberFormat="1" applyFont="1" applyFill="1" applyBorder="1" applyAlignment="1">
      <alignment horizontal="right" vertical="center"/>
    </xf>
    <xf numFmtId="178" fontId="16" fillId="0" borderId="45" xfId="21" applyNumberFormat="1" applyFont="1" applyBorder="1" applyAlignment="1">
      <alignment horizontal="right" vertical="center"/>
    </xf>
    <xf numFmtId="181" fontId="17" fillId="6" borderId="9" xfId="21" applyNumberFormat="1" applyFont="1" applyFill="1" applyBorder="1" applyAlignment="1">
      <alignment horizontal="right" vertical="center"/>
    </xf>
    <xf numFmtId="0" fontId="16" fillId="0" borderId="7" xfId="21" applyNumberFormat="1" applyFont="1" applyFill="1" applyBorder="1" applyAlignment="1">
      <alignment horizontal="right" vertical="center"/>
    </xf>
    <xf numFmtId="0" fontId="16" fillId="5" borderId="9" xfId="21" applyFont="1" applyFill="1" applyBorder="1" applyAlignment="1">
      <alignment horizontal="right" vertical="center"/>
    </xf>
    <xf numFmtId="0" fontId="17" fillId="0" borderId="12" xfId="21" applyNumberFormat="1" applyFont="1" applyBorder="1" applyAlignment="1">
      <alignment horizontal="right" vertical="center"/>
    </xf>
    <xf numFmtId="0" fontId="17" fillId="0" borderId="9" xfId="21" applyNumberFormat="1" applyFont="1" applyBorder="1" applyAlignment="1">
      <alignment horizontal="right" vertical="center"/>
    </xf>
    <xf numFmtId="0" fontId="17" fillId="8" borderId="12" xfId="21" applyNumberFormat="1" applyFont="1" applyFill="1" applyBorder="1" applyAlignment="1">
      <alignment horizontal="right" vertical="center"/>
    </xf>
    <xf numFmtId="0" fontId="16" fillId="5" borderId="3" xfId="21" applyFont="1" applyFill="1" applyBorder="1" applyAlignment="1">
      <alignment horizontal="right" vertical="center"/>
    </xf>
    <xf numFmtId="49" fontId="16" fillId="0" borderId="3" xfId="21" applyNumberFormat="1" applyFont="1" applyBorder="1" applyAlignment="1">
      <alignment horizontal="right" vertical="center"/>
    </xf>
    <xf numFmtId="0" fontId="16" fillId="0" borderId="3" xfId="21" applyFont="1" applyFill="1" applyBorder="1" applyAlignment="1">
      <alignment horizontal="right" vertical="center"/>
    </xf>
    <xf numFmtId="0" fontId="16" fillId="0" borderId="3" xfId="21" applyFont="1" applyBorder="1" applyAlignment="1">
      <alignment horizontal="right" vertical="center"/>
    </xf>
    <xf numFmtId="180" fontId="16" fillId="0" borderId="3" xfId="21" applyNumberFormat="1" applyFont="1" applyFill="1" applyBorder="1" applyAlignment="1">
      <alignment horizontal="right" vertical="center"/>
    </xf>
    <xf numFmtId="179" fontId="16" fillId="0" borderId="3" xfId="21" applyNumberFormat="1" applyFont="1" applyFill="1" applyBorder="1" applyAlignment="1">
      <alignment horizontal="right" vertical="center"/>
    </xf>
    <xf numFmtId="178" fontId="16" fillId="0" borderId="51" xfId="21" applyNumberFormat="1" applyFont="1" applyBorder="1" applyAlignment="1">
      <alignment horizontal="right" vertical="center"/>
    </xf>
    <xf numFmtId="181" fontId="17" fillId="6" borderId="4" xfId="21" applyNumberFormat="1" applyFont="1" applyFill="1" applyBorder="1" applyAlignment="1">
      <alignment horizontal="right" vertical="center"/>
    </xf>
    <xf numFmtId="0" fontId="16" fillId="0" borderId="2" xfId="21" applyNumberFormat="1" applyFont="1" applyFill="1" applyBorder="1" applyAlignment="1">
      <alignment horizontal="right" vertical="center"/>
    </xf>
    <xf numFmtId="0" fontId="17" fillId="0" borderId="10" xfId="21" applyNumberFormat="1" applyFont="1" applyBorder="1" applyAlignment="1">
      <alignment horizontal="right" vertical="center"/>
    </xf>
    <xf numFmtId="0" fontId="17" fillId="0" borderId="4" xfId="21" applyNumberFormat="1" applyFont="1" applyBorder="1" applyAlignment="1">
      <alignment horizontal="right" vertical="center"/>
    </xf>
    <xf numFmtId="0" fontId="17" fillId="8" borderId="10" xfId="21" applyNumberFormat="1" applyFont="1" applyFill="1" applyBorder="1" applyAlignment="1">
      <alignment horizontal="right" vertical="center"/>
    </xf>
    <xf numFmtId="181" fontId="17" fillId="6" borderId="24" xfId="21" applyNumberFormat="1" applyFont="1" applyFill="1" applyBorder="1" applyAlignment="1">
      <alignment horizontal="right" vertical="center"/>
    </xf>
    <xf numFmtId="0" fontId="17" fillId="8" borderId="24" xfId="21" applyNumberFormat="1" applyFont="1" applyFill="1" applyBorder="1" applyAlignment="1">
      <alignment horizontal="right" vertical="center"/>
    </xf>
    <xf numFmtId="0" fontId="17" fillId="0" borderId="33" xfId="21" applyNumberFormat="1" applyFont="1" applyFill="1" applyBorder="1" applyAlignment="1">
      <alignment horizontal="right" vertical="center"/>
    </xf>
    <xf numFmtId="0" fontId="17" fillId="0" borderId="24" xfId="21" applyNumberFormat="1" applyFont="1" applyFill="1" applyBorder="1" applyAlignment="1">
      <alignment horizontal="right" vertical="center"/>
    </xf>
    <xf numFmtId="178" fontId="16" fillId="0" borderId="37" xfId="21" applyNumberFormat="1" applyFont="1" applyBorder="1" applyAlignment="1">
      <alignment horizontal="right" vertical="center"/>
    </xf>
    <xf numFmtId="0" fontId="16" fillId="0" borderId="7" xfId="21" applyNumberFormat="1" applyFont="1" applyBorder="1" applyAlignment="1">
      <alignment horizontal="right" vertical="center"/>
    </xf>
    <xf numFmtId="0" fontId="17" fillId="8" borderId="9" xfId="21" applyNumberFormat="1" applyFont="1" applyFill="1" applyBorder="1" applyAlignment="1">
      <alignment horizontal="right" vertical="center"/>
    </xf>
    <xf numFmtId="0" fontId="17" fillId="0" borderId="12" xfId="21" applyNumberFormat="1" applyFont="1" applyFill="1" applyBorder="1" applyAlignment="1">
      <alignment horizontal="right" vertical="center"/>
    </xf>
    <xf numFmtId="0" fontId="17" fillId="0" borderId="9" xfId="21" applyNumberFormat="1" applyFont="1" applyFill="1" applyBorder="1" applyAlignment="1">
      <alignment horizontal="right" vertical="center"/>
    </xf>
    <xf numFmtId="0" fontId="16" fillId="0" borderId="25" xfId="21" applyNumberFormat="1" applyFont="1" applyFill="1" applyBorder="1" applyAlignment="1">
      <alignment horizontal="right" vertical="center"/>
    </xf>
    <xf numFmtId="181" fontId="16" fillId="6" borderId="22" xfId="21" applyNumberFormat="1" applyFont="1" applyFill="1" applyBorder="1" applyAlignment="1">
      <alignment horizontal="right" vertical="center"/>
    </xf>
    <xf numFmtId="0" fontId="16" fillId="0" borderId="21" xfId="21" applyNumberFormat="1" applyFont="1" applyFill="1" applyBorder="1" applyAlignment="1">
      <alignment horizontal="right" vertical="center"/>
    </xf>
    <xf numFmtId="0" fontId="16" fillId="0" borderId="22" xfId="21" applyNumberFormat="1" applyFont="1" applyFill="1" applyBorder="1" applyAlignment="1">
      <alignment horizontal="right" vertical="center"/>
    </xf>
    <xf numFmtId="0" fontId="16" fillId="8" borderId="25" xfId="21" applyNumberFormat="1" applyFont="1" applyFill="1" applyBorder="1" applyAlignment="1">
      <alignment horizontal="right" vertical="center"/>
    </xf>
    <xf numFmtId="0" fontId="16" fillId="0" borderId="11" xfId="21" applyNumberFormat="1" applyFont="1" applyFill="1" applyBorder="1" applyAlignment="1">
      <alignment horizontal="right" vertical="center"/>
    </xf>
    <xf numFmtId="181" fontId="16" fillId="6" borderId="6" xfId="21" applyNumberFormat="1" applyFont="1" applyFill="1" applyBorder="1" applyAlignment="1">
      <alignment horizontal="right" vertical="center"/>
    </xf>
    <xf numFmtId="0" fontId="16" fillId="0" borderId="6" xfId="21" applyNumberFormat="1" applyFont="1" applyBorder="1" applyAlignment="1">
      <alignment horizontal="right" vertical="center"/>
    </xf>
    <xf numFmtId="0" fontId="16" fillId="0" borderId="11" xfId="21" applyNumberFormat="1" applyFont="1" applyBorder="1" applyAlignment="1">
      <alignment horizontal="right" vertical="center"/>
    </xf>
    <xf numFmtId="0" fontId="16" fillId="8" borderId="6" xfId="21" applyNumberFormat="1" applyFont="1" applyFill="1" applyBorder="1" applyAlignment="1">
      <alignment horizontal="right" vertical="center"/>
    </xf>
    <xf numFmtId="0" fontId="16" fillId="8" borderId="11" xfId="21" applyNumberFormat="1" applyFont="1" applyFill="1" applyBorder="1" applyAlignment="1">
      <alignment horizontal="right" vertical="center"/>
    </xf>
    <xf numFmtId="0" fontId="16" fillId="0" borderId="6" xfId="21" applyNumberFormat="1" applyFont="1" applyFill="1" applyBorder="1" applyAlignment="1">
      <alignment horizontal="right" vertical="center"/>
    </xf>
    <xf numFmtId="0" fontId="16" fillId="0" borderId="12" xfId="21" applyNumberFormat="1" applyFont="1" applyFill="1" applyBorder="1" applyAlignment="1">
      <alignment horizontal="right" vertical="center"/>
    </xf>
    <xf numFmtId="181" fontId="16" fillId="6" borderId="9" xfId="21" applyNumberFormat="1" applyFont="1" applyFill="1" applyBorder="1" applyAlignment="1">
      <alignment horizontal="right" vertical="center"/>
    </xf>
    <xf numFmtId="0" fontId="16" fillId="0" borderId="12" xfId="21" applyNumberFormat="1" applyFont="1" applyBorder="1" applyAlignment="1">
      <alignment horizontal="right" vertical="center"/>
    </xf>
    <xf numFmtId="0" fontId="16" fillId="0" borderId="9" xfId="21" applyNumberFormat="1" applyFont="1" applyBorder="1" applyAlignment="1">
      <alignment horizontal="right" vertical="center"/>
    </xf>
    <xf numFmtId="0" fontId="16" fillId="8" borderId="9" xfId="21" applyNumberFormat="1" applyFont="1" applyFill="1" applyBorder="1" applyAlignment="1">
      <alignment horizontal="right" vertical="center"/>
    </xf>
    <xf numFmtId="0" fontId="16" fillId="0" borderId="9" xfId="21" applyNumberFormat="1" applyFont="1" applyFill="1" applyBorder="1" applyAlignment="1">
      <alignment horizontal="right" vertical="center"/>
    </xf>
    <xf numFmtId="0" fontId="16" fillId="0" borderId="0" xfId="21" applyFont="1" applyFill="1" applyBorder="1" applyAlignment="1">
      <alignment horizontal="right" vertical="center"/>
    </xf>
    <xf numFmtId="49" fontId="16" fillId="0" borderId="0" xfId="21" applyNumberFormat="1" applyFont="1" applyBorder="1" applyAlignment="1">
      <alignment horizontal="right" vertical="center"/>
    </xf>
    <xf numFmtId="178" fontId="16" fillId="0" borderId="0" xfId="21" applyNumberFormat="1" applyFont="1" applyFill="1" applyBorder="1" applyAlignment="1">
      <alignment horizontal="right" vertical="center"/>
    </xf>
    <xf numFmtId="0" fontId="17" fillId="0" borderId="0" xfId="21" applyFont="1" applyAlignment="1">
      <alignment vertical="center"/>
    </xf>
    <xf numFmtId="0" fontId="17" fillId="0" borderId="4" xfId="21" applyFont="1" applyBorder="1" applyAlignment="1">
      <alignment horizontal="right" vertical="center"/>
    </xf>
    <xf numFmtId="177" fontId="17" fillId="0" borderId="10" xfId="21" applyNumberFormat="1" applyFont="1" applyBorder="1" applyAlignment="1">
      <alignment vertical="center"/>
    </xf>
    <xf numFmtId="177" fontId="17" fillId="0" borderId="4" xfId="21" applyNumberFormat="1" applyFont="1" applyBorder="1" applyAlignment="1">
      <alignment vertical="center"/>
    </xf>
    <xf numFmtId="177" fontId="17" fillId="0" borderId="0" xfId="21" applyNumberFormat="1" applyFont="1" applyBorder="1" applyAlignment="1">
      <alignment horizontal="right"/>
    </xf>
    <xf numFmtId="177" fontId="17" fillId="6" borderId="14" xfId="21" applyNumberFormat="1" applyFont="1" applyFill="1" applyBorder="1"/>
    <xf numFmtId="0" fontId="17" fillId="0" borderId="6" xfId="21" applyFont="1" applyBorder="1" applyAlignment="1">
      <alignment horizontal="right" vertical="center"/>
    </xf>
    <xf numFmtId="177" fontId="17" fillId="0" borderId="11" xfId="21" applyNumberFormat="1" applyFont="1" applyBorder="1" applyAlignment="1">
      <alignment vertical="center"/>
    </xf>
    <xf numFmtId="177" fontId="17" fillId="0" borderId="6" xfId="21" applyNumberFormat="1" applyFont="1" applyBorder="1" applyAlignment="1">
      <alignment vertical="center"/>
    </xf>
    <xf numFmtId="177" fontId="17" fillId="6" borderId="1" xfId="21" applyNumberFormat="1" applyFont="1" applyFill="1" applyBorder="1" applyAlignment="1">
      <alignment vertical="center"/>
    </xf>
    <xf numFmtId="0" fontId="16" fillId="0" borderId="0" xfId="21" applyNumberFormat="1" applyFont="1" applyBorder="1" applyAlignment="1">
      <alignment horizontal="right" vertical="center"/>
    </xf>
    <xf numFmtId="178" fontId="16" fillId="0" borderId="0" xfId="21" applyNumberFormat="1" applyFont="1" applyBorder="1" applyAlignment="1">
      <alignment horizontal="right" vertical="center"/>
    </xf>
    <xf numFmtId="0" fontId="16" fillId="0" borderId="0" xfId="21" applyNumberFormat="1" applyFont="1" applyFill="1" applyBorder="1" applyAlignment="1">
      <alignment horizontal="right" vertical="center"/>
    </xf>
    <xf numFmtId="181" fontId="16" fillId="0" borderId="0" xfId="21" applyNumberFormat="1" applyFont="1" applyBorder="1" applyAlignment="1">
      <alignment horizontal="right" vertical="center"/>
    </xf>
    <xf numFmtId="182" fontId="15" fillId="2" borderId="24" xfId="21" applyNumberFormat="1" applyFont="1" applyFill="1" applyBorder="1" applyAlignment="1">
      <alignment horizontal="center" vertical="center"/>
    </xf>
    <xf numFmtId="0" fontId="15" fillId="2" borderId="15" xfId="21" applyFont="1" applyFill="1" applyBorder="1" applyAlignment="1">
      <alignment horizontal="center" vertical="center"/>
    </xf>
    <xf numFmtId="182" fontId="15" fillId="2" borderId="38" xfId="21" applyNumberFormat="1" applyFont="1" applyFill="1" applyBorder="1" applyAlignment="1">
      <alignment horizontal="center" vertical="center"/>
    </xf>
    <xf numFmtId="0" fontId="16" fillId="7" borderId="14" xfId="21" applyFont="1" applyFill="1" applyBorder="1" applyAlignment="1">
      <alignment horizontal="right" vertical="center"/>
    </xf>
    <xf numFmtId="0" fontId="16" fillId="7" borderId="1" xfId="21" applyFont="1" applyFill="1" applyBorder="1" applyAlignment="1">
      <alignment horizontal="right" vertical="center"/>
    </xf>
    <xf numFmtId="182" fontId="16" fillId="7" borderId="6" xfId="21" applyNumberFormat="1" applyFont="1" applyFill="1" applyBorder="1" applyAlignment="1">
      <alignment horizontal="right" vertical="center"/>
    </xf>
    <xf numFmtId="0" fontId="17" fillId="8" borderId="11" xfId="21" applyNumberFormat="1" applyFont="1" applyFill="1" applyBorder="1" applyAlignment="1">
      <alignment horizontal="right" vertical="center"/>
    </xf>
    <xf numFmtId="181" fontId="17" fillId="6" borderId="53" xfId="21" applyNumberFormat="1" applyFont="1" applyFill="1" applyBorder="1" applyAlignment="1">
      <alignment horizontal="right" vertical="center"/>
    </xf>
    <xf numFmtId="0" fontId="17" fillId="0" borderId="21" xfId="21" applyNumberFormat="1" applyFont="1" applyBorder="1" applyAlignment="1">
      <alignment horizontal="right" vertical="center"/>
    </xf>
    <xf numFmtId="0" fontId="17" fillId="0" borderId="27" xfId="21" applyNumberFormat="1" applyFont="1" applyBorder="1" applyAlignment="1">
      <alignment horizontal="right" vertical="center"/>
    </xf>
    <xf numFmtId="0" fontId="17" fillId="0" borderId="53" xfId="21" applyNumberFormat="1" applyFont="1" applyBorder="1" applyAlignment="1">
      <alignment horizontal="right" vertical="center"/>
    </xf>
    <xf numFmtId="0" fontId="17" fillId="8" borderId="27" xfId="21" applyNumberFormat="1" applyFont="1" applyFill="1" applyBorder="1" applyAlignment="1">
      <alignment horizontal="right" vertical="center"/>
    </xf>
    <xf numFmtId="0" fontId="16" fillId="7" borderId="8" xfId="21" applyFont="1" applyFill="1" applyBorder="1" applyAlignment="1">
      <alignment horizontal="right" vertical="center"/>
    </xf>
    <xf numFmtId="182" fontId="16" fillId="7" borderId="9" xfId="21" applyNumberFormat="1" applyFont="1" applyFill="1" applyBorder="1" applyAlignment="1">
      <alignment horizontal="right" vertical="center"/>
    </xf>
    <xf numFmtId="0" fontId="17" fillId="0" borderId="7" xfId="21" applyNumberFormat="1" applyFont="1" applyBorder="1" applyAlignment="1">
      <alignment horizontal="right" vertical="center"/>
    </xf>
    <xf numFmtId="182" fontId="16" fillId="7" borderId="22" xfId="21" applyNumberFormat="1" applyFont="1" applyFill="1" applyBorder="1" applyAlignment="1">
      <alignment horizontal="right" vertical="center"/>
    </xf>
    <xf numFmtId="0" fontId="16" fillId="8" borderId="22" xfId="21" applyNumberFormat="1" applyFont="1" applyFill="1" applyBorder="1" applyAlignment="1">
      <alignment horizontal="right" vertical="center"/>
    </xf>
    <xf numFmtId="0" fontId="16" fillId="0" borderId="25" xfId="21" applyNumberFormat="1" applyFont="1" applyBorder="1" applyAlignment="1">
      <alignment horizontal="right" vertical="center"/>
    </xf>
    <xf numFmtId="0" fontId="16" fillId="0" borderId="22" xfId="21" applyNumberFormat="1" applyFont="1" applyBorder="1" applyAlignment="1">
      <alignment horizontal="right" vertical="center"/>
    </xf>
    <xf numFmtId="178" fontId="16" fillId="0" borderId="47" xfId="21" applyNumberFormat="1" applyFont="1" applyBorder="1" applyAlignment="1">
      <alignment horizontal="right" vertical="center"/>
    </xf>
    <xf numFmtId="181" fontId="17" fillId="6" borderId="38" xfId="21" applyNumberFormat="1" applyFont="1" applyFill="1" applyBorder="1" applyAlignment="1">
      <alignment horizontal="right" vertical="center"/>
    </xf>
    <xf numFmtId="182" fontId="17" fillId="0" borderId="4" xfId="21" applyNumberFormat="1" applyFont="1" applyBorder="1" applyAlignment="1">
      <alignment horizontal="right" vertical="center"/>
    </xf>
    <xf numFmtId="182" fontId="17" fillId="0" borderId="6" xfId="21" applyNumberFormat="1" applyFont="1" applyBorder="1" applyAlignment="1">
      <alignment horizontal="right" vertical="center"/>
    </xf>
    <xf numFmtId="0" fontId="15" fillId="2" borderId="55" xfId="21" applyFont="1" applyFill="1" applyBorder="1" applyAlignment="1">
      <alignment horizontal="center" vertical="center"/>
    </xf>
    <xf numFmtId="0" fontId="15" fillId="2" borderId="56" xfId="21" applyFont="1" applyFill="1" applyBorder="1" applyAlignment="1">
      <alignment horizontal="center" vertical="center"/>
    </xf>
    <xf numFmtId="0" fontId="6" fillId="0" borderId="41" xfId="0" applyFont="1" applyBorder="1"/>
    <xf numFmtId="0" fontId="15" fillId="2" borderId="54" xfId="21" applyFont="1" applyFill="1" applyBorder="1" applyAlignment="1">
      <alignment horizontal="center" vertical="center"/>
    </xf>
    <xf numFmtId="0" fontId="16" fillId="5" borderId="25" xfId="21" applyFont="1" applyFill="1" applyBorder="1" applyAlignment="1">
      <alignment horizontal="right" vertical="center"/>
    </xf>
    <xf numFmtId="0" fontId="16" fillId="5" borderId="12" xfId="21" applyFont="1" applyFill="1" applyBorder="1" applyAlignment="1">
      <alignment horizontal="right" vertical="center"/>
    </xf>
    <xf numFmtId="0" fontId="16" fillId="5" borderId="10" xfId="21" applyFont="1" applyFill="1" applyBorder="1" applyAlignment="1">
      <alignment horizontal="right" vertical="center"/>
    </xf>
    <xf numFmtId="0" fontId="16" fillId="5" borderId="11" xfId="21" applyFont="1" applyFill="1" applyBorder="1" applyAlignment="1">
      <alignment horizontal="right" vertical="center"/>
    </xf>
    <xf numFmtId="0" fontId="6" fillId="0" borderId="27" xfId="0" applyFont="1" applyBorder="1"/>
    <xf numFmtId="0" fontId="15" fillId="2" borderId="50" xfId="0" applyFont="1" applyFill="1" applyBorder="1" applyAlignment="1">
      <alignment horizontal="center"/>
    </xf>
    <xf numFmtId="0" fontId="16" fillId="0" borderId="14" xfId="21" applyNumberFormat="1" applyFont="1" applyFill="1" applyBorder="1" applyAlignment="1">
      <alignment vertical="center"/>
    </xf>
    <xf numFmtId="0" fontId="16" fillId="0" borderId="1" xfId="21" applyNumberFormat="1" applyFont="1" applyFill="1" applyBorder="1" applyAlignment="1">
      <alignment horizontal="right" vertical="center"/>
    </xf>
    <xf numFmtId="0" fontId="16" fillId="0" borderId="8" xfId="21" applyNumberFormat="1" applyFont="1" applyFill="1" applyBorder="1" applyAlignment="1">
      <alignment horizontal="right" vertical="center"/>
    </xf>
    <xf numFmtId="0" fontId="16" fillId="0" borderId="3" xfId="21" applyNumberFormat="1" applyFont="1" applyFill="1" applyBorder="1" applyAlignment="1">
      <alignment horizontal="right" vertical="center"/>
    </xf>
    <xf numFmtId="0" fontId="16" fillId="0" borderId="14" xfId="21" applyNumberFormat="1" applyFont="1" applyFill="1" applyBorder="1" applyAlignment="1">
      <alignment horizontal="right" vertical="center"/>
    </xf>
    <xf numFmtId="0" fontId="16" fillId="0" borderId="1" xfId="21" applyNumberFormat="1" applyFont="1" applyFill="1" applyBorder="1" applyAlignment="1">
      <alignment vertical="center"/>
    </xf>
    <xf numFmtId="0" fontId="16" fillId="6" borderId="1" xfId="21" applyNumberFormat="1" applyFont="1" applyFill="1" applyBorder="1" applyAlignment="1">
      <alignment horizontal="right" vertical="center"/>
    </xf>
    <xf numFmtId="0" fontId="16" fillId="6" borderId="14" xfId="21" applyNumberFormat="1" applyFont="1" applyFill="1" applyBorder="1" applyAlignment="1">
      <alignment horizontal="right" vertical="center"/>
    </xf>
    <xf numFmtId="0" fontId="16" fillId="6" borderId="13" xfId="21" applyNumberFormat="1" applyFont="1" applyFill="1" applyBorder="1" applyAlignment="1">
      <alignment horizontal="right" vertical="center"/>
    </xf>
    <xf numFmtId="0" fontId="16" fillId="6" borderId="8" xfId="21" applyNumberFormat="1" applyFont="1" applyFill="1" applyBorder="1" applyAlignment="1">
      <alignment horizontal="right" vertical="center"/>
    </xf>
    <xf numFmtId="0" fontId="16" fillId="6" borderId="57" xfId="21" applyNumberFormat="1" applyFont="1" applyFill="1" applyBorder="1" applyAlignment="1">
      <alignment horizontal="right" vertical="center"/>
    </xf>
    <xf numFmtId="0" fontId="16" fillId="6" borderId="58" xfId="21" applyNumberFormat="1" applyFont="1" applyFill="1" applyBorder="1" applyAlignment="1">
      <alignment horizontal="right" vertical="center"/>
    </xf>
    <xf numFmtId="0" fontId="6" fillId="0" borderId="42" xfId="0" applyFont="1" applyBorder="1"/>
    <xf numFmtId="0" fontId="15" fillId="2" borderId="59" xfId="21" applyFont="1" applyFill="1" applyBorder="1" applyAlignment="1">
      <alignment horizontal="center" vertical="center"/>
    </xf>
    <xf numFmtId="0" fontId="16" fillId="6" borderId="39" xfId="21" applyNumberFormat="1" applyFont="1" applyFill="1" applyBorder="1" applyAlignment="1">
      <alignment horizontal="right" vertical="center"/>
    </xf>
    <xf numFmtId="0" fontId="16" fillId="6" borderId="60" xfId="21" applyNumberFormat="1" applyFont="1" applyFill="1" applyBorder="1" applyAlignment="1">
      <alignment horizontal="right" vertical="center"/>
    </xf>
    <xf numFmtId="0" fontId="16" fillId="6" borderId="44" xfId="21" applyNumberFormat="1" applyFont="1" applyFill="1" applyBorder="1" applyAlignment="1">
      <alignment horizontal="right" vertical="center"/>
    </xf>
    <xf numFmtId="0" fontId="16" fillId="6" borderId="46" xfId="21" applyNumberFormat="1" applyFont="1" applyFill="1" applyBorder="1" applyAlignment="1">
      <alignment horizontal="right" vertical="center"/>
    </xf>
    <xf numFmtId="177" fontId="17" fillId="0" borderId="52" xfId="21" applyNumberFormat="1" applyFont="1" applyBorder="1" applyAlignment="1">
      <alignment vertical="center"/>
    </xf>
    <xf numFmtId="177" fontId="17" fillId="0" borderId="42" xfId="21" applyNumberFormat="1" applyFont="1" applyBorder="1" applyAlignment="1">
      <alignment vertical="center"/>
    </xf>
    <xf numFmtId="177" fontId="17" fillId="0" borderId="2" xfId="21" applyNumberFormat="1" applyFont="1" applyBorder="1" applyAlignment="1">
      <alignment vertical="center"/>
    </xf>
    <xf numFmtId="177" fontId="17" fillId="0" borderId="29" xfId="21" applyNumberFormat="1" applyFont="1" applyBorder="1" applyAlignment="1">
      <alignment vertical="center"/>
    </xf>
    <xf numFmtId="177" fontId="17" fillId="0" borderId="5" xfId="21" applyNumberFormat="1" applyFont="1" applyBorder="1" applyAlignment="1">
      <alignment vertical="center"/>
    </xf>
    <xf numFmtId="177" fontId="17" fillId="0" borderId="43" xfId="21" applyNumberFormat="1" applyFont="1" applyBorder="1" applyAlignment="1">
      <alignment vertical="center"/>
    </xf>
    <xf numFmtId="0" fontId="15" fillId="2" borderId="53" xfId="21" applyFont="1" applyFill="1" applyBorder="1" applyAlignment="1">
      <alignment horizontal="center" vertical="center"/>
    </xf>
    <xf numFmtId="0" fontId="15" fillId="2" borderId="61" xfId="21" applyFont="1" applyFill="1" applyBorder="1" applyAlignment="1">
      <alignment horizontal="center" vertical="center"/>
    </xf>
    <xf numFmtId="177" fontId="6" fillId="0" borderId="0" xfId="21" applyNumberFormat="1" applyFont="1" applyBorder="1" applyAlignment="1">
      <alignment horizontal="right"/>
    </xf>
    <xf numFmtId="0" fontId="0" fillId="0" borderId="0" xfId="0" applyFont="1"/>
    <xf numFmtId="0" fontId="19" fillId="2" borderId="23" xfId="0" applyFont="1" applyFill="1" applyBorder="1" applyAlignment="1">
      <alignment horizontal="center"/>
    </xf>
    <xf numFmtId="0" fontId="19" fillId="2" borderId="62" xfId="0" applyFont="1" applyFill="1" applyBorder="1" applyAlignment="1">
      <alignment horizontal="center"/>
    </xf>
    <xf numFmtId="0" fontId="7" fillId="4" borderId="17" xfId="0" applyFont="1" applyFill="1" applyBorder="1" applyAlignment="1">
      <alignment horizontal="center"/>
    </xf>
    <xf numFmtId="0" fontId="19" fillId="2" borderId="10" xfId="0" applyFont="1" applyFill="1" applyBorder="1" applyAlignment="1">
      <alignment horizontal="center"/>
    </xf>
    <xf numFmtId="0" fontId="19" fillId="2" borderId="4" xfId="0" applyFont="1" applyFill="1" applyBorder="1" applyAlignment="1">
      <alignment horizontal="center"/>
    </xf>
    <xf numFmtId="0" fontId="19" fillId="2" borderId="16" xfId="0" applyFont="1" applyFill="1" applyBorder="1" applyAlignment="1">
      <alignment horizontal="center"/>
    </xf>
    <xf numFmtId="0" fontId="19" fillId="2" borderId="63" xfId="0" applyFont="1" applyFill="1" applyBorder="1" applyAlignment="1">
      <alignment horizontal="center"/>
    </xf>
    <xf numFmtId="0" fontId="19" fillId="2" borderId="64" xfId="0" applyFont="1" applyFill="1" applyBorder="1" applyAlignment="1">
      <alignment wrapText="1"/>
    </xf>
    <xf numFmtId="0" fontId="19" fillId="2" borderId="50" xfId="0" applyFont="1" applyFill="1" applyBorder="1" applyAlignment="1">
      <alignment horizontal="center"/>
    </xf>
    <xf numFmtId="0" fontId="19" fillId="2" borderId="65" xfId="0" applyFont="1" applyFill="1" applyBorder="1"/>
    <xf numFmtId="0" fontId="19" fillId="0" borderId="0" xfId="0" applyFont="1" applyFill="1" applyBorder="1" applyAlignment="1">
      <alignment horizontal="center"/>
    </xf>
    <xf numFmtId="0" fontId="4" fillId="0" borderId="25" xfId="0" applyFont="1" applyBorder="1"/>
    <xf numFmtId="0" fontId="4" fillId="0" borderId="22" xfId="0" applyFont="1" applyBorder="1"/>
    <xf numFmtId="0" fontId="7" fillId="3" borderId="66" xfId="0" applyFont="1" applyFill="1" applyBorder="1" applyAlignment="1">
      <alignment horizontal="left"/>
    </xf>
    <xf numFmtId="0" fontId="4" fillId="0" borderId="11" xfId="0" applyFont="1" applyBorder="1"/>
    <xf numFmtId="0" fontId="4" fillId="0" borderId="6" xfId="0" applyFont="1" applyBorder="1"/>
    <xf numFmtId="0" fontId="19" fillId="9" borderId="20" xfId="0" applyFont="1" applyFill="1" applyBorder="1" applyAlignment="1">
      <alignment horizontal="center"/>
    </xf>
    <xf numFmtId="0" fontId="4" fillId="0" borderId="14" xfId="0" applyFont="1" applyBorder="1"/>
    <xf numFmtId="0" fontId="19" fillId="9" borderId="5" xfId="0" applyFont="1" applyFill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0" xfId="0" applyFont="1" applyBorder="1"/>
    <xf numFmtId="0" fontId="14" fillId="0" borderId="6" xfId="0" applyFont="1" applyBorder="1" applyAlignment="1"/>
    <xf numFmtId="0" fontId="19" fillId="9" borderId="66" xfId="0" applyFont="1" applyFill="1" applyBorder="1" applyAlignment="1">
      <alignment horizontal="center"/>
    </xf>
    <xf numFmtId="0" fontId="4" fillId="0" borderId="1" xfId="0" applyFont="1" applyBorder="1"/>
    <xf numFmtId="0" fontId="7" fillId="3" borderId="67" xfId="0" applyFont="1" applyFill="1" applyBorder="1" applyAlignment="1">
      <alignment horizontal="left"/>
    </xf>
    <xf numFmtId="0" fontId="4" fillId="0" borderId="12" xfId="0" applyFont="1" applyBorder="1"/>
    <xf numFmtId="0" fontId="4" fillId="0" borderId="9" xfId="0" applyFont="1" applyBorder="1"/>
    <xf numFmtId="0" fontId="8" fillId="0" borderId="14" xfId="0" applyFont="1" applyBorder="1"/>
    <xf numFmtId="176" fontId="8" fillId="0" borderId="14" xfId="0" applyNumberFormat="1" applyFont="1" applyBorder="1"/>
    <xf numFmtId="0" fontId="8" fillId="0" borderId="1" xfId="0" applyFont="1" applyBorder="1"/>
    <xf numFmtId="176" fontId="6" fillId="0" borderId="1" xfId="0" applyNumberFormat="1" applyFont="1" applyBorder="1"/>
    <xf numFmtId="0" fontId="6" fillId="0" borderId="6" xfId="0" applyFont="1" applyBorder="1"/>
    <xf numFmtId="0" fontId="6" fillId="0" borderId="1" xfId="0" applyFont="1" applyFill="1" applyBorder="1" applyAlignment="1">
      <alignment vertical="center"/>
    </xf>
    <xf numFmtId="0" fontId="19" fillId="9" borderId="7" xfId="0" applyFont="1" applyFill="1" applyBorder="1" applyAlignment="1">
      <alignment horizont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/>
    <xf numFmtId="0" fontId="8" fillId="0" borderId="1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9" fillId="9" borderId="67" xfId="0" applyFont="1" applyFill="1" applyBorder="1" applyAlignment="1">
      <alignment horizontal="center"/>
    </xf>
    <xf numFmtId="0" fontId="4" fillId="0" borderId="8" xfId="0" applyFont="1" applyBorder="1"/>
    <xf numFmtId="0" fontId="7" fillId="4" borderId="16" xfId="0" applyFont="1" applyFill="1" applyBorder="1" applyAlignment="1">
      <alignment horizontal="center" wrapText="1"/>
    </xf>
    <xf numFmtId="0" fontId="4" fillId="0" borderId="68" xfId="0" applyFont="1" applyBorder="1"/>
    <xf numFmtId="0" fontId="4" fillId="0" borderId="32" xfId="0" applyFont="1" applyBorder="1"/>
    <xf numFmtId="0" fontId="23" fillId="0" borderId="0" xfId="0" applyFont="1"/>
  </cellXfs>
  <cellStyles count="60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2" builtinId="8" hidden="1"/>
    <cellStyle name="ハイパーリンク" xfId="24" builtinId="8" hidden="1"/>
    <cellStyle name="ハイパーリンク" xfId="26" builtinId="8" hidden="1"/>
    <cellStyle name="ハイパーリンク" xfId="28" builtinId="8" hidden="1"/>
    <cellStyle name="ハイパーリンク" xfId="30" builtinId="8" hidden="1"/>
    <cellStyle name="ハイパーリンク" xfId="32" builtinId="8" hidden="1"/>
    <cellStyle name="ハイパーリンク" xfId="34" builtinId="8" hidden="1"/>
    <cellStyle name="ハイパーリンク" xfId="38" builtinId="8" hidden="1"/>
    <cellStyle name="ハイパーリンク" xfId="40" builtinId="8" hidden="1"/>
    <cellStyle name="ハイパーリンク" xfId="42" builtinId="8" hidden="1"/>
    <cellStyle name="ハイパーリンク" xfId="44" builtinId="8" hidden="1"/>
    <cellStyle name="ハイパーリンク" xfId="46" builtinId="8" hidden="1"/>
    <cellStyle name="ハイパーリンク" xfId="48" builtinId="8" hidden="1"/>
    <cellStyle name="ハイパーリンク" xfId="50" builtinId="8" hidden="1"/>
    <cellStyle name="ハイパーリンク" xfId="52" builtinId="8" hidden="1"/>
    <cellStyle name="ハイパーリンク" xfId="54" builtinId="8" hidden="1"/>
    <cellStyle name="ハイパーリンク" xfId="56" builtinId="8" hidden="1"/>
    <cellStyle name="ハイパーリンク" xfId="58" builtinId="8" hidden="1"/>
    <cellStyle name="一般 2" xfId="37" xr:uid="{00000000-0005-0000-0000-00001D000000}"/>
    <cellStyle name="一般 3" xfId="36" xr:uid="{00000000-0005-0000-0000-00001E000000}"/>
    <cellStyle name="標準" xfId="0" builtinId="0"/>
    <cellStyle name="標準 2" xfId="21" xr:uid="{00000000-0005-0000-0000-000020000000}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3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  <cellStyle name="表示済みのハイパーリンク" xfId="31" builtinId="9" hidden="1"/>
    <cellStyle name="表示済みのハイパーリンク" xfId="33" builtinId="9" hidden="1"/>
    <cellStyle name="表示済みのハイパーリンク" xfId="35" builtinId="9" hidden="1"/>
    <cellStyle name="表示済みのハイパーリンク" xfId="39" builtinId="9" hidden="1"/>
    <cellStyle name="表示済みのハイパーリンク" xfId="41" builtinId="9" hidden="1"/>
    <cellStyle name="表示済みのハイパーリンク" xfId="43" builtinId="9" hidden="1"/>
    <cellStyle name="表示済みのハイパーリンク" xfId="45" builtinId="9" hidden="1"/>
    <cellStyle name="表示済みのハイパーリンク" xfId="47" builtinId="9" hidden="1"/>
    <cellStyle name="表示済みのハイパーリンク" xfId="49" builtinId="9" hidden="1"/>
    <cellStyle name="表示済みのハイパーリンク" xfId="51" builtinId="9" hidden="1"/>
    <cellStyle name="表示済みのハイパーリンク" xfId="53" builtinId="9" hidden="1"/>
    <cellStyle name="表示済みのハイパーリンク" xfId="55" builtinId="9" hidden="1"/>
    <cellStyle name="表示済みのハイパーリンク" xfId="57" builtinId="9" hidden="1"/>
    <cellStyle name="表示済みのハイパーリンク" xfId="59" builtinId="9" hidden="1"/>
  </cellStyles>
  <dxfs count="0"/>
  <tableStyles count="0" defaultTableStyle="TableStyleMedium9" defaultPivotStyle="PivotStyleMedium7"/>
  <colors>
    <mruColors>
      <color rgb="FF0D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X462"/>
  <sheetViews>
    <sheetView tabSelected="1" topLeftCell="L1" zoomScale="75" zoomScaleNormal="75" zoomScalePageLayoutView="75" workbookViewId="0">
      <selection activeCell="A3" sqref="A3"/>
    </sheetView>
  </sheetViews>
  <sheetFormatPr baseColWidth="10" defaultColWidth="10.7109375" defaultRowHeight="16"/>
  <cols>
    <col min="1" max="1" width="10.7109375" style="2"/>
    <col min="2" max="2" width="18.5703125" style="2" customWidth="1"/>
    <col min="3" max="3" width="16.42578125" style="2" customWidth="1"/>
    <col min="4" max="4" width="18.5703125" style="2" customWidth="1"/>
    <col min="5" max="5" width="16.42578125" style="2" customWidth="1"/>
    <col min="6" max="6" width="10.7109375" style="2"/>
    <col min="7" max="7" width="18.5703125" style="2" customWidth="1"/>
    <col min="8" max="8" width="16.42578125" style="2" customWidth="1"/>
    <col min="9" max="9" width="18.5703125" style="2" customWidth="1"/>
    <col min="10" max="10" width="16.42578125" style="2" customWidth="1"/>
    <col min="11" max="12" width="10.7109375" style="2"/>
    <col min="13" max="13" width="9.5703125" style="2" customWidth="1"/>
    <col min="14" max="14" width="7.140625" style="2" bestFit="1" customWidth="1"/>
    <col min="15" max="15" width="8.42578125" style="2" bestFit="1" customWidth="1"/>
    <col min="16" max="17" width="11.140625" style="2" bestFit="1" customWidth="1"/>
    <col min="18" max="18" width="4.85546875" style="2" bestFit="1" customWidth="1"/>
    <col min="19" max="19" width="4.5703125" style="2" bestFit="1" customWidth="1"/>
    <col min="20" max="20" width="11.28515625" style="2" bestFit="1" customWidth="1"/>
    <col min="21" max="21" width="9.28515625" style="2" bestFit="1" customWidth="1"/>
    <col min="22" max="22" width="6" style="2" bestFit="1" customWidth="1"/>
    <col min="23" max="23" width="22" style="2" bestFit="1" customWidth="1"/>
    <col min="24" max="24" width="7.7109375" style="2" bestFit="1" customWidth="1"/>
    <col min="25" max="25" width="8.85546875" style="2" bestFit="1" customWidth="1"/>
    <col min="26" max="26" width="9.42578125" style="2" bestFit="1" customWidth="1"/>
    <col min="27" max="27" width="11.5703125" style="2" bestFit="1" customWidth="1"/>
    <col min="28" max="29" width="10.7109375" style="2"/>
    <col min="30" max="30" width="9.7109375" style="2" customWidth="1"/>
    <col min="31" max="31" width="7.140625" style="2" bestFit="1" customWidth="1"/>
    <col min="32" max="32" width="8.42578125" style="2" bestFit="1" customWidth="1"/>
    <col min="33" max="36" width="4.85546875" style="2" bestFit="1" customWidth="1"/>
    <col min="37" max="42" width="5.140625" style="2" bestFit="1" customWidth="1"/>
    <col min="43" max="50" width="6.28515625" style="2" bestFit="1" customWidth="1"/>
    <col min="51" max="54" width="7.28515625" style="2" bestFit="1" customWidth="1"/>
    <col min="55" max="55" width="11.7109375" style="2" customWidth="1"/>
    <col min="56" max="57" width="9.42578125" style="2" bestFit="1" customWidth="1"/>
    <col min="58" max="16384" width="10.7109375" style="2"/>
  </cols>
  <sheetData>
    <row r="1" spans="1:102" ht="20" customHeight="1">
      <c r="A1" s="6" t="s">
        <v>245</v>
      </c>
      <c r="BH1"/>
      <c r="BI1" s="199"/>
      <c r="BJ1" s="199"/>
      <c r="BK1" s="199"/>
      <c r="BL1" s="199"/>
      <c r="BM1" s="199"/>
      <c r="BN1" s="199"/>
      <c r="BO1" s="199"/>
      <c r="BP1" s="199"/>
      <c r="BQ1"/>
      <c r="BR1"/>
      <c r="BS1"/>
      <c r="BT1"/>
      <c r="BU1"/>
      <c r="BV1"/>
      <c r="BW1"/>
      <c r="BX1"/>
      <c r="BY1" s="199"/>
      <c r="BZ1" s="199"/>
      <c r="CA1" s="199"/>
      <c r="CB1" s="199"/>
      <c r="CC1" s="199"/>
      <c r="CD1" s="199"/>
      <c r="CE1"/>
      <c r="CF1"/>
      <c r="CG1"/>
      <c r="CU1"/>
      <c r="CV1"/>
      <c r="CW1"/>
      <c r="CX1"/>
    </row>
    <row r="2" spans="1:102" ht="20" customHeight="1" thickBot="1">
      <c r="B2" s="6" t="s">
        <v>223</v>
      </c>
      <c r="M2" s="6" t="s">
        <v>224</v>
      </c>
      <c r="AD2" s="14" t="s">
        <v>225</v>
      </c>
      <c r="BD2" s="164"/>
      <c r="BE2" s="164"/>
      <c r="BH2"/>
      <c r="BI2" s="6" t="s">
        <v>226</v>
      </c>
      <c r="BJ2" s="199"/>
      <c r="BK2" s="199"/>
      <c r="BL2" s="199"/>
      <c r="BM2" s="199"/>
      <c r="BN2" s="199"/>
      <c r="BO2" s="199"/>
      <c r="BP2" s="199"/>
      <c r="BQ2"/>
      <c r="BR2" s="6" t="s">
        <v>227</v>
      </c>
      <c r="BS2"/>
      <c r="BT2"/>
      <c r="BU2"/>
      <c r="BV2"/>
      <c r="BW2"/>
      <c r="BX2"/>
      <c r="BY2" s="6" t="s">
        <v>228</v>
      </c>
      <c r="BZ2" s="6"/>
      <c r="CA2" s="6"/>
      <c r="CB2" s="6"/>
      <c r="CC2"/>
      <c r="CD2" s="6" t="s">
        <v>229</v>
      </c>
      <c r="CE2"/>
      <c r="CF2"/>
      <c r="CG2"/>
      <c r="CJ2" s="6" t="s">
        <v>240</v>
      </c>
      <c r="CU2"/>
      <c r="CV2" s="245" t="s">
        <v>243</v>
      </c>
      <c r="CW2"/>
      <c r="CX2"/>
    </row>
    <row r="3" spans="1:102" ht="20" customHeight="1" thickBot="1">
      <c r="B3" s="6" t="s">
        <v>28</v>
      </c>
      <c r="G3" s="20" t="s">
        <v>41</v>
      </c>
      <c r="L3" s="170"/>
      <c r="M3" s="171" t="s">
        <v>100</v>
      </c>
      <c r="N3" s="21" t="s">
        <v>101</v>
      </c>
      <c r="O3" s="23" t="s">
        <v>44</v>
      </c>
      <c r="P3" s="24" t="s">
        <v>45</v>
      </c>
      <c r="Q3" s="24" t="s">
        <v>45</v>
      </c>
      <c r="R3" s="24" t="s">
        <v>46</v>
      </c>
      <c r="S3" s="24" t="s">
        <v>47</v>
      </c>
      <c r="T3" s="24" t="s">
        <v>220</v>
      </c>
      <c r="U3" s="24" t="s">
        <v>215</v>
      </c>
      <c r="V3" s="24" t="s">
        <v>48</v>
      </c>
      <c r="W3" s="24" t="s">
        <v>218</v>
      </c>
      <c r="X3" s="25" t="s">
        <v>49</v>
      </c>
      <c r="Y3" s="26" t="s">
        <v>50</v>
      </c>
      <c r="Z3" s="27" t="s">
        <v>51</v>
      </c>
      <c r="AA3" s="24" t="s">
        <v>52</v>
      </c>
      <c r="AD3" s="28" t="s">
        <v>42</v>
      </c>
      <c r="AE3" s="28" t="s">
        <v>43</v>
      </c>
      <c r="AF3" s="29" t="s">
        <v>44</v>
      </c>
      <c r="AG3" s="30" t="s">
        <v>169</v>
      </c>
      <c r="AH3" s="29" t="s">
        <v>170</v>
      </c>
      <c r="AI3" s="30" t="s">
        <v>171</v>
      </c>
      <c r="AJ3" s="29" t="s">
        <v>172</v>
      </c>
      <c r="AK3" s="30" t="s">
        <v>173</v>
      </c>
      <c r="AL3" s="29" t="s">
        <v>174</v>
      </c>
      <c r="AM3" s="30" t="s">
        <v>175</v>
      </c>
      <c r="AN3" s="29" t="s">
        <v>176</v>
      </c>
      <c r="AO3" s="30" t="s">
        <v>177</v>
      </c>
      <c r="AP3" s="29" t="s">
        <v>178</v>
      </c>
      <c r="AQ3" s="30" t="s">
        <v>179</v>
      </c>
      <c r="AR3" s="29" t="s">
        <v>180</v>
      </c>
      <c r="AS3" s="30" t="s">
        <v>181</v>
      </c>
      <c r="AT3" s="29" t="s">
        <v>182</v>
      </c>
      <c r="AU3" s="30" t="s">
        <v>183</v>
      </c>
      <c r="AV3" s="29" t="s">
        <v>184</v>
      </c>
      <c r="AW3" s="30" t="s">
        <v>185</v>
      </c>
      <c r="AX3" s="29" t="s">
        <v>186</v>
      </c>
      <c r="AY3" s="30" t="s">
        <v>187</v>
      </c>
      <c r="AZ3" s="29" t="s">
        <v>188</v>
      </c>
      <c r="BA3" s="30" t="s">
        <v>189</v>
      </c>
      <c r="BB3" s="29" t="s">
        <v>190</v>
      </c>
      <c r="BC3" s="31"/>
      <c r="BD3" s="185" t="s">
        <v>51</v>
      </c>
      <c r="BE3" s="185" t="s">
        <v>208</v>
      </c>
      <c r="BH3"/>
      <c r="BI3" s="2" t="s">
        <v>230</v>
      </c>
      <c r="BJ3" s="199"/>
      <c r="BK3" s="199"/>
      <c r="BL3" s="199"/>
      <c r="BM3" s="2" t="s">
        <v>230</v>
      </c>
      <c r="BN3" s="199"/>
      <c r="BO3" s="199"/>
      <c r="BP3" s="199"/>
      <c r="BQ3"/>
      <c r="BR3" s="2" t="s">
        <v>231</v>
      </c>
      <c r="BS3"/>
      <c r="BT3"/>
      <c r="BU3"/>
      <c r="BV3"/>
      <c r="BW3"/>
      <c r="BX3" s="6"/>
      <c r="BY3" s="6"/>
      <c r="BZ3" s="6"/>
      <c r="CA3" s="6"/>
      <c r="CB3" s="6"/>
      <c r="CC3" s="199"/>
      <c r="CD3" s="199"/>
      <c r="CE3"/>
      <c r="CF3"/>
      <c r="CG3"/>
      <c r="CJ3" s="6" t="s">
        <v>28</v>
      </c>
      <c r="CO3" s="20" t="s">
        <v>41</v>
      </c>
      <c r="CU3"/>
      <c r="CV3" s="2" t="s">
        <v>244</v>
      </c>
      <c r="CW3"/>
      <c r="CX3"/>
    </row>
    <row r="4" spans="1:102" ht="20" customHeight="1" thickBot="1">
      <c r="B4" s="3" t="s">
        <v>211</v>
      </c>
      <c r="C4" s="4" t="s">
        <v>26</v>
      </c>
      <c r="D4" s="3" t="s">
        <v>211</v>
      </c>
      <c r="E4" s="12" t="s">
        <v>27</v>
      </c>
      <c r="G4" s="3" t="s">
        <v>212</v>
      </c>
      <c r="H4" s="12" t="s">
        <v>26</v>
      </c>
      <c r="I4" s="3" t="s">
        <v>212</v>
      </c>
      <c r="J4" s="12" t="s">
        <v>27</v>
      </c>
      <c r="L4" s="170"/>
      <c r="M4" s="165" t="s">
        <v>102</v>
      </c>
      <c r="N4" s="32" t="s">
        <v>103</v>
      </c>
      <c r="O4" s="33" t="s">
        <v>54</v>
      </c>
      <c r="P4" s="32" t="s">
        <v>55</v>
      </c>
      <c r="Q4" s="32" t="s">
        <v>56</v>
      </c>
      <c r="R4" s="32" t="s">
        <v>57</v>
      </c>
      <c r="S4" s="32" t="s">
        <v>58</v>
      </c>
      <c r="T4" s="32" t="s">
        <v>59</v>
      </c>
      <c r="U4" s="32" t="s">
        <v>60</v>
      </c>
      <c r="V4" s="32" t="s">
        <v>61</v>
      </c>
      <c r="W4" s="32" t="s">
        <v>219</v>
      </c>
      <c r="X4" s="35" t="s">
        <v>62</v>
      </c>
      <c r="Y4" s="36" t="s">
        <v>63</v>
      </c>
      <c r="Z4" s="33" t="s">
        <v>64</v>
      </c>
      <c r="AA4" s="32" t="s">
        <v>65</v>
      </c>
      <c r="AB4" s="37"/>
      <c r="AC4" s="37"/>
      <c r="AD4" s="32" t="s">
        <v>53</v>
      </c>
      <c r="AE4" s="32" t="s">
        <v>53</v>
      </c>
      <c r="AF4" s="36" t="s">
        <v>54</v>
      </c>
      <c r="AG4" s="33"/>
      <c r="AH4" s="36"/>
      <c r="AI4" s="33"/>
      <c r="AJ4" s="36"/>
      <c r="AK4" s="33"/>
      <c r="AL4" s="36"/>
      <c r="AM4" s="33"/>
      <c r="AN4" s="36"/>
      <c r="AO4" s="33"/>
      <c r="AP4" s="36"/>
      <c r="AQ4" s="33"/>
      <c r="AR4" s="36"/>
      <c r="AS4" s="33"/>
      <c r="AT4" s="36"/>
      <c r="AU4" s="33"/>
      <c r="AV4" s="36"/>
      <c r="AW4" s="33"/>
      <c r="AX4" s="36"/>
      <c r="AY4" s="33"/>
      <c r="AZ4" s="36"/>
      <c r="BA4" s="33"/>
      <c r="BB4" s="36"/>
      <c r="BC4" s="31"/>
      <c r="BD4" s="34" t="s">
        <v>64</v>
      </c>
      <c r="BE4" s="34" t="s">
        <v>209</v>
      </c>
      <c r="BH4"/>
      <c r="BI4" s="3" t="s">
        <v>211</v>
      </c>
      <c r="BJ4" s="200" t="s">
        <v>232</v>
      </c>
      <c r="BK4" s="201" t="s">
        <v>233</v>
      </c>
      <c r="BL4" s="15"/>
      <c r="BM4" s="202" t="s">
        <v>211</v>
      </c>
      <c r="BN4" s="203" t="s">
        <v>234</v>
      </c>
      <c r="BO4" s="204" t="s">
        <v>235</v>
      </c>
      <c r="BP4" s="199"/>
      <c r="BQ4"/>
      <c r="BR4" s="205" t="s">
        <v>236</v>
      </c>
      <c r="BS4" s="200" t="s">
        <v>232</v>
      </c>
      <c r="BT4" s="206" t="s">
        <v>234</v>
      </c>
      <c r="BU4" s="206" t="s">
        <v>233</v>
      </c>
      <c r="BV4" s="201" t="s">
        <v>235</v>
      </c>
      <c r="BW4"/>
      <c r="BX4" s="6"/>
      <c r="BY4" s="207" t="s">
        <v>237</v>
      </c>
      <c r="BZ4" s="208" t="s">
        <v>238</v>
      </c>
      <c r="CA4" s="209" t="s">
        <v>239</v>
      </c>
      <c r="CB4" s="210"/>
      <c r="CC4" s="199"/>
      <c r="CD4" s="207" t="s">
        <v>236</v>
      </c>
      <c r="CE4" s="208" t="s">
        <v>238</v>
      </c>
      <c r="CF4" s="209" t="s">
        <v>239</v>
      </c>
      <c r="CG4"/>
      <c r="CJ4" s="3" t="s">
        <v>211</v>
      </c>
      <c r="CK4" s="4" t="s">
        <v>26</v>
      </c>
      <c r="CL4" s="3" t="s">
        <v>211</v>
      </c>
      <c r="CM4" s="242" t="s">
        <v>27</v>
      </c>
      <c r="CO4" s="3" t="s">
        <v>212</v>
      </c>
      <c r="CP4" s="12" t="s">
        <v>26</v>
      </c>
      <c r="CQ4" s="3" t="s">
        <v>212</v>
      </c>
      <c r="CR4" s="242" t="s">
        <v>27</v>
      </c>
      <c r="CU4"/>
      <c r="CV4"/>
      <c r="CW4"/>
      <c r="CX4"/>
    </row>
    <row r="5" spans="1:102" ht="20" customHeight="1">
      <c r="B5" s="5" t="s">
        <v>0</v>
      </c>
      <c r="C5">
        <v>5</v>
      </c>
      <c r="D5" s="5" t="s">
        <v>0</v>
      </c>
      <c r="E5" s="13">
        <v>6</v>
      </c>
      <c r="G5" s="16">
        <v>1</v>
      </c>
      <c r="H5" s="18">
        <v>0</v>
      </c>
      <c r="I5" s="16">
        <v>1</v>
      </c>
      <c r="J5" s="18">
        <v>4</v>
      </c>
      <c r="L5" s="170"/>
      <c r="M5" s="166">
        <v>31147</v>
      </c>
      <c r="N5" s="38" t="s">
        <v>66</v>
      </c>
      <c r="O5" s="38" t="s">
        <v>67</v>
      </c>
      <c r="P5" s="39" t="s">
        <v>68</v>
      </c>
      <c r="Q5" s="39" t="s">
        <v>69</v>
      </c>
      <c r="R5" s="40">
        <v>10</v>
      </c>
      <c r="S5" s="40">
        <v>29</v>
      </c>
      <c r="T5" s="41" t="s">
        <v>70</v>
      </c>
      <c r="U5" s="42">
        <v>7</v>
      </c>
      <c r="V5" s="43">
        <v>9.1999999999999993</v>
      </c>
      <c r="W5" s="43">
        <v>0</v>
      </c>
      <c r="X5" s="44">
        <v>13.333333333333334</v>
      </c>
      <c r="Y5" s="45">
        <v>0.83343798000000013</v>
      </c>
      <c r="Z5" s="46">
        <v>256</v>
      </c>
      <c r="AA5" s="172">
        <v>6</v>
      </c>
      <c r="AB5" s="37"/>
      <c r="AC5" s="37"/>
      <c r="AD5" s="38">
        <v>31147</v>
      </c>
      <c r="AE5" s="38" t="s">
        <v>66</v>
      </c>
      <c r="AF5" s="47" t="s">
        <v>67</v>
      </c>
      <c r="AG5" s="48">
        <v>0</v>
      </c>
      <c r="AH5" s="49">
        <v>0</v>
      </c>
      <c r="AI5" s="48">
        <v>0</v>
      </c>
      <c r="AJ5" s="49">
        <v>0</v>
      </c>
      <c r="AK5" s="48">
        <v>0</v>
      </c>
      <c r="AL5" s="49">
        <v>0</v>
      </c>
      <c r="AM5" s="48">
        <v>0</v>
      </c>
      <c r="AN5" s="49">
        <v>0</v>
      </c>
      <c r="AO5" s="48">
        <v>0</v>
      </c>
      <c r="AP5" s="49">
        <v>0</v>
      </c>
      <c r="AQ5" s="48">
        <v>0</v>
      </c>
      <c r="AR5" s="49">
        <v>0</v>
      </c>
      <c r="AS5" s="50">
        <v>1</v>
      </c>
      <c r="AT5" s="49">
        <v>0</v>
      </c>
      <c r="AU5" s="48">
        <v>3</v>
      </c>
      <c r="AV5" s="49">
        <v>0</v>
      </c>
      <c r="AW5" s="48">
        <v>1</v>
      </c>
      <c r="AX5" s="49">
        <v>0</v>
      </c>
      <c r="AY5" s="48">
        <v>1</v>
      </c>
      <c r="AZ5" s="49">
        <v>0</v>
      </c>
      <c r="BA5" s="48">
        <v>0</v>
      </c>
      <c r="BB5" s="49">
        <v>0</v>
      </c>
      <c r="BC5" s="31"/>
      <c r="BD5" s="186">
        <v>256</v>
      </c>
      <c r="BE5" s="186">
        <f>SUM(AG5:BB5)</f>
        <v>6</v>
      </c>
      <c r="BH5"/>
      <c r="BI5" s="5" t="s">
        <v>0</v>
      </c>
      <c r="BJ5" s="211">
        <v>16</v>
      </c>
      <c r="BK5" s="212">
        <v>16</v>
      </c>
      <c r="BL5" s="1"/>
      <c r="BM5" s="213" t="s">
        <v>0</v>
      </c>
      <c r="BN5" s="214">
        <v>20</v>
      </c>
      <c r="BO5" s="215">
        <v>12</v>
      </c>
      <c r="BP5" s="199"/>
      <c r="BQ5"/>
      <c r="BR5" s="216">
        <v>1</v>
      </c>
      <c r="BS5" s="211">
        <v>12.359</v>
      </c>
      <c r="BT5" s="217">
        <v>14.1531</v>
      </c>
      <c r="BU5" s="217">
        <v>10.994300000000001</v>
      </c>
      <c r="BV5" s="212">
        <v>9.1816499999999994</v>
      </c>
      <c r="BW5"/>
      <c r="BX5" s="6"/>
      <c r="BY5" s="218">
        <v>1</v>
      </c>
      <c r="BZ5" s="219">
        <v>16.260000000000002</v>
      </c>
      <c r="CA5" s="220">
        <v>9.57</v>
      </c>
      <c r="CB5" s="221"/>
      <c r="CC5" s="199"/>
      <c r="CD5" s="218">
        <v>1</v>
      </c>
      <c r="CE5" s="219">
        <v>11.8</v>
      </c>
      <c r="CF5" s="222">
        <v>11.8</v>
      </c>
      <c r="CG5"/>
      <c r="CJ5" s="5" t="s">
        <v>0</v>
      </c>
      <c r="CK5" s="1">
        <v>1</v>
      </c>
      <c r="CL5" s="5" t="s">
        <v>0</v>
      </c>
      <c r="CM5" s="243">
        <v>5</v>
      </c>
      <c r="CO5" s="16">
        <v>1</v>
      </c>
      <c r="CP5" s="1">
        <v>2</v>
      </c>
      <c r="CQ5" s="16">
        <v>1</v>
      </c>
      <c r="CR5" s="243">
        <v>0</v>
      </c>
    </row>
    <row r="6" spans="1:102" ht="20" customHeight="1">
      <c r="B6" s="5" t="s">
        <v>1</v>
      </c>
      <c r="C6">
        <v>1</v>
      </c>
      <c r="D6" s="5" t="s">
        <v>1</v>
      </c>
      <c r="E6" s="13">
        <v>10</v>
      </c>
      <c r="G6" s="16">
        <v>2</v>
      </c>
      <c r="H6" s="18">
        <v>0</v>
      </c>
      <c r="I6" s="16">
        <v>2</v>
      </c>
      <c r="J6" s="18">
        <v>5</v>
      </c>
      <c r="L6" s="170"/>
      <c r="M6" s="166">
        <v>31147</v>
      </c>
      <c r="N6" s="51" t="s">
        <v>71</v>
      </c>
      <c r="O6" s="51" t="s">
        <v>72</v>
      </c>
      <c r="P6" s="52" t="s">
        <v>73</v>
      </c>
      <c r="Q6" s="52" t="s">
        <v>74</v>
      </c>
      <c r="R6" s="40">
        <v>10</v>
      </c>
      <c r="S6" s="40">
        <v>29</v>
      </c>
      <c r="T6" s="53" t="s">
        <v>75</v>
      </c>
      <c r="U6" s="54">
        <v>2.6</v>
      </c>
      <c r="V6" s="55">
        <v>8</v>
      </c>
      <c r="W6" s="55">
        <v>0</v>
      </c>
      <c r="X6" s="44">
        <v>4.7342995169082132</v>
      </c>
      <c r="Y6" s="45">
        <v>1.97628336</v>
      </c>
      <c r="Z6" s="56">
        <v>32</v>
      </c>
      <c r="AA6" s="173">
        <v>54</v>
      </c>
      <c r="AB6" s="57"/>
      <c r="AC6" s="57"/>
      <c r="AD6" s="38">
        <v>31147</v>
      </c>
      <c r="AE6" s="51" t="s">
        <v>71</v>
      </c>
      <c r="AF6" s="58" t="s">
        <v>67</v>
      </c>
      <c r="AG6" s="48">
        <v>0</v>
      </c>
      <c r="AH6" s="49">
        <v>0</v>
      </c>
      <c r="AI6" s="48">
        <v>0</v>
      </c>
      <c r="AJ6" s="49">
        <v>0</v>
      </c>
      <c r="AK6" s="48">
        <v>0</v>
      </c>
      <c r="AL6" s="49">
        <v>0</v>
      </c>
      <c r="AM6" s="48">
        <v>0</v>
      </c>
      <c r="AN6" s="59">
        <v>1</v>
      </c>
      <c r="AO6" s="60">
        <v>0</v>
      </c>
      <c r="AP6" s="61">
        <v>3</v>
      </c>
      <c r="AQ6" s="60">
        <v>2</v>
      </c>
      <c r="AR6" s="61">
        <v>5</v>
      </c>
      <c r="AS6" s="60">
        <v>1</v>
      </c>
      <c r="AT6" s="61">
        <v>7</v>
      </c>
      <c r="AU6" s="60">
        <v>5</v>
      </c>
      <c r="AV6" s="61">
        <v>10</v>
      </c>
      <c r="AW6" s="60">
        <v>4</v>
      </c>
      <c r="AX6" s="61">
        <v>6</v>
      </c>
      <c r="AY6" s="60">
        <v>3</v>
      </c>
      <c r="AZ6" s="61">
        <v>0</v>
      </c>
      <c r="BA6" s="60">
        <v>4</v>
      </c>
      <c r="BB6" s="61">
        <v>3</v>
      </c>
      <c r="BC6" s="31"/>
      <c r="BD6" s="187">
        <v>32</v>
      </c>
      <c r="BE6" s="186">
        <f t="shared" ref="BE6:BE27" si="0">SUM(AG6:BB6)</f>
        <v>54</v>
      </c>
      <c r="BH6"/>
      <c r="BI6" s="213" t="s">
        <v>1</v>
      </c>
      <c r="BJ6" s="214">
        <v>18</v>
      </c>
      <c r="BK6" s="215">
        <v>19</v>
      </c>
      <c r="BL6" s="1"/>
      <c r="BM6" s="213" t="s">
        <v>1</v>
      </c>
      <c r="BN6" s="214">
        <v>20</v>
      </c>
      <c r="BO6" s="215">
        <v>14</v>
      </c>
      <c r="BP6" s="199"/>
      <c r="BQ6"/>
      <c r="BR6" s="223">
        <v>2</v>
      </c>
      <c r="BS6" s="214">
        <v>9.11266</v>
      </c>
      <c r="BT6" s="224">
        <v>5.3235999999999999</v>
      </c>
      <c r="BU6" s="224">
        <v>5.4793399999999997</v>
      </c>
      <c r="BV6" s="215">
        <v>7.0117700000000003</v>
      </c>
      <c r="BW6"/>
      <c r="BX6" s="6"/>
      <c r="BY6" s="218">
        <v>2</v>
      </c>
      <c r="BZ6" s="219">
        <v>14.04</v>
      </c>
      <c r="CA6" s="220">
        <v>9.5500000000000007</v>
      </c>
      <c r="CB6" s="221"/>
      <c r="CC6" s="199"/>
      <c r="CD6" s="218">
        <v>2</v>
      </c>
      <c r="CE6" s="219">
        <v>7.14</v>
      </c>
      <c r="CF6" s="222">
        <v>17.899999999999999</v>
      </c>
      <c r="CG6"/>
      <c r="CJ6" s="5" t="s">
        <v>1</v>
      </c>
      <c r="CK6" s="1">
        <v>15</v>
      </c>
      <c r="CL6" s="5" t="s">
        <v>1</v>
      </c>
      <c r="CM6" s="243">
        <v>16</v>
      </c>
      <c r="CO6" s="16">
        <v>2</v>
      </c>
      <c r="CP6" s="1">
        <v>0</v>
      </c>
      <c r="CQ6" s="16">
        <v>2</v>
      </c>
      <c r="CR6" s="243">
        <v>0</v>
      </c>
    </row>
    <row r="7" spans="1:102" ht="20" customHeight="1">
      <c r="B7" s="5" t="s">
        <v>2</v>
      </c>
      <c r="C7">
        <v>6</v>
      </c>
      <c r="D7" s="5" t="s">
        <v>2</v>
      </c>
      <c r="E7" s="13">
        <v>10</v>
      </c>
      <c r="G7" s="16">
        <v>3</v>
      </c>
      <c r="H7" s="18">
        <v>0</v>
      </c>
      <c r="I7" s="16">
        <v>3</v>
      </c>
      <c r="J7" s="18">
        <v>3</v>
      </c>
      <c r="L7" s="170"/>
      <c r="M7" s="166">
        <v>31147</v>
      </c>
      <c r="N7" s="51" t="s">
        <v>76</v>
      </c>
      <c r="O7" s="51" t="s">
        <v>72</v>
      </c>
      <c r="P7" s="52" t="s">
        <v>73</v>
      </c>
      <c r="Q7" s="52" t="s">
        <v>74</v>
      </c>
      <c r="R7" s="40">
        <v>10</v>
      </c>
      <c r="S7" s="40">
        <v>29</v>
      </c>
      <c r="T7" s="53" t="s">
        <v>75</v>
      </c>
      <c r="U7" s="54">
        <v>3.1</v>
      </c>
      <c r="V7" s="55">
        <v>6.2857142857142856</v>
      </c>
      <c r="W7" s="55">
        <v>0</v>
      </c>
      <c r="X7" s="44">
        <v>6.2318840579710146</v>
      </c>
      <c r="Y7" s="62">
        <v>0.51017886000000001</v>
      </c>
      <c r="Z7" s="56">
        <v>768</v>
      </c>
      <c r="AA7" s="173">
        <v>21</v>
      </c>
      <c r="AB7" s="57"/>
      <c r="AC7" s="57"/>
      <c r="AD7" s="38">
        <v>31147</v>
      </c>
      <c r="AE7" s="51" t="s">
        <v>76</v>
      </c>
      <c r="AF7" s="58" t="s">
        <v>191</v>
      </c>
      <c r="AG7" s="63">
        <v>0</v>
      </c>
      <c r="AH7" s="64">
        <v>0</v>
      </c>
      <c r="AI7" s="63">
        <v>0</v>
      </c>
      <c r="AJ7" s="64">
        <v>0</v>
      </c>
      <c r="AK7" s="63">
        <v>0</v>
      </c>
      <c r="AL7" s="64">
        <v>0</v>
      </c>
      <c r="AM7" s="63">
        <v>0</v>
      </c>
      <c r="AN7" s="64">
        <v>0</v>
      </c>
      <c r="AO7" s="63">
        <v>0</v>
      </c>
      <c r="AP7" s="64">
        <v>0</v>
      </c>
      <c r="AQ7" s="63">
        <v>0</v>
      </c>
      <c r="AR7" s="64">
        <v>0</v>
      </c>
      <c r="AS7" s="63">
        <v>0</v>
      </c>
      <c r="AT7" s="64">
        <v>0</v>
      </c>
      <c r="AU7" s="63">
        <v>0</v>
      </c>
      <c r="AV7" s="64">
        <v>0</v>
      </c>
      <c r="AW7" s="63">
        <v>0</v>
      </c>
      <c r="AX7" s="65">
        <v>4</v>
      </c>
      <c r="AY7" s="66">
        <v>0</v>
      </c>
      <c r="AZ7" s="67">
        <v>9</v>
      </c>
      <c r="BA7" s="66">
        <v>4</v>
      </c>
      <c r="BB7" s="67">
        <v>4</v>
      </c>
      <c r="BC7" s="31"/>
      <c r="BD7" s="187">
        <v>768</v>
      </c>
      <c r="BE7" s="186">
        <f t="shared" si="0"/>
        <v>21</v>
      </c>
      <c r="BH7"/>
      <c r="BI7" s="213" t="s">
        <v>2</v>
      </c>
      <c r="BJ7" s="214">
        <v>21</v>
      </c>
      <c r="BK7" s="215">
        <v>15</v>
      </c>
      <c r="BL7" s="1"/>
      <c r="BM7" s="213" t="s">
        <v>2</v>
      </c>
      <c r="BN7" s="214">
        <v>18</v>
      </c>
      <c r="BO7" s="215">
        <v>14</v>
      </c>
      <c r="BP7" s="199"/>
      <c r="BQ7"/>
      <c r="BR7" s="223">
        <v>3</v>
      </c>
      <c r="BS7" s="214">
        <v>12.5732</v>
      </c>
      <c r="BT7" s="224">
        <v>15.674200000000001</v>
      </c>
      <c r="BU7" s="224">
        <v>14.158300000000001</v>
      </c>
      <c r="BV7" s="215">
        <v>17.029699999999998</v>
      </c>
      <c r="BW7"/>
      <c r="BX7" s="6"/>
      <c r="BY7" s="218">
        <v>3</v>
      </c>
      <c r="BZ7" s="219">
        <v>10.83</v>
      </c>
      <c r="CA7" s="220">
        <v>10.29</v>
      </c>
      <c r="CB7" s="221"/>
      <c r="CC7" s="199"/>
      <c r="CD7" s="218">
        <v>3</v>
      </c>
      <c r="CE7" s="219">
        <v>8.18</v>
      </c>
      <c r="CF7" s="222">
        <v>16.5</v>
      </c>
      <c r="CG7"/>
      <c r="CJ7" s="5" t="s">
        <v>2</v>
      </c>
      <c r="CK7" s="1">
        <v>5</v>
      </c>
      <c r="CL7" s="5" t="s">
        <v>2</v>
      </c>
      <c r="CM7" s="243">
        <v>10</v>
      </c>
      <c r="CO7" s="16">
        <v>3</v>
      </c>
      <c r="CP7" s="1">
        <v>0</v>
      </c>
      <c r="CQ7" s="16">
        <v>3</v>
      </c>
      <c r="CR7" s="243">
        <v>0</v>
      </c>
    </row>
    <row r="8" spans="1:102" ht="20" customHeight="1">
      <c r="B8" s="5" t="s">
        <v>3</v>
      </c>
      <c r="C8">
        <v>1</v>
      </c>
      <c r="D8" s="5" t="s">
        <v>3</v>
      </c>
      <c r="E8" s="13">
        <v>2</v>
      </c>
      <c r="G8" s="16">
        <v>4</v>
      </c>
      <c r="H8" s="18">
        <v>0</v>
      </c>
      <c r="I8" s="16">
        <v>4</v>
      </c>
      <c r="J8" s="18">
        <v>2</v>
      </c>
      <c r="L8" s="170"/>
      <c r="M8" s="166">
        <v>31147</v>
      </c>
      <c r="N8" s="51" t="s">
        <v>77</v>
      </c>
      <c r="O8" s="51" t="s">
        <v>72</v>
      </c>
      <c r="P8" s="52" t="s">
        <v>73</v>
      </c>
      <c r="Q8" s="52" t="s">
        <v>74</v>
      </c>
      <c r="R8" s="40">
        <v>10</v>
      </c>
      <c r="S8" s="40">
        <v>29</v>
      </c>
      <c r="T8" s="53" t="s">
        <v>75</v>
      </c>
      <c r="U8" s="54">
        <v>3.2</v>
      </c>
      <c r="V8" s="55">
        <v>5.1428571428571432</v>
      </c>
      <c r="W8" s="43">
        <v>0</v>
      </c>
      <c r="X8" s="44">
        <v>10.917874396135266</v>
      </c>
      <c r="Y8" s="62">
        <v>0.83343798000000013</v>
      </c>
      <c r="Z8" s="68">
        <v>256</v>
      </c>
      <c r="AA8" s="173">
        <v>225</v>
      </c>
      <c r="AB8" s="57"/>
      <c r="AC8" s="57"/>
      <c r="AD8" s="38">
        <v>31147</v>
      </c>
      <c r="AE8" s="51" t="s">
        <v>77</v>
      </c>
      <c r="AF8" s="58" t="s">
        <v>67</v>
      </c>
      <c r="AG8" s="63">
        <v>0</v>
      </c>
      <c r="AH8" s="64">
        <v>0</v>
      </c>
      <c r="AI8" s="63">
        <v>0</v>
      </c>
      <c r="AJ8" s="64">
        <v>0</v>
      </c>
      <c r="AK8" s="63">
        <v>0</v>
      </c>
      <c r="AL8" s="64">
        <v>0</v>
      </c>
      <c r="AM8" s="63">
        <v>0</v>
      </c>
      <c r="AN8" s="64">
        <v>0</v>
      </c>
      <c r="AO8" s="63">
        <v>0</v>
      </c>
      <c r="AP8" s="64">
        <v>0</v>
      </c>
      <c r="AQ8" s="63">
        <v>0</v>
      </c>
      <c r="AR8" s="64">
        <v>0</v>
      </c>
      <c r="AS8" s="63">
        <v>0</v>
      </c>
      <c r="AT8" s="65">
        <v>1</v>
      </c>
      <c r="AU8" s="66">
        <v>1</v>
      </c>
      <c r="AV8" s="67">
        <v>6</v>
      </c>
      <c r="AW8" s="66">
        <v>11</v>
      </c>
      <c r="AX8" s="67">
        <v>24</v>
      </c>
      <c r="AY8" s="66">
        <v>30</v>
      </c>
      <c r="AZ8" s="67">
        <v>66</v>
      </c>
      <c r="BA8" s="66">
        <v>33</v>
      </c>
      <c r="BB8" s="67">
        <v>53</v>
      </c>
      <c r="BC8" s="31"/>
      <c r="BD8" s="187">
        <v>256</v>
      </c>
      <c r="BE8" s="186">
        <f t="shared" si="0"/>
        <v>225</v>
      </c>
      <c r="BH8"/>
      <c r="BI8" s="213" t="s">
        <v>3</v>
      </c>
      <c r="BJ8" s="214">
        <v>12</v>
      </c>
      <c r="BK8" s="215">
        <v>12</v>
      </c>
      <c r="BL8" s="1"/>
      <c r="BM8" s="213" t="s">
        <v>3</v>
      </c>
      <c r="BN8" s="214">
        <v>16</v>
      </c>
      <c r="BO8" s="215">
        <v>15</v>
      </c>
      <c r="BP8" s="199"/>
      <c r="BQ8"/>
      <c r="BR8" s="223">
        <v>4</v>
      </c>
      <c r="BS8" s="214">
        <v>6.1315</v>
      </c>
      <c r="BT8" s="224">
        <v>4.3851300000000002</v>
      </c>
      <c r="BU8" s="224">
        <v>6.9028999999999998</v>
      </c>
      <c r="BV8" s="215">
        <v>9.9321400000000004</v>
      </c>
      <c r="BW8"/>
      <c r="BX8" s="6"/>
      <c r="BY8" s="218">
        <v>4</v>
      </c>
      <c r="BZ8" s="219">
        <v>10.72</v>
      </c>
      <c r="CA8" s="220">
        <v>11.04</v>
      </c>
      <c r="CB8" s="221"/>
      <c r="CC8" s="199"/>
      <c r="CD8" s="218">
        <v>4</v>
      </c>
      <c r="CE8" s="219">
        <v>14.9</v>
      </c>
      <c r="CF8" s="222">
        <v>16.7</v>
      </c>
      <c r="CG8"/>
      <c r="CJ8" s="5" t="s">
        <v>3</v>
      </c>
      <c r="CK8" s="1">
        <v>8</v>
      </c>
      <c r="CL8" s="5" t="s">
        <v>3</v>
      </c>
      <c r="CM8" s="243">
        <v>21</v>
      </c>
      <c r="CO8" s="16">
        <v>4</v>
      </c>
      <c r="CP8" s="1">
        <v>1</v>
      </c>
      <c r="CQ8" s="16">
        <v>4</v>
      </c>
      <c r="CR8" s="243">
        <v>2</v>
      </c>
    </row>
    <row r="9" spans="1:102" ht="20" customHeight="1">
      <c r="B9" s="5" t="s">
        <v>4</v>
      </c>
      <c r="C9">
        <v>3</v>
      </c>
      <c r="D9" s="5" t="s">
        <v>4</v>
      </c>
      <c r="E9" s="13">
        <v>7</v>
      </c>
      <c r="G9" s="16">
        <v>5</v>
      </c>
      <c r="H9" s="18">
        <v>0</v>
      </c>
      <c r="I9" s="16">
        <v>5</v>
      </c>
      <c r="J9" s="18">
        <v>3</v>
      </c>
      <c r="L9" s="170"/>
      <c r="M9" s="166">
        <v>31147</v>
      </c>
      <c r="N9" s="51" t="s">
        <v>78</v>
      </c>
      <c r="O9" s="51" t="s">
        <v>72</v>
      </c>
      <c r="P9" s="52" t="s">
        <v>73</v>
      </c>
      <c r="Q9" s="52" t="s">
        <v>74</v>
      </c>
      <c r="R9" s="40">
        <v>10</v>
      </c>
      <c r="S9" s="40">
        <v>29</v>
      </c>
      <c r="T9" s="53" t="s">
        <v>75</v>
      </c>
      <c r="U9" s="54">
        <v>3.3</v>
      </c>
      <c r="V9" s="55">
        <v>7.6923076923076916</v>
      </c>
      <c r="W9" s="55">
        <v>0</v>
      </c>
      <c r="X9" s="44">
        <v>19.420289855072465</v>
      </c>
      <c r="Y9" s="62">
        <v>0.83343798000000013</v>
      </c>
      <c r="Z9" s="68">
        <v>256</v>
      </c>
      <c r="AA9" s="173">
        <v>210</v>
      </c>
      <c r="AB9" s="57"/>
      <c r="AC9" s="57"/>
      <c r="AD9" s="38">
        <v>31147</v>
      </c>
      <c r="AE9" s="51" t="s">
        <v>78</v>
      </c>
      <c r="AF9" s="58" t="s">
        <v>67</v>
      </c>
      <c r="AG9" s="63">
        <v>0</v>
      </c>
      <c r="AH9" s="64">
        <v>0</v>
      </c>
      <c r="AI9" s="63">
        <v>0</v>
      </c>
      <c r="AJ9" s="64">
        <v>0</v>
      </c>
      <c r="AK9" s="63">
        <v>0</v>
      </c>
      <c r="AL9" s="64">
        <v>0</v>
      </c>
      <c r="AM9" s="63">
        <v>0</v>
      </c>
      <c r="AN9" s="64">
        <v>0</v>
      </c>
      <c r="AO9" s="63">
        <v>0</v>
      </c>
      <c r="AP9" s="64">
        <v>0</v>
      </c>
      <c r="AQ9" s="63">
        <v>0</v>
      </c>
      <c r="AR9" s="64">
        <v>0</v>
      </c>
      <c r="AS9" s="63">
        <v>0</v>
      </c>
      <c r="AT9" s="65">
        <v>3</v>
      </c>
      <c r="AU9" s="63">
        <v>1</v>
      </c>
      <c r="AV9" s="67">
        <v>21</v>
      </c>
      <c r="AW9" s="66">
        <v>2</v>
      </c>
      <c r="AX9" s="67">
        <v>26</v>
      </c>
      <c r="AY9" s="66">
        <v>16</v>
      </c>
      <c r="AZ9" s="67">
        <v>48</v>
      </c>
      <c r="BA9" s="66">
        <v>24</v>
      </c>
      <c r="BB9" s="67">
        <v>69</v>
      </c>
      <c r="BC9" s="31"/>
      <c r="BD9" s="187">
        <v>256</v>
      </c>
      <c r="BE9" s="186">
        <f t="shared" si="0"/>
        <v>210</v>
      </c>
      <c r="BH9"/>
      <c r="BI9" s="213" t="s">
        <v>4</v>
      </c>
      <c r="BJ9" s="214">
        <v>17</v>
      </c>
      <c r="BK9" s="215">
        <v>18</v>
      </c>
      <c r="BL9" s="1"/>
      <c r="BM9" s="213" t="s">
        <v>4</v>
      </c>
      <c r="BN9" s="214">
        <v>15</v>
      </c>
      <c r="BO9" s="215">
        <v>14</v>
      </c>
      <c r="BP9" s="199"/>
      <c r="BQ9"/>
      <c r="BR9" s="223">
        <v>5</v>
      </c>
      <c r="BS9" s="214">
        <v>12.948</v>
      </c>
      <c r="BT9" s="224">
        <v>15.0282</v>
      </c>
      <c r="BU9" s="224">
        <v>12.2486</v>
      </c>
      <c r="BV9" s="215">
        <v>10.8614</v>
      </c>
      <c r="BW9"/>
      <c r="BX9" s="6"/>
      <c r="BY9" s="218">
        <v>5</v>
      </c>
      <c r="BZ9" s="219">
        <v>13.81</v>
      </c>
      <c r="CA9" s="220">
        <v>13.32</v>
      </c>
      <c r="CB9" s="221"/>
      <c r="CC9" s="199"/>
      <c r="CD9" s="218">
        <v>5</v>
      </c>
      <c r="CE9" s="219">
        <v>11.4</v>
      </c>
      <c r="CF9" s="222">
        <v>8.9600000000000009</v>
      </c>
      <c r="CG9"/>
      <c r="CJ9" s="5" t="s">
        <v>4</v>
      </c>
      <c r="CK9" s="1">
        <v>0</v>
      </c>
      <c r="CL9" s="5" t="s">
        <v>4</v>
      </c>
      <c r="CM9" s="243">
        <v>16</v>
      </c>
      <c r="CO9" s="16">
        <v>5</v>
      </c>
      <c r="CP9" s="1">
        <v>0</v>
      </c>
      <c r="CQ9" s="16">
        <v>5</v>
      </c>
      <c r="CR9" s="243">
        <v>0</v>
      </c>
    </row>
    <row r="10" spans="1:102" ht="20" customHeight="1">
      <c r="B10" s="5" t="s">
        <v>5</v>
      </c>
      <c r="C10">
        <v>2</v>
      </c>
      <c r="D10" s="5" t="s">
        <v>5</v>
      </c>
      <c r="E10" s="13">
        <v>5</v>
      </c>
      <c r="G10" s="16">
        <v>6</v>
      </c>
      <c r="H10" s="18">
        <v>1</v>
      </c>
      <c r="I10" s="16">
        <v>6</v>
      </c>
      <c r="J10" s="18">
        <v>4</v>
      </c>
      <c r="L10" s="170"/>
      <c r="M10" s="166">
        <v>31147</v>
      </c>
      <c r="N10" s="51" t="s">
        <v>79</v>
      </c>
      <c r="O10" s="51" t="s">
        <v>72</v>
      </c>
      <c r="P10" s="52" t="s">
        <v>73</v>
      </c>
      <c r="Q10" s="52" t="s">
        <v>74</v>
      </c>
      <c r="R10" s="40">
        <v>10</v>
      </c>
      <c r="S10" s="40">
        <v>29</v>
      </c>
      <c r="T10" s="53" t="s">
        <v>75</v>
      </c>
      <c r="U10" s="54">
        <v>4.5999999999999996</v>
      </c>
      <c r="V10" s="55">
        <v>6.774193548387097</v>
      </c>
      <c r="W10" s="55">
        <v>0</v>
      </c>
      <c r="X10" s="44">
        <v>4.5410628019323669</v>
      </c>
      <c r="Y10" s="45">
        <v>1.97628336</v>
      </c>
      <c r="Z10" s="68">
        <v>512</v>
      </c>
      <c r="AA10" s="173">
        <v>55</v>
      </c>
      <c r="AB10" s="57"/>
      <c r="AC10" s="57"/>
      <c r="AD10" s="38">
        <v>31147</v>
      </c>
      <c r="AE10" s="51" t="s">
        <v>79</v>
      </c>
      <c r="AF10" s="58" t="s">
        <v>67</v>
      </c>
      <c r="AG10" s="63">
        <v>0</v>
      </c>
      <c r="AH10" s="64">
        <v>0</v>
      </c>
      <c r="AI10" s="63">
        <v>0</v>
      </c>
      <c r="AJ10" s="64">
        <v>0</v>
      </c>
      <c r="AK10" s="63">
        <v>0</v>
      </c>
      <c r="AL10" s="64">
        <v>0</v>
      </c>
      <c r="AM10" s="63">
        <v>0</v>
      </c>
      <c r="AN10" s="64">
        <v>0</v>
      </c>
      <c r="AO10" s="63">
        <v>0</v>
      </c>
      <c r="AP10" s="64">
        <v>0</v>
      </c>
      <c r="AQ10" s="63">
        <v>0</v>
      </c>
      <c r="AR10" s="64">
        <v>0</v>
      </c>
      <c r="AS10" s="63">
        <v>0</v>
      </c>
      <c r="AT10" s="49">
        <v>0</v>
      </c>
      <c r="AU10" s="48">
        <v>0</v>
      </c>
      <c r="AV10" s="59">
        <v>2</v>
      </c>
      <c r="AW10" s="48">
        <v>0</v>
      </c>
      <c r="AX10" s="61">
        <v>10</v>
      </c>
      <c r="AY10" s="60">
        <v>1</v>
      </c>
      <c r="AZ10" s="61">
        <v>15</v>
      </c>
      <c r="BA10" s="60">
        <v>17</v>
      </c>
      <c r="BB10" s="61">
        <v>10</v>
      </c>
      <c r="BC10" s="31"/>
      <c r="BD10" s="187">
        <v>512</v>
      </c>
      <c r="BE10" s="186">
        <f t="shared" si="0"/>
        <v>55</v>
      </c>
      <c r="BH10"/>
      <c r="BI10" s="213" t="s">
        <v>5</v>
      </c>
      <c r="BJ10" s="214">
        <v>13</v>
      </c>
      <c r="BK10" s="215">
        <v>14</v>
      </c>
      <c r="BL10" s="1"/>
      <c r="BM10" s="213" t="s">
        <v>5</v>
      </c>
      <c r="BN10" s="214">
        <v>12</v>
      </c>
      <c r="BO10" s="215">
        <v>21</v>
      </c>
      <c r="BP10" s="199"/>
      <c r="BQ10"/>
      <c r="BR10" s="223">
        <v>6</v>
      </c>
      <c r="BS10" s="214">
        <v>8.5233500000000006</v>
      </c>
      <c r="BT10" s="224">
        <v>11.257400000000001</v>
      </c>
      <c r="BU10" s="224">
        <v>13.752700000000001</v>
      </c>
      <c r="BV10" s="215">
        <v>10.7783</v>
      </c>
      <c r="BW10"/>
      <c r="BX10" s="6"/>
      <c r="BY10" s="218">
        <v>6</v>
      </c>
      <c r="BZ10" s="219">
        <v>13.53</v>
      </c>
      <c r="CA10" s="220">
        <v>8.64</v>
      </c>
      <c r="CB10" s="221"/>
      <c r="CC10" s="199"/>
      <c r="CD10" s="218">
        <v>6</v>
      </c>
      <c r="CE10" s="219">
        <v>8</v>
      </c>
      <c r="CF10" s="222">
        <v>17.2</v>
      </c>
      <c r="CG10"/>
      <c r="CJ10" s="5" t="s">
        <v>241</v>
      </c>
      <c r="CK10" s="1">
        <v>3</v>
      </c>
      <c r="CL10" s="5" t="s">
        <v>241</v>
      </c>
      <c r="CM10" s="243">
        <v>15</v>
      </c>
      <c r="CO10" s="16">
        <v>6</v>
      </c>
      <c r="CP10" s="1">
        <v>3</v>
      </c>
      <c r="CQ10" s="16">
        <v>6</v>
      </c>
      <c r="CR10" s="243">
        <v>3</v>
      </c>
    </row>
    <row r="11" spans="1:102" ht="20" customHeight="1" thickBot="1">
      <c r="B11" s="5" t="s">
        <v>6</v>
      </c>
      <c r="C11">
        <v>1</v>
      </c>
      <c r="D11" s="5" t="s">
        <v>6</v>
      </c>
      <c r="E11" s="13">
        <v>6</v>
      </c>
      <c r="G11" s="16">
        <v>7</v>
      </c>
      <c r="H11" s="18">
        <v>0</v>
      </c>
      <c r="I11" s="16">
        <v>7</v>
      </c>
      <c r="J11" s="18">
        <v>9</v>
      </c>
      <c r="L11" s="170"/>
      <c r="M11" s="167">
        <v>31147</v>
      </c>
      <c r="N11" s="69" t="s">
        <v>80</v>
      </c>
      <c r="O11" s="69" t="s">
        <v>72</v>
      </c>
      <c r="P11" s="70" t="s">
        <v>73</v>
      </c>
      <c r="Q11" s="70" t="s">
        <v>74</v>
      </c>
      <c r="R11" s="71">
        <v>10</v>
      </c>
      <c r="S11" s="71">
        <v>29</v>
      </c>
      <c r="T11" s="72" t="s">
        <v>75</v>
      </c>
      <c r="U11" s="73">
        <v>2.8</v>
      </c>
      <c r="V11" s="75">
        <v>8.4615384615384617</v>
      </c>
      <c r="W11" s="75">
        <v>0</v>
      </c>
      <c r="X11" s="76">
        <v>13.285024154589372</v>
      </c>
      <c r="Y11" s="77">
        <v>3.23157096</v>
      </c>
      <c r="Z11" s="78">
        <v>64</v>
      </c>
      <c r="AA11" s="174">
        <v>264</v>
      </c>
      <c r="AB11" s="57"/>
      <c r="AC11" s="57"/>
      <c r="AD11" s="69">
        <v>31147</v>
      </c>
      <c r="AE11" s="69" t="s">
        <v>80</v>
      </c>
      <c r="AF11" s="79" t="s">
        <v>67</v>
      </c>
      <c r="AG11" s="80">
        <v>0</v>
      </c>
      <c r="AH11" s="81">
        <v>0</v>
      </c>
      <c r="AI11" s="80">
        <v>0</v>
      </c>
      <c r="AJ11" s="81">
        <v>0</v>
      </c>
      <c r="AK11" s="80">
        <v>0</v>
      </c>
      <c r="AL11" s="81">
        <v>0</v>
      </c>
      <c r="AM11" s="80">
        <v>0</v>
      </c>
      <c r="AN11" s="81">
        <v>0</v>
      </c>
      <c r="AO11" s="82">
        <v>1</v>
      </c>
      <c r="AP11" s="81">
        <v>1</v>
      </c>
      <c r="AQ11" s="80">
        <v>0</v>
      </c>
      <c r="AR11" s="81">
        <v>3</v>
      </c>
      <c r="AS11" s="80">
        <v>1</v>
      </c>
      <c r="AT11" s="81">
        <v>7</v>
      </c>
      <c r="AU11" s="80">
        <v>4</v>
      </c>
      <c r="AV11" s="81">
        <v>16</v>
      </c>
      <c r="AW11" s="80">
        <v>9</v>
      </c>
      <c r="AX11" s="81">
        <v>30</v>
      </c>
      <c r="AY11" s="80">
        <v>35</v>
      </c>
      <c r="AZ11" s="81">
        <v>54</v>
      </c>
      <c r="BA11" s="80">
        <v>27</v>
      </c>
      <c r="BB11" s="81">
        <v>76</v>
      </c>
      <c r="BC11" s="31"/>
      <c r="BD11" s="188">
        <v>64</v>
      </c>
      <c r="BE11" s="189">
        <f t="shared" si="0"/>
        <v>264</v>
      </c>
      <c r="BH11"/>
      <c r="BI11" s="213" t="s">
        <v>6</v>
      </c>
      <c r="BJ11" s="214">
        <v>12</v>
      </c>
      <c r="BK11" s="215">
        <v>17</v>
      </c>
      <c r="BL11" s="1"/>
      <c r="BM11" s="213" t="s">
        <v>6</v>
      </c>
      <c r="BN11" s="214">
        <v>16</v>
      </c>
      <c r="BO11" s="215">
        <v>13</v>
      </c>
      <c r="BP11" s="199"/>
      <c r="BQ11"/>
      <c r="BR11" s="223">
        <v>7</v>
      </c>
      <c r="BS11" s="214">
        <v>15.4688</v>
      </c>
      <c r="BT11" s="224">
        <v>3.9550399999999999</v>
      </c>
      <c r="BU11" s="224">
        <v>10.674099999999999</v>
      </c>
      <c r="BV11" s="215">
        <v>14.8378</v>
      </c>
      <c r="BW11"/>
      <c r="BX11" s="6"/>
      <c r="BY11" s="218">
        <v>7</v>
      </c>
      <c r="BZ11" s="219">
        <v>12.66</v>
      </c>
      <c r="CA11" s="220">
        <v>9.77</v>
      </c>
      <c r="CB11" s="221"/>
      <c r="CC11" s="199"/>
      <c r="CD11" s="218">
        <v>7</v>
      </c>
      <c r="CE11" s="219">
        <v>9.9600000000000009</v>
      </c>
      <c r="CF11" s="222">
        <v>10.199999999999999</v>
      </c>
      <c r="CG11"/>
      <c r="CJ11" s="5" t="s">
        <v>7</v>
      </c>
      <c r="CK11" s="1">
        <v>0</v>
      </c>
      <c r="CL11" s="5" t="s">
        <v>7</v>
      </c>
      <c r="CM11" s="243">
        <v>12</v>
      </c>
      <c r="CO11" s="16">
        <v>7</v>
      </c>
      <c r="CP11" s="1">
        <v>0</v>
      </c>
      <c r="CQ11" s="16">
        <v>7</v>
      </c>
      <c r="CR11" s="243">
        <v>3</v>
      </c>
    </row>
    <row r="12" spans="1:102" ht="20" customHeight="1">
      <c r="B12" s="5" t="s">
        <v>21</v>
      </c>
      <c r="C12">
        <v>1</v>
      </c>
      <c r="D12" s="5" t="s">
        <v>21</v>
      </c>
      <c r="E12" s="13">
        <v>5</v>
      </c>
      <c r="G12" s="16">
        <v>8</v>
      </c>
      <c r="H12" s="18">
        <v>1</v>
      </c>
      <c r="I12" s="16">
        <v>8</v>
      </c>
      <c r="J12" s="18">
        <v>4</v>
      </c>
      <c r="L12" s="170"/>
      <c r="M12" s="168">
        <v>31149</v>
      </c>
      <c r="N12" s="83" t="s">
        <v>81</v>
      </c>
      <c r="O12" s="83" t="s">
        <v>72</v>
      </c>
      <c r="P12" s="84" t="s">
        <v>82</v>
      </c>
      <c r="Q12" s="84" t="s">
        <v>74</v>
      </c>
      <c r="R12" s="85">
        <v>12</v>
      </c>
      <c r="S12" s="85">
        <v>27</v>
      </c>
      <c r="T12" s="86" t="s">
        <v>75</v>
      </c>
      <c r="U12" s="87">
        <v>3</v>
      </c>
      <c r="V12" s="88">
        <v>5.666666666666667</v>
      </c>
      <c r="W12" s="88">
        <v>0</v>
      </c>
      <c r="X12" s="89">
        <v>5.8937198067632854</v>
      </c>
      <c r="Y12" s="90">
        <v>0.83343798000000013</v>
      </c>
      <c r="Z12" s="91">
        <v>256</v>
      </c>
      <c r="AA12" s="175">
        <v>8</v>
      </c>
      <c r="AB12" s="57"/>
      <c r="AC12" s="57"/>
      <c r="AD12" s="38">
        <v>31149</v>
      </c>
      <c r="AE12" s="38" t="s">
        <v>81</v>
      </c>
      <c r="AF12" s="58" t="s">
        <v>67</v>
      </c>
      <c r="AG12" s="92">
        <v>0</v>
      </c>
      <c r="AH12" s="93">
        <v>0</v>
      </c>
      <c r="AI12" s="92">
        <v>0</v>
      </c>
      <c r="AJ12" s="93">
        <v>0</v>
      </c>
      <c r="AK12" s="92">
        <v>0</v>
      </c>
      <c r="AL12" s="93">
        <v>0</v>
      </c>
      <c r="AM12" s="92">
        <v>0</v>
      </c>
      <c r="AN12" s="93">
        <v>0</v>
      </c>
      <c r="AO12" s="92">
        <v>0</v>
      </c>
      <c r="AP12" s="93">
        <v>0</v>
      </c>
      <c r="AQ12" s="92">
        <v>0</v>
      </c>
      <c r="AR12" s="93">
        <v>0</v>
      </c>
      <c r="AS12" s="94">
        <v>4</v>
      </c>
      <c r="AT12" s="93">
        <v>0</v>
      </c>
      <c r="AU12" s="92">
        <v>3</v>
      </c>
      <c r="AV12" s="93">
        <v>0</v>
      </c>
      <c r="AW12" s="92">
        <v>0</v>
      </c>
      <c r="AX12" s="93">
        <v>0</v>
      </c>
      <c r="AY12" s="92">
        <v>1</v>
      </c>
      <c r="AZ12" s="93">
        <v>0</v>
      </c>
      <c r="BA12" s="92">
        <v>0</v>
      </c>
      <c r="BB12" s="49">
        <v>0</v>
      </c>
      <c r="BC12" s="31"/>
      <c r="BD12" s="186">
        <v>256</v>
      </c>
      <c r="BE12" s="186">
        <f t="shared" si="0"/>
        <v>8</v>
      </c>
      <c r="BH12"/>
      <c r="BI12" s="213" t="s">
        <v>21</v>
      </c>
      <c r="BJ12" s="214">
        <v>13</v>
      </c>
      <c r="BK12" s="215">
        <v>15</v>
      </c>
      <c r="BL12" s="1"/>
      <c r="BM12" s="213" t="s">
        <v>21</v>
      </c>
      <c r="BN12" s="214">
        <v>15</v>
      </c>
      <c r="BO12" s="215">
        <v>11</v>
      </c>
      <c r="BP12" s="199"/>
      <c r="BQ12"/>
      <c r="BR12" s="223">
        <v>8</v>
      </c>
      <c r="BS12" s="214">
        <v>18.1083</v>
      </c>
      <c r="BT12" s="224">
        <v>15.6654</v>
      </c>
      <c r="BU12" s="224">
        <v>9.9133200000000006</v>
      </c>
      <c r="BV12" s="215">
        <v>8.8701000000000008</v>
      </c>
      <c r="BW12"/>
      <c r="BX12" s="6"/>
      <c r="BY12" s="218">
        <v>8</v>
      </c>
      <c r="BZ12" s="219">
        <v>13.33</v>
      </c>
      <c r="CA12" s="220">
        <v>13.59</v>
      </c>
      <c r="CB12" s="221"/>
      <c r="CC12" s="199"/>
      <c r="CD12" s="218">
        <v>8</v>
      </c>
      <c r="CE12" s="219">
        <v>14.8</v>
      </c>
      <c r="CF12" s="222">
        <v>24.7</v>
      </c>
      <c r="CG12"/>
      <c r="CJ12" s="5" t="s">
        <v>8</v>
      </c>
      <c r="CK12" s="1">
        <v>2</v>
      </c>
      <c r="CL12" s="5" t="s">
        <v>8</v>
      </c>
      <c r="CM12" s="243">
        <v>14</v>
      </c>
      <c r="CO12" s="16">
        <v>8</v>
      </c>
      <c r="CP12" s="1">
        <v>1</v>
      </c>
      <c r="CQ12" s="16">
        <v>8</v>
      </c>
      <c r="CR12" s="243">
        <v>1</v>
      </c>
    </row>
    <row r="13" spans="1:102" ht="20" customHeight="1">
      <c r="B13" s="5" t="s">
        <v>22</v>
      </c>
      <c r="C13">
        <v>5</v>
      </c>
      <c r="D13" s="5" t="s">
        <v>22</v>
      </c>
      <c r="E13" s="13">
        <v>3</v>
      </c>
      <c r="G13" s="16">
        <v>9</v>
      </c>
      <c r="H13" s="18">
        <v>0</v>
      </c>
      <c r="I13" s="16">
        <v>9</v>
      </c>
      <c r="J13" s="18">
        <v>3</v>
      </c>
      <c r="L13" s="170"/>
      <c r="M13" s="166">
        <v>31149</v>
      </c>
      <c r="N13" s="51" t="s">
        <v>83</v>
      </c>
      <c r="O13" s="51" t="s">
        <v>72</v>
      </c>
      <c r="P13" s="52" t="s">
        <v>82</v>
      </c>
      <c r="Q13" s="52" t="s">
        <v>74</v>
      </c>
      <c r="R13" s="40">
        <v>12</v>
      </c>
      <c r="S13" s="40">
        <v>27</v>
      </c>
      <c r="T13" s="53" t="s">
        <v>75</v>
      </c>
      <c r="U13" s="54">
        <v>4</v>
      </c>
      <c r="V13" s="55">
        <v>3.9189189189189189</v>
      </c>
      <c r="W13" s="55">
        <v>0</v>
      </c>
      <c r="X13" s="44">
        <v>13.333333333333334</v>
      </c>
      <c r="Y13" s="62">
        <v>0.83343798000000013</v>
      </c>
      <c r="Z13" s="56">
        <v>512</v>
      </c>
      <c r="AA13" s="173">
        <v>1</v>
      </c>
      <c r="AB13" s="57"/>
      <c r="AC13" s="57"/>
      <c r="AD13" s="38">
        <v>31149</v>
      </c>
      <c r="AE13" s="51" t="s">
        <v>83</v>
      </c>
      <c r="AF13" s="58" t="s">
        <v>67</v>
      </c>
      <c r="AG13" s="48">
        <v>0</v>
      </c>
      <c r="AH13" s="49">
        <v>0</v>
      </c>
      <c r="AI13" s="48">
        <v>0</v>
      </c>
      <c r="AJ13" s="49">
        <v>0</v>
      </c>
      <c r="AK13" s="48">
        <v>0</v>
      </c>
      <c r="AL13" s="49">
        <v>0</v>
      </c>
      <c r="AM13" s="48">
        <v>0</v>
      </c>
      <c r="AN13" s="49">
        <v>0</v>
      </c>
      <c r="AO13" s="48">
        <v>0</v>
      </c>
      <c r="AP13" s="49">
        <v>0</v>
      </c>
      <c r="AQ13" s="48">
        <v>0</v>
      </c>
      <c r="AR13" s="49">
        <v>0</v>
      </c>
      <c r="AS13" s="48">
        <v>0</v>
      </c>
      <c r="AT13" s="49">
        <v>0</v>
      </c>
      <c r="AU13" s="48">
        <v>0</v>
      </c>
      <c r="AV13" s="59">
        <v>1</v>
      </c>
      <c r="AW13" s="48">
        <v>0</v>
      </c>
      <c r="AX13" s="49">
        <v>0</v>
      </c>
      <c r="AY13" s="48">
        <v>0</v>
      </c>
      <c r="AZ13" s="49">
        <v>0</v>
      </c>
      <c r="BA13" s="48">
        <v>0</v>
      </c>
      <c r="BB13" s="64">
        <v>0</v>
      </c>
      <c r="BC13" s="31"/>
      <c r="BD13" s="187">
        <v>512</v>
      </c>
      <c r="BE13" s="186">
        <f t="shared" si="0"/>
        <v>1</v>
      </c>
      <c r="BH13"/>
      <c r="BI13" s="213" t="s">
        <v>22</v>
      </c>
      <c r="BJ13" s="214">
        <v>13</v>
      </c>
      <c r="BK13" s="215">
        <v>14</v>
      </c>
      <c r="BL13" s="1"/>
      <c r="BM13" s="213" t="s">
        <v>22</v>
      </c>
      <c r="BN13" s="214">
        <v>15</v>
      </c>
      <c r="BO13" s="215">
        <v>16</v>
      </c>
      <c r="BP13" s="199"/>
      <c r="BQ13"/>
      <c r="BR13" s="223">
        <v>9</v>
      </c>
      <c r="BS13" s="214">
        <v>11.9155</v>
      </c>
      <c r="BT13" s="224">
        <v>18.0519</v>
      </c>
      <c r="BU13" s="224">
        <v>13.104100000000001</v>
      </c>
      <c r="BV13" s="215">
        <v>12.164899999999999</v>
      </c>
      <c r="BW13"/>
      <c r="BX13" s="6"/>
      <c r="BY13" s="218">
        <v>9</v>
      </c>
      <c r="BZ13" s="219">
        <v>15.98</v>
      </c>
      <c r="CA13" s="220">
        <v>14.9</v>
      </c>
      <c r="CB13" s="221"/>
      <c r="CC13" s="199"/>
      <c r="CD13" s="218">
        <v>9</v>
      </c>
      <c r="CE13" s="219">
        <v>12.8</v>
      </c>
      <c r="CF13" s="222">
        <v>27.7</v>
      </c>
      <c r="CG13"/>
      <c r="CJ13" s="5" t="s">
        <v>9</v>
      </c>
      <c r="CK13" s="1">
        <v>0</v>
      </c>
      <c r="CL13" s="5" t="s">
        <v>9</v>
      </c>
      <c r="CM13" s="243">
        <v>8</v>
      </c>
      <c r="CO13" s="16">
        <v>9</v>
      </c>
      <c r="CP13" s="1">
        <v>4</v>
      </c>
      <c r="CQ13" s="16">
        <v>9</v>
      </c>
      <c r="CR13" s="243">
        <v>1</v>
      </c>
    </row>
    <row r="14" spans="1:102" ht="20" customHeight="1">
      <c r="B14" s="5" t="s">
        <v>23</v>
      </c>
      <c r="C14">
        <v>1</v>
      </c>
      <c r="D14" s="5" t="s">
        <v>23</v>
      </c>
      <c r="E14" s="13">
        <v>6</v>
      </c>
      <c r="G14" s="16">
        <v>10</v>
      </c>
      <c r="H14" s="18">
        <v>0</v>
      </c>
      <c r="I14" s="16">
        <v>10</v>
      </c>
      <c r="J14" s="18">
        <v>4</v>
      </c>
      <c r="L14" s="170"/>
      <c r="M14" s="166">
        <v>31149</v>
      </c>
      <c r="N14" s="51" t="s">
        <v>84</v>
      </c>
      <c r="O14" s="51" t="s">
        <v>72</v>
      </c>
      <c r="P14" s="52" t="s">
        <v>82</v>
      </c>
      <c r="Q14" s="52" t="s">
        <v>74</v>
      </c>
      <c r="R14" s="40">
        <v>12</v>
      </c>
      <c r="S14" s="40">
        <v>27</v>
      </c>
      <c r="T14" s="53" t="s">
        <v>75</v>
      </c>
      <c r="U14" s="54">
        <v>3</v>
      </c>
      <c r="V14" s="55">
        <v>6.1904761904761898</v>
      </c>
      <c r="W14" s="43">
        <v>0</v>
      </c>
      <c r="X14" s="44">
        <v>15.70048309178744</v>
      </c>
      <c r="Y14" s="95">
        <v>1.3023559800000002</v>
      </c>
      <c r="Z14" s="68">
        <v>64</v>
      </c>
      <c r="AA14" s="173">
        <v>105</v>
      </c>
      <c r="AB14" s="57"/>
      <c r="AC14" s="57"/>
      <c r="AD14" s="38">
        <v>31149</v>
      </c>
      <c r="AE14" s="51" t="s">
        <v>84</v>
      </c>
      <c r="AF14" s="58" t="s">
        <v>67</v>
      </c>
      <c r="AG14" s="48">
        <v>0</v>
      </c>
      <c r="AH14" s="49">
        <v>0</v>
      </c>
      <c r="AI14" s="48">
        <v>0</v>
      </c>
      <c r="AJ14" s="49">
        <v>0</v>
      </c>
      <c r="AK14" s="48">
        <v>0</v>
      </c>
      <c r="AL14" s="49">
        <v>0</v>
      </c>
      <c r="AM14" s="48">
        <v>0</v>
      </c>
      <c r="AN14" s="49">
        <v>0</v>
      </c>
      <c r="AO14" s="48">
        <v>0</v>
      </c>
      <c r="AP14" s="96">
        <v>1</v>
      </c>
      <c r="AQ14" s="97">
        <v>5</v>
      </c>
      <c r="AR14" s="98">
        <v>1</v>
      </c>
      <c r="AS14" s="97">
        <v>12</v>
      </c>
      <c r="AT14" s="98">
        <v>6</v>
      </c>
      <c r="AU14" s="97">
        <v>19</v>
      </c>
      <c r="AV14" s="98">
        <v>26</v>
      </c>
      <c r="AW14" s="97">
        <v>13</v>
      </c>
      <c r="AX14" s="98">
        <v>11</v>
      </c>
      <c r="AY14" s="97">
        <v>6</v>
      </c>
      <c r="AZ14" s="98">
        <v>2</v>
      </c>
      <c r="BA14" s="97">
        <v>3</v>
      </c>
      <c r="BB14" s="98">
        <v>0</v>
      </c>
      <c r="BC14" s="31"/>
      <c r="BD14" s="187">
        <v>64</v>
      </c>
      <c r="BE14" s="186">
        <f t="shared" si="0"/>
        <v>105</v>
      </c>
      <c r="BH14"/>
      <c r="BI14" s="213" t="s">
        <v>23</v>
      </c>
      <c r="BJ14" s="214">
        <v>11</v>
      </c>
      <c r="BK14" s="215">
        <v>16</v>
      </c>
      <c r="BL14" s="1"/>
      <c r="BM14" s="213" t="s">
        <v>23</v>
      </c>
      <c r="BN14" s="214">
        <v>17</v>
      </c>
      <c r="BO14" s="215">
        <v>15</v>
      </c>
      <c r="BP14" s="199"/>
      <c r="BQ14"/>
      <c r="BR14" s="223">
        <v>10</v>
      </c>
      <c r="BS14" s="214">
        <v>13.934799999999999</v>
      </c>
      <c r="BT14" s="224">
        <v>14.441000000000001</v>
      </c>
      <c r="BU14" s="224">
        <v>13.008900000000001</v>
      </c>
      <c r="BV14" s="215">
        <v>11.015499999999999</v>
      </c>
      <c r="BW14"/>
      <c r="BX14" s="6"/>
      <c r="BY14" s="218">
        <v>10</v>
      </c>
      <c r="BZ14" s="219">
        <v>14.71</v>
      </c>
      <c r="CA14" s="220">
        <v>10.85</v>
      </c>
      <c r="CB14" s="221"/>
      <c r="CC14" s="199"/>
      <c r="CD14" s="218">
        <v>10</v>
      </c>
      <c r="CE14" s="219">
        <v>10</v>
      </c>
      <c r="CF14" s="222">
        <v>14</v>
      </c>
      <c r="CG14"/>
      <c r="CJ14" s="5" t="s">
        <v>10</v>
      </c>
      <c r="CK14" s="1">
        <v>8</v>
      </c>
      <c r="CL14" s="5" t="s">
        <v>10</v>
      </c>
      <c r="CM14" s="243">
        <v>5</v>
      </c>
      <c r="CO14" s="16">
        <v>10</v>
      </c>
      <c r="CP14" s="1">
        <v>0</v>
      </c>
      <c r="CQ14" s="16">
        <v>10</v>
      </c>
      <c r="CR14" s="243">
        <v>0</v>
      </c>
    </row>
    <row r="15" spans="1:102" ht="20" customHeight="1">
      <c r="B15" s="5" t="s">
        <v>39</v>
      </c>
      <c r="C15">
        <v>1</v>
      </c>
      <c r="D15" s="5" t="s">
        <v>24</v>
      </c>
      <c r="E15" s="13">
        <v>4</v>
      </c>
      <c r="G15" s="16">
        <v>11</v>
      </c>
      <c r="H15" s="18">
        <v>0</v>
      </c>
      <c r="I15" s="16">
        <v>11</v>
      </c>
      <c r="J15" s="18">
        <v>4</v>
      </c>
      <c r="L15" s="170"/>
      <c r="M15" s="166">
        <v>31149</v>
      </c>
      <c r="N15" s="51" t="s">
        <v>85</v>
      </c>
      <c r="O15" s="51" t="s">
        <v>72</v>
      </c>
      <c r="P15" s="52" t="s">
        <v>82</v>
      </c>
      <c r="Q15" s="52" t="s">
        <v>74</v>
      </c>
      <c r="R15" s="40">
        <v>12</v>
      </c>
      <c r="S15" s="40">
        <v>27</v>
      </c>
      <c r="T15" s="53" t="s">
        <v>75</v>
      </c>
      <c r="U15" s="54">
        <v>1</v>
      </c>
      <c r="V15" s="55">
        <v>5.5882352941176476</v>
      </c>
      <c r="W15" s="55">
        <v>0</v>
      </c>
      <c r="X15" s="44">
        <v>8.5990338164251217</v>
      </c>
      <c r="Y15" s="62">
        <v>3.23157096</v>
      </c>
      <c r="Z15" s="56">
        <v>32</v>
      </c>
      <c r="AA15" s="173">
        <v>10</v>
      </c>
      <c r="AB15" s="57"/>
      <c r="AC15" s="57"/>
      <c r="AD15" s="38">
        <v>31149</v>
      </c>
      <c r="AE15" s="51" t="s">
        <v>85</v>
      </c>
      <c r="AF15" s="58" t="s">
        <v>67</v>
      </c>
      <c r="AG15" s="48">
        <v>0</v>
      </c>
      <c r="AH15" s="49">
        <v>0</v>
      </c>
      <c r="AI15" s="48">
        <v>0</v>
      </c>
      <c r="AJ15" s="49">
        <v>0</v>
      </c>
      <c r="AK15" s="48">
        <v>0</v>
      </c>
      <c r="AL15" s="49">
        <v>0</v>
      </c>
      <c r="AM15" s="48">
        <v>0</v>
      </c>
      <c r="AN15" s="65">
        <v>1</v>
      </c>
      <c r="AO15" s="66">
        <v>0</v>
      </c>
      <c r="AP15" s="67">
        <v>1</v>
      </c>
      <c r="AQ15" s="66">
        <v>0</v>
      </c>
      <c r="AR15" s="67">
        <v>4</v>
      </c>
      <c r="AS15" s="66">
        <v>0</v>
      </c>
      <c r="AT15" s="67">
        <v>1</v>
      </c>
      <c r="AU15" s="66">
        <v>0</v>
      </c>
      <c r="AV15" s="67">
        <v>0</v>
      </c>
      <c r="AW15" s="66">
        <v>0</v>
      </c>
      <c r="AX15" s="67">
        <v>0</v>
      </c>
      <c r="AY15" s="66">
        <v>0</v>
      </c>
      <c r="AZ15" s="67">
        <v>2</v>
      </c>
      <c r="BA15" s="66">
        <v>1</v>
      </c>
      <c r="BB15" s="67">
        <v>0</v>
      </c>
      <c r="BC15" s="31"/>
      <c r="BD15" s="187">
        <v>32</v>
      </c>
      <c r="BE15" s="186">
        <f t="shared" si="0"/>
        <v>10</v>
      </c>
      <c r="BH15"/>
      <c r="BI15" s="213" t="s">
        <v>29</v>
      </c>
      <c r="BJ15" s="214">
        <v>13</v>
      </c>
      <c r="BK15" s="215">
        <v>9</v>
      </c>
      <c r="BL15" s="1"/>
      <c r="BM15" s="213" t="s">
        <v>24</v>
      </c>
      <c r="BN15" s="214">
        <v>15</v>
      </c>
      <c r="BO15" s="215">
        <v>19</v>
      </c>
      <c r="BP15" s="199"/>
      <c r="BQ15"/>
      <c r="BR15" s="223">
        <v>11</v>
      </c>
      <c r="BS15" s="214">
        <v>3.8746900000000002</v>
      </c>
      <c r="BT15" s="224">
        <v>12.044600000000001</v>
      </c>
      <c r="BU15" s="224">
        <v>10.3766</v>
      </c>
      <c r="BV15" s="215">
        <v>17.8996</v>
      </c>
      <c r="BW15"/>
      <c r="BX15" s="6"/>
      <c r="BY15" s="218">
        <v>11</v>
      </c>
      <c r="BZ15" s="219">
        <v>14.77</v>
      </c>
      <c r="CA15" s="220">
        <v>12.7</v>
      </c>
      <c r="CB15" s="221"/>
      <c r="CC15" s="199"/>
      <c r="CD15" s="218">
        <v>11</v>
      </c>
      <c r="CE15" s="219">
        <v>13.4</v>
      </c>
      <c r="CF15" s="222">
        <v>21.6</v>
      </c>
      <c r="CG15"/>
      <c r="CJ15" s="5" t="s">
        <v>32</v>
      </c>
      <c r="CK15" s="1">
        <v>13</v>
      </c>
      <c r="CL15" s="5" t="s">
        <v>32</v>
      </c>
      <c r="CM15" s="243">
        <v>3</v>
      </c>
      <c r="CO15" s="16">
        <v>11</v>
      </c>
      <c r="CP15" s="1">
        <v>2</v>
      </c>
      <c r="CQ15" s="16">
        <v>11</v>
      </c>
      <c r="CR15" s="243">
        <v>2</v>
      </c>
    </row>
    <row r="16" spans="1:102" ht="20" customHeight="1">
      <c r="B16" s="5" t="s">
        <v>7</v>
      </c>
      <c r="C16">
        <v>2</v>
      </c>
      <c r="D16" s="5" t="s">
        <v>29</v>
      </c>
      <c r="E16" s="13">
        <v>15</v>
      </c>
      <c r="G16" s="16">
        <v>12</v>
      </c>
      <c r="H16" s="18">
        <v>0</v>
      </c>
      <c r="I16" s="16">
        <v>12</v>
      </c>
      <c r="J16" s="18">
        <v>4</v>
      </c>
      <c r="L16" s="170"/>
      <c r="M16" s="166">
        <v>31149</v>
      </c>
      <c r="N16" s="51" t="s">
        <v>86</v>
      </c>
      <c r="O16" s="51" t="s">
        <v>72</v>
      </c>
      <c r="P16" s="52" t="s">
        <v>82</v>
      </c>
      <c r="Q16" s="52" t="s">
        <v>74</v>
      </c>
      <c r="R16" s="40">
        <v>12</v>
      </c>
      <c r="S16" s="40">
        <v>27</v>
      </c>
      <c r="T16" s="53" t="s">
        <v>75</v>
      </c>
      <c r="U16" s="54">
        <v>1.4</v>
      </c>
      <c r="V16" s="55">
        <v>7.3076923076923075</v>
      </c>
      <c r="W16" s="55">
        <v>0</v>
      </c>
      <c r="X16" s="44">
        <v>4.8309178743961354</v>
      </c>
      <c r="Y16" s="62">
        <v>0.51017886000000001</v>
      </c>
      <c r="Z16" s="68">
        <v>256</v>
      </c>
      <c r="AA16" s="173">
        <v>9</v>
      </c>
      <c r="AB16" s="57"/>
      <c r="AC16" s="57"/>
      <c r="AD16" s="38">
        <v>31149</v>
      </c>
      <c r="AE16" s="51" t="s">
        <v>86</v>
      </c>
      <c r="AF16" s="58" t="s">
        <v>67</v>
      </c>
      <c r="AG16" s="63">
        <v>0</v>
      </c>
      <c r="AH16" s="64">
        <v>0</v>
      </c>
      <c r="AI16" s="63">
        <v>0</v>
      </c>
      <c r="AJ16" s="64">
        <v>0</v>
      </c>
      <c r="AK16" s="63">
        <v>0</v>
      </c>
      <c r="AL16" s="64">
        <v>0</v>
      </c>
      <c r="AM16" s="63">
        <v>0</v>
      </c>
      <c r="AN16" s="64">
        <v>0</v>
      </c>
      <c r="AO16" s="63">
        <v>0</v>
      </c>
      <c r="AP16" s="64">
        <v>0</v>
      </c>
      <c r="AQ16" s="63">
        <v>0</v>
      </c>
      <c r="AR16" s="64">
        <v>0</v>
      </c>
      <c r="AS16" s="63">
        <v>0</v>
      </c>
      <c r="AT16" s="65">
        <v>3</v>
      </c>
      <c r="AU16" s="66">
        <v>1</v>
      </c>
      <c r="AV16" s="67">
        <v>2</v>
      </c>
      <c r="AW16" s="66">
        <v>0</v>
      </c>
      <c r="AX16" s="67">
        <v>2</v>
      </c>
      <c r="AY16" s="66">
        <v>0</v>
      </c>
      <c r="AZ16" s="67">
        <v>1</v>
      </c>
      <c r="BA16" s="66">
        <v>0</v>
      </c>
      <c r="BB16" s="67">
        <v>0</v>
      </c>
      <c r="BC16" s="31"/>
      <c r="BD16" s="187">
        <v>256</v>
      </c>
      <c r="BE16" s="186">
        <f t="shared" si="0"/>
        <v>9</v>
      </c>
      <c r="BH16"/>
      <c r="BI16" s="213" t="s">
        <v>7</v>
      </c>
      <c r="BJ16" s="214">
        <v>12</v>
      </c>
      <c r="BK16" s="215">
        <v>12</v>
      </c>
      <c r="BL16" s="1"/>
      <c r="BM16" s="213" t="s">
        <v>29</v>
      </c>
      <c r="BN16" s="214">
        <v>13</v>
      </c>
      <c r="BO16" s="215">
        <v>15</v>
      </c>
      <c r="BP16" s="199"/>
      <c r="BQ16"/>
      <c r="BR16" s="223">
        <v>12</v>
      </c>
      <c r="BS16" s="214">
        <v>13.9779</v>
      </c>
      <c r="BT16" s="224">
        <v>5.6020799999999999</v>
      </c>
      <c r="BU16" s="224">
        <v>14.308999999999999</v>
      </c>
      <c r="BV16" s="215">
        <v>15.4574</v>
      </c>
      <c r="BW16"/>
      <c r="BX16" s="6"/>
      <c r="BY16" s="218">
        <v>12</v>
      </c>
      <c r="BZ16" s="219">
        <v>14.64</v>
      </c>
      <c r="CA16" s="220">
        <v>12.67</v>
      </c>
      <c r="CB16" s="221"/>
      <c r="CC16" s="199"/>
      <c r="CD16" s="218">
        <v>12</v>
      </c>
      <c r="CE16" s="219">
        <v>20.2</v>
      </c>
      <c r="CF16" s="222">
        <v>22.4</v>
      </c>
      <c r="CG16"/>
      <c r="CJ16" s="5" t="s">
        <v>14</v>
      </c>
      <c r="CK16" s="1">
        <v>4</v>
      </c>
      <c r="CL16" s="5" t="s">
        <v>14</v>
      </c>
      <c r="CM16" s="243">
        <v>10</v>
      </c>
      <c r="CO16" s="16">
        <v>12</v>
      </c>
      <c r="CP16" s="1">
        <v>1</v>
      </c>
      <c r="CQ16" s="16">
        <v>12</v>
      </c>
      <c r="CR16" s="243">
        <v>1</v>
      </c>
    </row>
    <row r="17" spans="2:96" ht="20" customHeight="1">
      <c r="B17" s="5" t="s">
        <v>8</v>
      </c>
      <c r="C17">
        <v>5</v>
      </c>
      <c r="D17" s="5" t="s">
        <v>7</v>
      </c>
      <c r="E17" s="13">
        <v>3</v>
      </c>
      <c r="G17" s="16">
        <v>13</v>
      </c>
      <c r="H17" s="18">
        <v>0</v>
      </c>
      <c r="I17" s="16">
        <v>13</v>
      </c>
      <c r="J17" s="18">
        <v>6</v>
      </c>
      <c r="L17" s="170"/>
      <c r="M17" s="166">
        <v>31149</v>
      </c>
      <c r="N17" s="51" t="s">
        <v>87</v>
      </c>
      <c r="O17" s="51" t="s">
        <v>72</v>
      </c>
      <c r="P17" s="52" t="s">
        <v>82</v>
      </c>
      <c r="Q17" s="52" t="s">
        <v>74</v>
      </c>
      <c r="R17" s="40">
        <v>12</v>
      </c>
      <c r="S17" s="40">
        <v>27</v>
      </c>
      <c r="T17" s="53" t="s">
        <v>75</v>
      </c>
      <c r="U17" s="54">
        <v>1.4</v>
      </c>
      <c r="V17" s="55">
        <v>7.3076923076923075</v>
      </c>
      <c r="W17" s="55">
        <v>0</v>
      </c>
      <c r="X17" s="44">
        <v>4.8309178743961354</v>
      </c>
      <c r="Y17" s="62">
        <v>0.51017886000000001</v>
      </c>
      <c r="Z17" s="68">
        <v>256</v>
      </c>
      <c r="AA17" s="173">
        <v>9</v>
      </c>
      <c r="AB17" s="57"/>
      <c r="AC17" s="57"/>
      <c r="AD17" s="38">
        <v>31149</v>
      </c>
      <c r="AE17" s="51" t="s">
        <v>87</v>
      </c>
      <c r="AF17" s="58" t="s">
        <v>192</v>
      </c>
      <c r="AG17" s="63">
        <v>0</v>
      </c>
      <c r="AH17" s="64">
        <v>0</v>
      </c>
      <c r="AI17" s="63">
        <v>0</v>
      </c>
      <c r="AJ17" s="64">
        <v>0</v>
      </c>
      <c r="AK17" s="63">
        <v>0</v>
      </c>
      <c r="AL17" s="64">
        <v>0</v>
      </c>
      <c r="AM17" s="63">
        <v>0</v>
      </c>
      <c r="AN17" s="64">
        <v>0</v>
      </c>
      <c r="AO17" s="63">
        <v>0</v>
      </c>
      <c r="AP17" s="64">
        <v>0</v>
      </c>
      <c r="AQ17" s="63">
        <v>0</v>
      </c>
      <c r="AR17" s="64">
        <v>0</v>
      </c>
      <c r="AS17" s="63">
        <v>0</v>
      </c>
      <c r="AT17" s="59">
        <v>2</v>
      </c>
      <c r="AU17" s="48">
        <v>2</v>
      </c>
      <c r="AV17" s="49">
        <v>9</v>
      </c>
      <c r="AW17" s="48">
        <v>9</v>
      </c>
      <c r="AX17" s="49">
        <v>20</v>
      </c>
      <c r="AY17" s="48">
        <v>16</v>
      </c>
      <c r="AZ17" s="49">
        <v>4</v>
      </c>
      <c r="BA17" s="48">
        <v>8</v>
      </c>
      <c r="BB17" s="49">
        <v>1</v>
      </c>
      <c r="BC17" s="31"/>
      <c r="BD17" s="187">
        <v>256</v>
      </c>
      <c r="BE17" s="186">
        <f t="shared" si="0"/>
        <v>71</v>
      </c>
      <c r="BH17"/>
      <c r="BI17" s="213" t="s">
        <v>8</v>
      </c>
      <c r="BJ17" s="214">
        <v>14</v>
      </c>
      <c r="BK17" s="215">
        <v>11</v>
      </c>
      <c r="BL17" s="1"/>
      <c r="BM17" s="213" t="s">
        <v>7</v>
      </c>
      <c r="BN17" s="214">
        <v>15</v>
      </c>
      <c r="BO17" s="215">
        <v>16</v>
      </c>
      <c r="BP17" s="199"/>
      <c r="BQ17"/>
      <c r="BR17" s="223">
        <v>13</v>
      </c>
      <c r="BS17" s="214">
        <v>13.386799999999999</v>
      </c>
      <c r="BT17" s="224">
        <v>17.994</v>
      </c>
      <c r="BU17" s="224">
        <v>15.094200000000001</v>
      </c>
      <c r="BV17" s="215">
        <v>10.1846</v>
      </c>
      <c r="BW17"/>
      <c r="BX17" s="6"/>
      <c r="BY17" s="218">
        <v>13</v>
      </c>
      <c r="BZ17" s="219">
        <v>15.44</v>
      </c>
      <c r="CA17" s="220">
        <v>8.2200000000000006</v>
      </c>
      <c r="CB17" s="221"/>
      <c r="CC17" s="199"/>
      <c r="CD17" s="218">
        <v>13</v>
      </c>
      <c r="CE17" s="219">
        <v>10.5</v>
      </c>
      <c r="CF17" s="222">
        <v>6.75</v>
      </c>
      <c r="CG17"/>
      <c r="CJ17" s="5" t="s">
        <v>15</v>
      </c>
      <c r="CK17" s="1">
        <v>5</v>
      </c>
      <c r="CL17" s="5" t="s">
        <v>15</v>
      </c>
      <c r="CM17" s="243">
        <v>16</v>
      </c>
      <c r="CO17" s="16">
        <v>13</v>
      </c>
      <c r="CP17" s="1">
        <v>3</v>
      </c>
      <c r="CQ17" s="16">
        <v>13</v>
      </c>
      <c r="CR17" s="243">
        <v>4</v>
      </c>
    </row>
    <row r="18" spans="2:96" ht="20" customHeight="1">
      <c r="B18" s="5" t="s">
        <v>9</v>
      </c>
      <c r="C18">
        <v>2</v>
      </c>
      <c r="D18" s="5" t="s">
        <v>8</v>
      </c>
      <c r="E18" s="13">
        <v>5</v>
      </c>
      <c r="G18" s="16">
        <v>14</v>
      </c>
      <c r="H18" s="18">
        <v>0</v>
      </c>
      <c r="I18" s="16">
        <v>14</v>
      </c>
      <c r="J18" s="18">
        <v>1</v>
      </c>
      <c r="L18" s="170"/>
      <c r="M18" s="166">
        <v>31149</v>
      </c>
      <c r="N18" s="51" t="s">
        <v>88</v>
      </c>
      <c r="O18" s="51" t="s">
        <v>72</v>
      </c>
      <c r="P18" s="52" t="s">
        <v>82</v>
      </c>
      <c r="Q18" s="52" t="s">
        <v>74</v>
      </c>
      <c r="R18" s="40">
        <v>12</v>
      </c>
      <c r="S18" s="40">
        <v>27</v>
      </c>
      <c r="T18" s="53" t="s">
        <v>75</v>
      </c>
      <c r="U18" s="54">
        <v>2</v>
      </c>
      <c r="V18" s="55">
        <v>7.1052631578947372</v>
      </c>
      <c r="W18" s="55">
        <v>0</v>
      </c>
      <c r="X18" s="44">
        <v>6.1835748792270531</v>
      </c>
      <c r="Y18" s="45">
        <v>3.23157096</v>
      </c>
      <c r="Z18" s="68">
        <v>256</v>
      </c>
      <c r="AA18" s="173">
        <v>71</v>
      </c>
      <c r="AB18" s="57"/>
      <c r="AC18" s="57"/>
      <c r="AD18" s="38">
        <v>31149</v>
      </c>
      <c r="AE18" s="51" t="s">
        <v>88</v>
      </c>
      <c r="AF18" s="58" t="s">
        <v>192</v>
      </c>
      <c r="AG18" s="63">
        <v>0</v>
      </c>
      <c r="AH18" s="64">
        <v>0</v>
      </c>
      <c r="AI18" s="63">
        <v>0</v>
      </c>
      <c r="AJ18" s="64">
        <v>0</v>
      </c>
      <c r="AK18" s="63">
        <v>0</v>
      </c>
      <c r="AL18" s="64">
        <v>0</v>
      </c>
      <c r="AM18" s="63">
        <v>0</v>
      </c>
      <c r="AN18" s="65">
        <v>1</v>
      </c>
      <c r="AO18" s="63">
        <v>0</v>
      </c>
      <c r="AP18" s="67">
        <v>2</v>
      </c>
      <c r="AQ18" s="66">
        <v>0</v>
      </c>
      <c r="AR18" s="67">
        <v>2</v>
      </c>
      <c r="AS18" s="66">
        <v>1</v>
      </c>
      <c r="AT18" s="67">
        <v>3</v>
      </c>
      <c r="AU18" s="66">
        <v>4</v>
      </c>
      <c r="AV18" s="67">
        <v>9</v>
      </c>
      <c r="AW18" s="66">
        <v>17</v>
      </c>
      <c r="AX18" s="67">
        <v>20</v>
      </c>
      <c r="AY18" s="66">
        <v>35</v>
      </c>
      <c r="AZ18" s="67">
        <v>38</v>
      </c>
      <c r="BA18" s="66">
        <v>17</v>
      </c>
      <c r="BB18" s="67">
        <v>41</v>
      </c>
      <c r="BC18" s="31"/>
      <c r="BD18" s="187">
        <v>32</v>
      </c>
      <c r="BE18" s="186">
        <f>SUM(AG18:BB18)</f>
        <v>190</v>
      </c>
      <c r="BH18"/>
      <c r="BI18" s="213" t="s">
        <v>9</v>
      </c>
      <c r="BJ18" s="214">
        <v>16</v>
      </c>
      <c r="BK18" s="215">
        <v>11</v>
      </c>
      <c r="BL18" s="1"/>
      <c r="BM18" s="213" t="s">
        <v>8</v>
      </c>
      <c r="BN18" s="214">
        <v>17</v>
      </c>
      <c r="BO18" s="215">
        <v>16</v>
      </c>
      <c r="BP18" s="199"/>
      <c r="BQ18"/>
      <c r="BR18" s="223">
        <v>14</v>
      </c>
      <c r="BS18" s="214">
        <v>12.929500000000001</v>
      </c>
      <c r="BT18" s="224">
        <v>7.5940099999999999</v>
      </c>
      <c r="BU18" s="224">
        <v>14.6051</v>
      </c>
      <c r="BV18" s="215">
        <v>11.237500000000001</v>
      </c>
      <c r="BW18"/>
      <c r="BX18" s="6"/>
      <c r="BY18" s="218">
        <v>14</v>
      </c>
      <c r="BZ18" s="219">
        <v>12.29</v>
      </c>
      <c r="CA18" s="220">
        <v>10.44</v>
      </c>
      <c r="CB18" s="221"/>
      <c r="CC18" s="199"/>
      <c r="CD18" s="218">
        <v>14</v>
      </c>
      <c r="CE18" s="219">
        <v>14.3</v>
      </c>
      <c r="CF18" s="222">
        <v>7.08</v>
      </c>
      <c r="CG18"/>
      <c r="CJ18" s="5" t="s">
        <v>16</v>
      </c>
      <c r="CK18" s="1">
        <v>2</v>
      </c>
      <c r="CL18" s="5" t="s">
        <v>16</v>
      </c>
      <c r="CM18" s="243">
        <v>16</v>
      </c>
      <c r="CO18" s="16">
        <v>14</v>
      </c>
      <c r="CP18" s="1">
        <v>4</v>
      </c>
      <c r="CQ18" s="16">
        <v>14</v>
      </c>
      <c r="CR18" s="243">
        <v>4</v>
      </c>
    </row>
    <row r="19" spans="2:96" ht="20" customHeight="1" thickBot="1">
      <c r="B19" s="5" t="s">
        <v>10</v>
      </c>
      <c r="C19">
        <v>4</v>
      </c>
      <c r="D19" s="5" t="s">
        <v>9</v>
      </c>
      <c r="E19" s="13">
        <v>8</v>
      </c>
      <c r="G19" s="16">
        <v>15</v>
      </c>
      <c r="H19" s="18">
        <v>0</v>
      </c>
      <c r="I19" s="16">
        <v>15</v>
      </c>
      <c r="J19" s="18">
        <v>3</v>
      </c>
      <c r="L19" s="170"/>
      <c r="M19" s="167">
        <v>31149</v>
      </c>
      <c r="N19" s="69" t="s">
        <v>89</v>
      </c>
      <c r="O19" s="69" t="s">
        <v>72</v>
      </c>
      <c r="P19" s="70" t="s">
        <v>82</v>
      </c>
      <c r="Q19" s="70" t="s">
        <v>74</v>
      </c>
      <c r="R19" s="71">
        <v>12</v>
      </c>
      <c r="S19" s="71">
        <v>27</v>
      </c>
      <c r="T19" s="72" t="s">
        <v>75</v>
      </c>
      <c r="U19" s="73">
        <v>2.6</v>
      </c>
      <c r="V19" s="75">
        <v>6.8571428571428568</v>
      </c>
      <c r="W19" s="75">
        <v>0</v>
      </c>
      <c r="X19" s="99">
        <v>4.7342995169082132</v>
      </c>
      <c r="Y19" s="77">
        <v>3.23157096</v>
      </c>
      <c r="Z19" s="100">
        <v>32</v>
      </c>
      <c r="AA19" s="174">
        <v>190</v>
      </c>
      <c r="AB19" s="57"/>
      <c r="AC19" s="57"/>
      <c r="AD19" s="69">
        <v>31149</v>
      </c>
      <c r="AE19" s="69" t="s">
        <v>89</v>
      </c>
      <c r="AF19" s="79" t="s">
        <v>193</v>
      </c>
      <c r="AG19" s="80">
        <v>0</v>
      </c>
      <c r="AH19" s="81">
        <v>0</v>
      </c>
      <c r="AI19" s="80">
        <v>0</v>
      </c>
      <c r="AJ19" s="81">
        <v>0</v>
      </c>
      <c r="AK19" s="80">
        <v>0</v>
      </c>
      <c r="AL19" s="81">
        <v>0</v>
      </c>
      <c r="AM19" s="80">
        <v>0</v>
      </c>
      <c r="AN19" s="101">
        <v>1</v>
      </c>
      <c r="AO19" s="102">
        <v>0</v>
      </c>
      <c r="AP19" s="103">
        <v>1</v>
      </c>
      <c r="AQ19" s="102">
        <v>1</v>
      </c>
      <c r="AR19" s="103">
        <v>5</v>
      </c>
      <c r="AS19" s="102">
        <v>4</v>
      </c>
      <c r="AT19" s="103">
        <v>17</v>
      </c>
      <c r="AU19" s="102">
        <v>6</v>
      </c>
      <c r="AV19" s="103">
        <v>46</v>
      </c>
      <c r="AW19" s="102">
        <v>1</v>
      </c>
      <c r="AX19" s="103">
        <v>56</v>
      </c>
      <c r="AY19" s="102">
        <v>0</v>
      </c>
      <c r="AZ19" s="103">
        <v>0</v>
      </c>
      <c r="BA19" s="102">
        <v>30</v>
      </c>
      <c r="BB19" s="103">
        <v>15</v>
      </c>
      <c r="BC19" s="31"/>
      <c r="BD19" s="188">
        <v>32</v>
      </c>
      <c r="BE19" s="189">
        <f t="shared" si="0"/>
        <v>183</v>
      </c>
      <c r="BH19"/>
      <c r="BI19" s="213" t="s">
        <v>10</v>
      </c>
      <c r="BJ19" s="214">
        <v>14</v>
      </c>
      <c r="BK19" s="215">
        <v>11</v>
      </c>
      <c r="BL19" s="1"/>
      <c r="BM19" s="213" t="s">
        <v>9</v>
      </c>
      <c r="BN19" s="214">
        <v>15</v>
      </c>
      <c r="BO19" s="215">
        <v>14</v>
      </c>
      <c r="BP19" s="199"/>
      <c r="BQ19"/>
      <c r="BR19" s="223">
        <v>15</v>
      </c>
      <c r="BS19" s="214">
        <v>9.8285099999999996</v>
      </c>
      <c r="BT19" s="224">
        <v>15.855</v>
      </c>
      <c r="BU19" s="224">
        <v>8.4557699999999993</v>
      </c>
      <c r="BV19" s="215">
        <v>9.1074199999999994</v>
      </c>
      <c r="BW19"/>
      <c r="BX19" s="6"/>
      <c r="BY19" s="218">
        <v>15</v>
      </c>
      <c r="BZ19" s="219">
        <v>15.34</v>
      </c>
      <c r="CA19" s="220">
        <v>11.2</v>
      </c>
      <c r="CB19" s="221"/>
      <c r="CC19" s="199"/>
      <c r="CD19" s="218">
        <v>15</v>
      </c>
      <c r="CE19" s="219">
        <v>13.8</v>
      </c>
      <c r="CF19" s="222">
        <v>11.1</v>
      </c>
      <c r="CG19"/>
      <c r="CJ19" s="5" t="s">
        <v>17</v>
      </c>
      <c r="CK19" s="1">
        <v>4</v>
      </c>
      <c r="CL19" s="5" t="s">
        <v>17</v>
      </c>
      <c r="CM19" s="244">
        <v>5</v>
      </c>
      <c r="CO19" s="16">
        <v>15</v>
      </c>
      <c r="CP19" s="1">
        <v>1</v>
      </c>
      <c r="CQ19" s="16">
        <v>15</v>
      </c>
      <c r="CR19" s="243">
        <v>1</v>
      </c>
    </row>
    <row r="20" spans="2:96" ht="20" customHeight="1">
      <c r="B20" s="5" t="s">
        <v>11</v>
      </c>
      <c r="C20">
        <v>0</v>
      </c>
      <c r="D20" s="5" t="s">
        <v>10</v>
      </c>
      <c r="E20" s="13">
        <v>2</v>
      </c>
      <c r="G20" s="16">
        <v>16</v>
      </c>
      <c r="H20" s="18">
        <v>0</v>
      </c>
      <c r="I20" s="16">
        <v>16</v>
      </c>
      <c r="J20" s="18">
        <v>3</v>
      </c>
      <c r="L20" s="170"/>
      <c r="M20" s="166">
        <v>31150</v>
      </c>
      <c r="N20" s="38" t="s">
        <v>90</v>
      </c>
      <c r="O20" s="38" t="s">
        <v>72</v>
      </c>
      <c r="P20" s="39" t="s">
        <v>91</v>
      </c>
      <c r="Q20" s="39" t="s">
        <v>74</v>
      </c>
      <c r="R20" s="40">
        <v>12</v>
      </c>
      <c r="S20" s="40">
        <v>27</v>
      </c>
      <c r="T20" s="41" t="s">
        <v>75</v>
      </c>
      <c r="U20" s="42">
        <v>5</v>
      </c>
      <c r="V20" s="43">
        <v>4</v>
      </c>
      <c r="W20" s="43">
        <v>0</v>
      </c>
      <c r="X20" s="44">
        <v>8.6473429951690832</v>
      </c>
      <c r="Y20" s="105">
        <v>0.83343798000000013</v>
      </c>
      <c r="Z20" s="106">
        <v>768</v>
      </c>
      <c r="AA20" s="176">
        <v>28</v>
      </c>
      <c r="AB20" s="57"/>
      <c r="AC20" s="57"/>
      <c r="AD20" s="38">
        <v>31150</v>
      </c>
      <c r="AE20" s="38" t="s">
        <v>90</v>
      </c>
      <c r="AF20" s="58" t="s">
        <v>193</v>
      </c>
      <c r="AG20" s="48">
        <v>0</v>
      </c>
      <c r="AH20" s="49">
        <v>0</v>
      </c>
      <c r="AI20" s="48">
        <v>0</v>
      </c>
      <c r="AJ20" s="49">
        <v>0</v>
      </c>
      <c r="AK20" s="48">
        <v>0</v>
      </c>
      <c r="AL20" s="49">
        <v>0</v>
      </c>
      <c r="AM20" s="48">
        <v>0</v>
      </c>
      <c r="AN20" s="49">
        <v>0</v>
      </c>
      <c r="AO20" s="48">
        <v>0</v>
      </c>
      <c r="AP20" s="49">
        <v>0</v>
      </c>
      <c r="AQ20" s="48">
        <v>0</v>
      </c>
      <c r="AR20" s="49">
        <v>0</v>
      </c>
      <c r="AS20" s="48">
        <v>0</v>
      </c>
      <c r="AT20" s="49">
        <v>0</v>
      </c>
      <c r="AU20" s="48">
        <v>0</v>
      </c>
      <c r="AV20" s="107">
        <v>0</v>
      </c>
      <c r="AW20" s="108">
        <v>11</v>
      </c>
      <c r="AX20" s="107">
        <v>4</v>
      </c>
      <c r="AY20" s="104">
        <v>8</v>
      </c>
      <c r="AZ20" s="107">
        <v>2</v>
      </c>
      <c r="BA20" s="104">
        <v>0</v>
      </c>
      <c r="BB20" s="107">
        <v>3</v>
      </c>
      <c r="BC20" s="31"/>
      <c r="BD20" s="186">
        <v>768</v>
      </c>
      <c r="BE20" s="186">
        <f t="shared" si="0"/>
        <v>28</v>
      </c>
      <c r="BH20"/>
      <c r="BI20" s="213" t="s">
        <v>11</v>
      </c>
      <c r="BJ20" s="214">
        <v>13</v>
      </c>
      <c r="BK20" s="215">
        <v>4</v>
      </c>
      <c r="BL20" s="1"/>
      <c r="BM20" s="213" t="s">
        <v>10</v>
      </c>
      <c r="BN20" s="214">
        <v>16</v>
      </c>
      <c r="BO20" s="215">
        <v>13</v>
      </c>
      <c r="BP20" s="199"/>
      <c r="BQ20"/>
      <c r="BR20" s="223">
        <v>16</v>
      </c>
      <c r="BS20" s="214">
        <v>15.7148</v>
      </c>
      <c r="BT20" s="224">
        <v>14.5114</v>
      </c>
      <c r="BU20" s="224">
        <v>12.8423</v>
      </c>
      <c r="BV20" s="215">
        <v>5.9375600000000004</v>
      </c>
      <c r="BW20"/>
      <c r="BX20" s="6"/>
      <c r="BY20" s="218">
        <v>16</v>
      </c>
      <c r="BZ20" s="219">
        <v>15.56</v>
      </c>
      <c r="CA20" s="220">
        <v>14.53</v>
      </c>
      <c r="CB20" s="221"/>
      <c r="CC20" s="199"/>
      <c r="CD20" s="218">
        <v>16</v>
      </c>
      <c r="CE20" s="219">
        <v>19.899999999999999</v>
      </c>
      <c r="CF20" s="222">
        <v>14.8</v>
      </c>
      <c r="CG20"/>
      <c r="CJ20" s="7" t="s">
        <v>242</v>
      </c>
      <c r="CK20" s="7">
        <f>SUM(CK5:CK19)</f>
        <v>70</v>
      </c>
      <c r="CL20" s="7" t="s">
        <v>242</v>
      </c>
      <c r="CM20" s="7">
        <f>SUM(CM5:CM19)</f>
        <v>172</v>
      </c>
      <c r="CO20" s="16">
        <v>16</v>
      </c>
      <c r="CP20" s="1">
        <v>5</v>
      </c>
      <c r="CQ20" s="16">
        <v>16</v>
      </c>
      <c r="CR20" s="243">
        <v>4</v>
      </c>
    </row>
    <row r="21" spans="2:96" ht="20" customHeight="1">
      <c r="B21" s="5" t="s">
        <v>12</v>
      </c>
      <c r="C21">
        <v>3</v>
      </c>
      <c r="D21" s="5" t="s">
        <v>11</v>
      </c>
      <c r="E21" s="13">
        <v>2</v>
      </c>
      <c r="G21" s="16">
        <v>17</v>
      </c>
      <c r="H21" s="18">
        <v>1</v>
      </c>
      <c r="I21" s="16">
        <v>17</v>
      </c>
      <c r="J21" s="18">
        <v>2</v>
      </c>
      <c r="L21" s="170"/>
      <c r="M21" s="169">
        <v>31150</v>
      </c>
      <c r="N21" s="51" t="s">
        <v>92</v>
      </c>
      <c r="O21" s="51" t="s">
        <v>72</v>
      </c>
      <c r="P21" s="52" t="s">
        <v>91</v>
      </c>
      <c r="Q21" s="52" t="s">
        <v>74</v>
      </c>
      <c r="R21" s="40">
        <v>12</v>
      </c>
      <c r="S21" s="40">
        <v>27</v>
      </c>
      <c r="T21" s="53" t="s">
        <v>75</v>
      </c>
      <c r="U21" s="54">
        <v>4</v>
      </c>
      <c r="V21" s="55">
        <v>6.5714285714285712</v>
      </c>
      <c r="W21" s="43">
        <v>0</v>
      </c>
      <c r="X21" s="44">
        <v>8.5990338164251217</v>
      </c>
      <c r="Y21" s="110">
        <v>0.51017886000000001</v>
      </c>
      <c r="Z21" s="56">
        <v>1024</v>
      </c>
      <c r="AA21" s="173">
        <v>5</v>
      </c>
      <c r="AB21" s="57"/>
      <c r="AC21" s="57"/>
      <c r="AD21" s="51">
        <v>31150</v>
      </c>
      <c r="AE21" s="51" t="s">
        <v>92</v>
      </c>
      <c r="AF21" s="58" t="s">
        <v>193</v>
      </c>
      <c r="AG21" s="48">
        <v>0</v>
      </c>
      <c r="AH21" s="49">
        <v>0</v>
      </c>
      <c r="AI21" s="48">
        <v>0</v>
      </c>
      <c r="AJ21" s="49">
        <v>0</v>
      </c>
      <c r="AK21" s="48">
        <v>0</v>
      </c>
      <c r="AL21" s="49">
        <v>0</v>
      </c>
      <c r="AM21" s="48">
        <v>0</v>
      </c>
      <c r="AN21" s="49">
        <v>0</v>
      </c>
      <c r="AO21" s="48">
        <v>0</v>
      </c>
      <c r="AP21" s="49">
        <v>0</v>
      </c>
      <c r="AQ21" s="48">
        <v>0</v>
      </c>
      <c r="AR21" s="49">
        <v>0</v>
      </c>
      <c r="AS21" s="48">
        <v>0</v>
      </c>
      <c r="AT21" s="49">
        <v>0</v>
      </c>
      <c r="AU21" s="48">
        <v>0</v>
      </c>
      <c r="AV21" s="111">
        <v>0</v>
      </c>
      <c r="AW21" s="112">
        <v>0</v>
      </c>
      <c r="AX21" s="111">
        <v>0</v>
      </c>
      <c r="AY21" s="112">
        <v>0</v>
      </c>
      <c r="AZ21" s="113">
        <v>1</v>
      </c>
      <c r="BA21" s="112">
        <v>1</v>
      </c>
      <c r="BB21" s="111">
        <v>3</v>
      </c>
      <c r="BC21" s="31"/>
      <c r="BD21" s="187">
        <v>1024</v>
      </c>
      <c r="BE21" s="186">
        <f t="shared" si="0"/>
        <v>5</v>
      </c>
      <c r="BH21"/>
      <c r="BI21" s="213" t="s">
        <v>12</v>
      </c>
      <c r="BJ21" s="214">
        <v>15</v>
      </c>
      <c r="BK21" s="215">
        <v>12</v>
      </c>
      <c r="BL21" s="1"/>
      <c r="BM21" s="213" t="s">
        <v>11</v>
      </c>
      <c r="BN21" s="214">
        <v>10</v>
      </c>
      <c r="BO21" s="215">
        <v>12</v>
      </c>
      <c r="BP21" s="199"/>
      <c r="BQ21"/>
      <c r="BR21" s="223">
        <v>17</v>
      </c>
      <c r="BS21" s="214">
        <v>18.346900000000002</v>
      </c>
      <c r="BT21" s="224">
        <v>5.2525700000000004</v>
      </c>
      <c r="BU21" s="224">
        <v>9.4347399999999997</v>
      </c>
      <c r="BV21" s="215">
        <v>7.8507699999999998</v>
      </c>
      <c r="BW21"/>
      <c r="BX21" s="6"/>
      <c r="BY21" s="218">
        <v>17</v>
      </c>
      <c r="BZ21" s="219">
        <v>17.95</v>
      </c>
      <c r="CA21" s="220">
        <v>12.93</v>
      </c>
      <c r="CB21" s="221"/>
      <c r="CC21" s="199"/>
      <c r="CD21" s="218">
        <v>17</v>
      </c>
      <c r="CE21" s="219">
        <v>14.7</v>
      </c>
      <c r="CF21" s="222">
        <v>16.899999999999999</v>
      </c>
      <c r="CG21"/>
      <c r="CJ21" s="8" t="s">
        <v>25</v>
      </c>
      <c r="CK21" s="10">
        <f>AVERAGE(CK5:CK19)</f>
        <v>4.666666666666667</v>
      </c>
      <c r="CL21" s="8" t="s">
        <v>25</v>
      </c>
      <c r="CM21" s="10">
        <f>AVERAGE(CM5:CM19)</f>
        <v>11.466666666666667</v>
      </c>
      <c r="CO21" s="16">
        <v>17</v>
      </c>
      <c r="CP21" s="1">
        <v>3</v>
      </c>
      <c r="CQ21" s="16">
        <v>17</v>
      </c>
      <c r="CR21" s="243">
        <v>1</v>
      </c>
    </row>
    <row r="22" spans="2:96" ht="20" customHeight="1" thickBot="1">
      <c r="B22" s="5" t="s">
        <v>13</v>
      </c>
      <c r="C22">
        <v>2</v>
      </c>
      <c r="D22" s="5" t="s">
        <v>12</v>
      </c>
      <c r="E22" s="13">
        <v>7</v>
      </c>
      <c r="G22" s="16">
        <v>18</v>
      </c>
      <c r="H22" s="18">
        <v>0</v>
      </c>
      <c r="I22" s="16">
        <v>18</v>
      </c>
      <c r="J22" s="18">
        <v>3</v>
      </c>
      <c r="L22" s="170"/>
      <c r="M22" s="169">
        <v>31150</v>
      </c>
      <c r="N22" s="51" t="s">
        <v>93</v>
      </c>
      <c r="O22" s="51" t="s">
        <v>72</v>
      </c>
      <c r="P22" s="52" t="s">
        <v>94</v>
      </c>
      <c r="Q22" s="52" t="s">
        <v>74</v>
      </c>
      <c r="R22" s="40">
        <v>12</v>
      </c>
      <c r="S22" s="40">
        <v>27</v>
      </c>
      <c r="T22" s="53" t="s">
        <v>75</v>
      </c>
      <c r="U22" s="54">
        <v>2</v>
      </c>
      <c r="V22" s="55">
        <v>7.75</v>
      </c>
      <c r="W22" s="55">
        <v>0</v>
      </c>
      <c r="X22" s="44">
        <v>2.0289855072463769</v>
      </c>
      <c r="Y22" s="110">
        <v>3.23157096</v>
      </c>
      <c r="Z22" s="56">
        <v>128</v>
      </c>
      <c r="AA22" s="173">
        <v>50</v>
      </c>
      <c r="AB22" s="57"/>
      <c r="AC22" s="57"/>
      <c r="AD22" s="51">
        <v>31150</v>
      </c>
      <c r="AE22" s="51" t="s">
        <v>93</v>
      </c>
      <c r="AF22" s="58" t="s">
        <v>194</v>
      </c>
      <c r="AG22" s="48">
        <v>0</v>
      </c>
      <c r="AH22" s="49">
        <v>0</v>
      </c>
      <c r="AI22" s="48">
        <v>0</v>
      </c>
      <c r="AJ22" s="49">
        <v>0</v>
      </c>
      <c r="AK22" s="48">
        <v>0</v>
      </c>
      <c r="AL22" s="49">
        <v>0</v>
      </c>
      <c r="AM22" s="48">
        <v>0</v>
      </c>
      <c r="AN22" s="49">
        <v>0</v>
      </c>
      <c r="AO22" s="48">
        <v>0</v>
      </c>
      <c r="AP22" s="49">
        <v>0</v>
      </c>
      <c r="AQ22" s="114">
        <v>2</v>
      </c>
      <c r="AR22" s="111">
        <v>0</v>
      </c>
      <c r="AS22" s="112">
        <v>7</v>
      </c>
      <c r="AT22" s="111">
        <v>0</v>
      </c>
      <c r="AU22" s="112">
        <v>13</v>
      </c>
      <c r="AV22" s="111">
        <v>2</v>
      </c>
      <c r="AW22" s="112">
        <v>13</v>
      </c>
      <c r="AX22" s="111">
        <v>2</v>
      </c>
      <c r="AY22" s="112">
        <v>8</v>
      </c>
      <c r="AZ22" s="111">
        <v>1</v>
      </c>
      <c r="BA22" s="112">
        <v>2</v>
      </c>
      <c r="BB22" s="111">
        <v>0</v>
      </c>
      <c r="BC22" s="31"/>
      <c r="BD22" s="187">
        <v>128</v>
      </c>
      <c r="BE22" s="186">
        <f t="shared" si="0"/>
        <v>50</v>
      </c>
      <c r="BH22"/>
      <c r="BI22" s="213" t="s">
        <v>13</v>
      </c>
      <c r="BJ22" s="214">
        <v>16</v>
      </c>
      <c r="BK22" s="215">
        <v>9</v>
      </c>
      <c r="BL22" s="1"/>
      <c r="BM22" s="213" t="s">
        <v>12</v>
      </c>
      <c r="BN22" s="214">
        <v>11</v>
      </c>
      <c r="BO22" s="215">
        <v>12</v>
      </c>
      <c r="BP22" s="199"/>
      <c r="BQ22"/>
      <c r="BR22" s="223">
        <v>18</v>
      </c>
      <c r="BS22" s="214">
        <v>11.888500000000001</v>
      </c>
      <c r="BT22" s="224">
        <v>3.57369</v>
      </c>
      <c r="BU22" s="224">
        <v>14.839399999999999</v>
      </c>
      <c r="BV22" s="215">
        <v>13.171900000000001</v>
      </c>
      <c r="BW22"/>
      <c r="BX22" s="6"/>
      <c r="BY22" s="218">
        <v>18</v>
      </c>
      <c r="BZ22" s="219">
        <v>15.17</v>
      </c>
      <c r="CA22" s="220">
        <v>12.53</v>
      </c>
      <c r="CB22" s="221"/>
      <c r="CC22" s="199"/>
      <c r="CD22" s="218">
        <v>18</v>
      </c>
      <c r="CE22" s="219">
        <v>15.2</v>
      </c>
      <c r="CF22" s="222">
        <v>17.2</v>
      </c>
      <c r="CG22"/>
      <c r="CJ22" s="9" t="s">
        <v>38</v>
      </c>
      <c r="CK22" s="11">
        <f>STDEV(CK5:CK19)/SQRT(15)</f>
        <v>1.1858959508950211</v>
      </c>
      <c r="CL22" s="9" t="s">
        <v>38</v>
      </c>
      <c r="CM22" s="11">
        <f>STDEV(CM5:CM19)/SQRT(15)</f>
        <v>1.389986867586702</v>
      </c>
      <c r="CO22" s="16">
        <v>18</v>
      </c>
      <c r="CP22" s="1">
        <v>1</v>
      </c>
      <c r="CQ22" s="16">
        <v>18</v>
      </c>
      <c r="CR22" s="243">
        <v>2</v>
      </c>
    </row>
    <row r="23" spans="2:96" ht="20" customHeight="1">
      <c r="B23" s="5" t="s">
        <v>20</v>
      </c>
      <c r="C23">
        <v>3</v>
      </c>
      <c r="D23" s="5" t="s">
        <v>13</v>
      </c>
      <c r="E23" s="13">
        <v>0</v>
      </c>
      <c r="G23" s="16">
        <v>19</v>
      </c>
      <c r="H23" s="18">
        <v>0</v>
      </c>
      <c r="I23" s="16">
        <v>19</v>
      </c>
      <c r="J23" s="18">
        <v>2</v>
      </c>
      <c r="L23" s="170"/>
      <c r="M23" s="166">
        <v>31150</v>
      </c>
      <c r="N23" s="51" t="s">
        <v>95</v>
      </c>
      <c r="O23" s="51" t="s">
        <v>72</v>
      </c>
      <c r="P23" s="52" t="s">
        <v>94</v>
      </c>
      <c r="Q23" s="52" t="s">
        <v>74</v>
      </c>
      <c r="R23" s="40">
        <v>12</v>
      </c>
      <c r="S23" s="40">
        <v>27</v>
      </c>
      <c r="T23" s="53" t="s">
        <v>75</v>
      </c>
      <c r="U23" s="54">
        <v>12</v>
      </c>
      <c r="V23" s="55">
        <v>1.826086956521739</v>
      </c>
      <c r="W23" s="43">
        <v>0</v>
      </c>
      <c r="X23" s="44">
        <v>3.1400966183574881</v>
      </c>
      <c r="Y23" s="110">
        <v>1.97628336</v>
      </c>
      <c r="Z23" s="68">
        <v>256</v>
      </c>
      <c r="AA23" s="173">
        <v>23</v>
      </c>
      <c r="AB23" s="57"/>
      <c r="AC23" s="57"/>
      <c r="AD23" s="38">
        <v>31150</v>
      </c>
      <c r="AE23" s="51" t="s">
        <v>95</v>
      </c>
      <c r="AF23" s="58" t="s">
        <v>195</v>
      </c>
      <c r="AG23" s="48">
        <v>0</v>
      </c>
      <c r="AH23" s="49">
        <v>0</v>
      </c>
      <c r="AI23" s="48">
        <v>0</v>
      </c>
      <c r="AJ23" s="49">
        <v>0</v>
      </c>
      <c r="AK23" s="48">
        <v>0</v>
      </c>
      <c r="AL23" s="49">
        <v>0</v>
      </c>
      <c r="AM23" s="48">
        <v>0</v>
      </c>
      <c r="AN23" s="49">
        <v>0</v>
      </c>
      <c r="AO23" s="48">
        <v>0</v>
      </c>
      <c r="AP23" s="49">
        <v>0</v>
      </c>
      <c r="AQ23" s="48">
        <v>0</v>
      </c>
      <c r="AR23" s="49">
        <v>0</v>
      </c>
      <c r="AS23" s="48">
        <v>0</v>
      </c>
      <c r="AT23" s="113">
        <v>1</v>
      </c>
      <c r="AU23" s="109">
        <v>1</v>
      </c>
      <c r="AV23" s="115">
        <v>3</v>
      </c>
      <c r="AW23" s="109">
        <v>8</v>
      </c>
      <c r="AX23" s="115">
        <v>9</v>
      </c>
      <c r="AY23" s="109">
        <v>0</v>
      </c>
      <c r="AZ23" s="115">
        <v>1</v>
      </c>
      <c r="BA23" s="109">
        <v>0</v>
      </c>
      <c r="BB23" s="115">
        <v>0</v>
      </c>
      <c r="BC23" s="31"/>
      <c r="BD23" s="187">
        <v>256</v>
      </c>
      <c r="BE23" s="186">
        <f t="shared" si="0"/>
        <v>23</v>
      </c>
      <c r="BH23"/>
      <c r="BI23" s="213" t="s">
        <v>20</v>
      </c>
      <c r="BJ23" s="214">
        <v>9</v>
      </c>
      <c r="BK23" s="215">
        <v>13</v>
      </c>
      <c r="BL23" s="1"/>
      <c r="BM23" s="213" t="s">
        <v>13</v>
      </c>
      <c r="BN23" s="214">
        <v>11</v>
      </c>
      <c r="BO23" s="215">
        <v>9</v>
      </c>
      <c r="BP23" s="199"/>
      <c r="BQ23"/>
      <c r="BR23" s="223">
        <v>19</v>
      </c>
      <c r="BS23" s="214">
        <v>11.6172</v>
      </c>
      <c r="BT23" s="224">
        <v>8.7129899999999996</v>
      </c>
      <c r="BU23" s="224">
        <v>14.2941</v>
      </c>
      <c r="BV23" s="215">
        <v>15.9169</v>
      </c>
      <c r="BW23"/>
      <c r="BX23" s="6"/>
      <c r="BY23" s="218">
        <v>19</v>
      </c>
      <c r="BZ23" s="219">
        <v>18.27</v>
      </c>
      <c r="CA23" s="220">
        <v>9.16</v>
      </c>
      <c r="CB23" s="221"/>
      <c r="CC23" s="199"/>
      <c r="CD23" s="218">
        <v>19</v>
      </c>
      <c r="CE23" s="219">
        <v>15.2</v>
      </c>
      <c r="CF23" s="222">
        <v>14.7</v>
      </c>
      <c r="CG23"/>
      <c r="CO23" s="16">
        <v>19</v>
      </c>
      <c r="CP23" s="1">
        <v>0</v>
      </c>
      <c r="CQ23" s="16">
        <v>19</v>
      </c>
      <c r="CR23" s="243">
        <v>3</v>
      </c>
    </row>
    <row r="24" spans="2:96" ht="20" customHeight="1">
      <c r="B24" s="5" t="s">
        <v>30</v>
      </c>
      <c r="C24">
        <v>2</v>
      </c>
      <c r="D24" s="5" t="s">
        <v>20</v>
      </c>
      <c r="E24" s="13">
        <v>9</v>
      </c>
      <c r="G24" s="16">
        <v>20</v>
      </c>
      <c r="H24" s="18">
        <v>1</v>
      </c>
      <c r="I24" s="16">
        <v>20</v>
      </c>
      <c r="J24" s="18">
        <v>3</v>
      </c>
      <c r="L24" s="170"/>
      <c r="M24" s="169">
        <v>31150</v>
      </c>
      <c r="N24" s="51" t="s">
        <v>96</v>
      </c>
      <c r="O24" s="51" t="s">
        <v>72</v>
      </c>
      <c r="P24" s="52" t="s">
        <v>94</v>
      </c>
      <c r="Q24" s="52" t="s">
        <v>74</v>
      </c>
      <c r="R24" s="40">
        <v>12</v>
      </c>
      <c r="S24" s="40">
        <v>27</v>
      </c>
      <c r="T24" s="53" t="s">
        <v>75</v>
      </c>
      <c r="U24" s="54">
        <v>7</v>
      </c>
      <c r="V24" s="55">
        <v>8.2222222222222214</v>
      </c>
      <c r="W24" s="55">
        <v>0</v>
      </c>
      <c r="X24" s="44">
        <v>6.4734299516908216</v>
      </c>
      <c r="Y24" s="110">
        <v>1.3023559800000002</v>
      </c>
      <c r="Z24" s="56">
        <v>32</v>
      </c>
      <c r="AA24" s="173">
        <v>26</v>
      </c>
      <c r="AB24" s="57"/>
      <c r="AC24" s="57"/>
      <c r="AD24" s="51">
        <v>31150</v>
      </c>
      <c r="AE24" s="51" t="s">
        <v>96</v>
      </c>
      <c r="AF24" s="58" t="s">
        <v>195</v>
      </c>
      <c r="AG24" s="48">
        <v>0</v>
      </c>
      <c r="AH24" s="49">
        <v>0</v>
      </c>
      <c r="AI24" s="48">
        <v>0</v>
      </c>
      <c r="AJ24" s="49">
        <v>0</v>
      </c>
      <c r="AK24" s="48">
        <v>0</v>
      </c>
      <c r="AL24" s="49">
        <v>0</v>
      </c>
      <c r="AM24" s="114">
        <v>1</v>
      </c>
      <c r="AN24" s="115">
        <v>1</v>
      </c>
      <c r="AO24" s="109">
        <v>2</v>
      </c>
      <c r="AP24" s="115">
        <v>3</v>
      </c>
      <c r="AQ24" s="109">
        <v>4</v>
      </c>
      <c r="AR24" s="115">
        <v>3</v>
      </c>
      <c r="AS24" s="109">
        <v>4</v>
      </c>
      <c r="AT24" s="115">
        <v>3</v>
      </c>
      <c r="AU24" s="109">
        <v>1</v>
      </c>
      <c r="AV24" s="115">
        <v>0</v>
      </c>
      <c r="AW24" s="109">
        <v>3</v>
      </c>
      <c r="AX24" s="115">
        <v>0</v>
      </c>
      <c r="AY24" s="109">
        <v>1</v>
      </c>
      <c r="AZ24" s="115">
        <v>0</v>
      </c>
      <c r="BA24" s="109">
        <v>0</v>
      </c>
      <c r="BB24" s="115">
        <v>0</v>
      </c>
      <c r="BC24" s="31"/>
      <c r="BD24" s="187">
        <v>32</v>
      </c>
      <c r="BE24" s="186">
        <f t="shared" si="0"/>
        <v>26</v>
      </c>
      <c r="BH24"/>
      <c r="BI24" s="213" t="s">
        <v>30</v>
      </c>
      <c r="BJ24" s="214">
        <v>18</v>
      </c>
      <c r="BK24" s="215">
        <v>9</v>
      </c>
      <c r="BL24" s="1"/>
      <c r="BM24" s="213" t="s">
        <v>20</v>
      </c>
      <c r="BN24" s="214">
        <v>17</v>
      </c>
      <c r="BO24" s="215">
        <v>11</v>
      </c>
      <c r="BP24" s="199"/>
      <c r="BQ24"/>
      <c r="BR24" s="223">
        <v>20</v>
      </c>
      <c r="BS24" s="214">
        <v>20.060500000000001</v>
      </c>
      <c r="BT24" s="224">
        <v>15.419600000000001</v>
      </c>
      <c r="BU24" s="224">
        <v>8.5001599999999993</v>
      </c>
      <c r="BV24" s="215">
        <v>12.5022</v>
      </c>
      <c r="BW24"/>
      <c r="BX24" s="6"/>
      <c r="BY24" s="218">
        <v>20</v>
      </c>
      <c r="BZ24" s="219">
        <v>15.1</v>
      </c>
      <c r="CA24" s="220">
        <v>9.92</v>
      </c>
      <c r="CB24" s="221"/>
      <c r="CC24" s="199"/>
      <c r="CD24" s="218">
        <v>20</v>
      </c>
      <c r="CE24" s="219">
        <v>18.600000000000001</v>
      </c>
      <c r="CF24" s="222">
        <v>13.5</v>
      </c>
      <c r="CG24"/>
      <c r="CO24" s="16">
        <v>20</v>
      </c>
      <c r="CP24" s="1">
        <v>0</v>
      </c>
      <c r="CQ24" s="16">
        <v>20</v>
      </c>
      <c r="CR24" s="243">
        <v>2</v>
      </c>
    </row>
    <row r="25" spans="2:96" ht="20" customHeight="1">
      <c r="B25" s="5" t="s">
        <v>31</v>
      </c>
      <c r="C25">
        <v>4</v>
      </c>
      <c r="D25" s="5" t="s">
        <v>30</v>
      </c>
      <c r="E25" s="13">
        <v>11</v>
      </c>
      <c r="G25" s="16">
        <v>21</v>
      </c>
      <c r="H25" s="18">
        <v>0</v>
      </c>
      <c r="I25" s="16">
        <v>21</v>
      </c>
      <c r="J25" s="18">
        <v>0</v>
      </c>
      <c r="L25" s="170"/>
      <c r="M25" s="169">
        <v>31150</v>
      </c>
      <c r="N25" s="51" t="s">
        <v>97</v>
      </c>
      <c r="O25" s="51" t="s">
        <v>72</v>
      </c>
      <c r="P25" s="52" t="s">
        <v>94</v>
      </c>
      <c r="Q25" s="52" t="s">
        <v>74</v>
      </c>
      <c r="R25" s="40">
        <v>12</v>
      </c>
      <c r="S25" s="40">
        <v>27</v>
      </c>
      <c r="T25" s="53" t="s">
        <v>75</v>
      </c>
      <c r="U25" s="54">
        <v>2</v>
      </c>
      <c r="V25" s="55">
        <v>5.2631578947368425</v>
      </c>
      <c r="W25" s="43">
        <v>0</v>
      </c>
      <c r="X25" s="44">
        <v>10.531400966183575</v>
      </c>
      <c r="Y25" s="110">
        <v>1.97628336</v>
      </c>
      <c r="Z25" s="56">
        <v>4</v>
      </c>
      <c r="AA25" s="173">
        <v>156</v>
      </c>
      <c r="AB25" s="57"/>
      <c r="AC25" s="57"/>
      <c r="AD25" s="51">
        <v>31150</v>
      </c>
      <c r="AE25" s="51" t="s">
        <v>97</v>
      </c>
      <c r="AF25" s="58" t="s">
        <v>196</v>
      </c>
      <c r="AG25" s="114">
        <v>1</v>
      </c>
      <c r="AH25" s="111">
        <v>1</v>
      </c>
      <c r="AI25" s="112">
        <v>2</v>
      </c>
      <c r="AJ25" s="111">
        <v>0</v>
      </c>
      <c r="AK25" s="112">
        <v>4</v>
      </c>
      <c r="AL25" s="111">
        <v>1</v>
      </c>
      <c r="AM25" s="112">
        <v>6</v>
      </c>
      <c r="AN25" s="111">
        <v>3</v>
      </c>
      <c r="AO25" s="112">
        <v>8</v>
      </c>
      <c r="AP25" s="111">
        <v>6</v>
      </c>
      <c r="AQ25" s="112">
        <v>9</v>
      </c>
      <c r="AR25" s="111">
        <v>9</v>
      </c>
      <c r="AS25" s="112">
        <v>6</v>
      </c>
      <c r="AT25" s="111">
        <v>10</v>
      </c>
      <c r="AU25" s="112">
        <v>6</v>
      </c>
      <c r="AV25" s="111">
        <v>9</v>
      </c>
      <c r="AW25" s="112">
        <v>17</v>
      </c>
      <c r="AX25" s="111">
        <v>5</v>
      </c>
      <c r="AY25" s="112">
        <v>25</v>
      </c>
      <c r="AZ25" s="111">
        <v>6</v>
      </c>
      <c r="BA25" s="112">
        <v>16</v>
      </c>
      <c r="BB25" s="111">
        <v>6</v>
      </c>
      <c r="BC25" s="31"/>
      <c r="BD25" s="187">
        <v>4</v>
      </c>
      <c r="BE25" s="186">
        <f t="shared" si="0"/>
        <v>156</v>
      </c>
      <c r="BH25"/>
      <c r="BI25" s="213" t="s">
        <v>31</v>
      </c>
      <c r="BJ25" s="214">
        <v>20</v>
      </c>
      <c r="BK25" s="215">
        <v>10</v>
      </c>
      <c r="BL25" s="1"/>
      <c r="BM25" s="213" t="s">
        <v>30</v>
      </c>
      <c r="BN25" s="214">
        <v>27</v>
      </c>
      <c r="BO25" s="215">
        <v>16</v>
      </c>
      <c r="BP25" s="199"/>
      <c r="BQ25"/>
      <c r="BR25" s="223">
        <v>21</v>
      </c>
      <c r="BS25" s="214">
        <v>15.753299999999999</v>
      </c>
      <c r="BT25" s="224">
        <v>9.8601600000000005</v>
      </c>
      <c r="BU25" s="224">
        <v>5.2641499999999999</v>
      </c>
      <c r="BV25" s="215">
        <v>5.0724600000000004</v>
      </c>
      <c r="BW25"/>
      <c r="BX25" s="6"/>
      <c r="BY25" s="218">
        <v>21</v>
      </c>
      <c r="BZ25" s="219">
        <v>15.87</v>
      </c>
      <c r="CA25" s="220">
        <v>12.38</v>
      </c>
      <c r="CB25" s="221"/>
      <c r="CC25" s="199"/>
      <c r="CD25" s="218">
        <v>21</v>
      </c>
      <c r="CE25" s="219">
        <v>16.5</v>
      </c>
      <c r="CF25" s="222">
        <v>19</v>
      </c>
      <c r="CG25"/>
      <c r="CO25" s="16">
        <v>21</v>
      </c>
      <c r="CP25" s="1">
        <v>3</v>
      </c>
      <c r="CQ25" s="16">
        <v>21</v>
      </c>
      <c r="CR25" s="243">
        <v>3</v>
      </c>
    </row>
    <row r="26" spans="2:96" ht="20" customHeight="1">
      <c r="B26" s="5" t="s">
        <v>32</v>
      </c>
      <c r="C26">
        <v>2</v>
      </c>
      <c r="D26" s="5" t="s">
        <v>31</v>
      </c>
      <c r="E26" s="13">
        <v>12</v>
      </c>
      <c r="G26" s="16">
        <v>22</v>
      </c>
      <c r="H26" s="18">
        <v>0</v>
      </c>
      <c r="I26" s="16">
        <v>22</v>
      </c>
      <c r="J26" s="18">
        <v>3</v>
      </c>
      <c r="L26" s="170"/>
      <c r="M26" s="166">
        <v>31150</v>
      </c>
      <c r="N26" s="51" t="s">
        <v>98</v>
      </c>
      <c r="O26" s="51" t="s">
        <v>72</v>
      </c>
      <c r="P26" s="52" t="s">
        <v>94</v>
      </c>
      <c r="Q26" s="52" t="s">
        <v>74</v>
      </c>
      <c r="R26" s="40">
        <v>12</v>
      </c>
      <c r="S26" s="40">
        <v>27</v>
      </c>
      <c r="T26" s="53" t="s">
        <v>75</v>
      </c>
      <c r="U26" s="54">
        <v>3</v>
      </c>
      <c r="V26" s="55">
        <v>3.4</v>
      </c>
      <c r="W26" s="55">
        <v>0</v>
      </c>
      <c r="X26" s="44">
        <v>8.7439613526570046</v>
      </c>
      <c r="Y26" s="110">
        <v>1.97628336</v>
      </c>
      <c r="Z26" s="68">
        <v>256</v>
      </c>
      <c r="AA26" s="173">
        <v>93</v>
      </c>
      <c r="AB26" s="57"/>
      <c r="AC26" s="57"/>
      <c r="AD26" s="38">
        <v>31150</v>
      </c>
      <c r="AE26" s="51" t="s">
        <v>98</v>
      </c>
      <c r="AF26" s="58" t="s">
        <v>196</v>
      </c>
      <c r="AG26" s="48">
        <v>0</v>
      </c>
      <c r="AH26" s="49">
        <v>0</v>
      </c>
      <c r="AI26" s="60">
        <v>0</v>
      </c>
      <c r="AJ26" s="61">
        <v>0</v>
      </c>
      <c r="AK26" s="60">
        <v>0</v>
      </c>
      <c r="AL26" s="61">
        <v>0</v>
      </c>
      <c r="AM26" s="60">
        <v>0</v>
      </c>
      <c r="AN26" s="61">
        <v>0</v>
      </c>
      <c r="AO26" s="60">
        <v>0</v>
      </c>
      <c r="AP26" s="61">
        <v>0</v>
      </c>
      <c r="AQ26" s="60">
        <v>0</v>
      </c>
      <c r="AR26" s="61">
        <v>0</v>
      </c>
      <c r="AS26" s="114">
        <v>1</v>
      </c>
      <c r="AT26" s="115">
        <v>2</v>
      </c>
      <c r="AU26" s="109">
        <v>3</v>
      </c>
      <c r="AV26" s="115">
        <v>7</v>
      </c>
      <c r="AW26" s="109">
        <v>2</v>
      </c>
      <c r="AX26" s="115">
        <v>30</v>
      </c>
      <c r="AY26" s="109">
        <v>2</v>
      </c>
      <c r="AZ26" s="115">
        <v>24</v>
      </c>
      <c r="BA26" s="109">
        <v>6</v>
      </c>
      <c r="BB26" s="115">
        <v>16</v>
      </c>
      <c r="BC26" s="31"/>
      <c r="BD26" s="187">
        <v>256</v>
      </c>
      <c r="BE26" s="186">
        <f t="shared" si="0"/>
        <v>93</v>
      </c>
      <c r="BH26"/>
      <c r="BI26" s="213" t="s">
        <v>32</v>
      </c>
      <c r="BJ26" s="214">
        <v>12</v>
      </c>
      <c r="BK26" s="215">
        <v>9</v>
      </c>
      <c r="BL26" s="1"/>
      <c r="BM26" s="213" t="s">
        <v>31</v>
      </c>
      <c r="BN26" s="214">
        <v>20</v>
      </c>
      <c r="BO26" s="215">
        <v>17</v>
      </c>
      <c r="BP26" s="199"/>
      <c r="BQ26"/>
      <c r="BR26" s="223">
        <v>22</v>
      </c>
      <c r="BS26" s="214">
        <v>15.1568</v>
      </c>
      <c r="BT26" s="224">
        <v>10.073700000000001</v>
      </c>
      <c r="BU26" s="224">
        <v>14.184799999999999</v>
      </c>
      <c r="BV26" s="215">
        <v>6.0724200000000002</v>
      </c>
      <c r="BW26"/>
      <c r="BX26" s="6"/>
      <c r="BY26" s="218">
        <v>22</v>
      </c>
      <c r="BZ26" s="219">
        <v>16.95</v>
      </c>
      <c r="CA26" s="220">
        <v>15.64</v>
      </c>
      <c r="CB26" s="221"/>
      <c r="CC26" s="199"/>
      <c r="CD26" s="218">
        <v>22</v>
      </c>
      <c r="CE26" s="219">
        <v>22.1</v>
      </c>
      <c r="CF26" s="222">
        <v>12.9</v>
      </c>
      <c r="CG26"/>
      <c r="CO26" s="16">
        <v>22</v>
      </c>
      <c r="CP26" s="1">
        <v>0</v>
      </c>
      <c r="CQ26" s="16">
        <v>22</v>
      </c>
      <c r="CR26" s="243">
        <v>1</v>
      </c>
    </row>
    <row r="27" spans="2:96" ht="20" customHeight="1" thickBot="1">
      <c r="B27" s="5" t="s">
        <v>14</v>
      </c>
      <c r="C27">
        <v>1</v>
      </c>
      <c r="D27" s="5" t="s">
        <v>32</v>
      </c>
      <c r="E27" s="13">
        <v>1</v>
      </c>
      <c r="G27" s="16">
        <v>23</v>
      </c>
      <c r="H27" s="18">
        <v>0</v>
      </c>
      <c r="I27" s="16">
        <v>23</v>
      </c>
      <c r="J27" s="18">
        <v>3</v>
      </c>
      <c r="L27" s="170"/>
      <c r="M27" s="167">
        <v>31150</v>
      </c>
      <c r="N27" s="69" t="s">
        <v>99</v>
      </c>
      <c r="O27" s="69" t="s">
        <v>72</v>
      </c>
      <c r="P27" s="70" t="s">
        <v>94</v>
      </c>
      <c r="Q27" s="70" t="s">
        <v>74</v>
      </c>
      <c r="R27" s="74">
        <v>12</v>
      </c>
      <c r="S27" s="74">
        <v>27</v>
      </c>
      <c r="T27" s="72" t="s">
        <v>75</v>
      </c>
      <c r="U27" s="73">
        <v>4</v>
      </c>
      <c r="V27" s="75">
        <v>3.8636363636363633</v>
      </c>
      <c r="W27" s="75">
        <v>0</v>
      </c>
      <c r="X27" s="76">
        <v>13.381642512077295</v>
      </c>
      <c r="Y27" s="117">
        <v>0.83343798000000013</v>
      </c>
      <c r="Z27" s="100">
        <v>8</v>
      </c>
      <c r="AA27" s="174">
        <v>38</v>
      </c>
      <c r="AB27" s="57"/>
      <c r="AC27" s="57"/>
      <c r="AD27" s="69">
        <v>31150</v>
      </c>
      <c r="AE27" s="69" t="s">
        <v>99</v>
      </c>
      <c r="AF27" s="79" t="s">
        <v>196</v>
      </c>
      <c r="AG27" s="118">
        <v>0</v>
      </c>
      <c r="AH27" s="119">
        <v>0</v>
      </c>
      <c r="AI27" s="116">
        <v>0</v>
      </c>
      <c r="AJ27" s="120">
        <v>1</v>
      </c>
      <c r="AK27" s="116">
        <v>0</v>
      </c>
      <c r="AL27" s="121">
        <v>1</v>
      </c>
      <c r="AM27" s="116">
        <v>0</v>
      </c>
      <c r="AN27" s="121">
        <v>1</v>
      </c>
      <c r="AO27" s="116">
        <v>0</v>
      </c>
      <c r="AP27" s="121">
        <v>2</v>
      </c>
      <c r="AQ27" s="116">
        <v>0</v>
      </c>
      <c r="AR27" s="121">
        <v>3</v>
      </c>
      <c r="AS27" s="116">
        <v>0</v>
      </c>
      <c r="AT27" s="121">
        <v>2</v>
      </c>
      <c r="AU27" s="116">
        <v>0</v>
      </c>
      <c r="AV27" s="121">
        <v>2</v>
      </c>
      <c r="AW27" s="116">
        <v>1</v>
      </c>
      <c r="AX27" s="121">
        <v>6</v>
      </c>
      <c r="AY27" s="116">
        <v>2</v>
      </c>
      <c r="AZ27" s="121">
        <v>5</v>
      </c>
      <c r="BA27" s="116">
        <v>1</v>
      </c>
      <c r="BB27" s="121">
        <v>11</v>
      </c>
      <c r="BC27" s="31"/>
      <c r="BD27" s="189">
        <v>8</v>
      </c>
      <c r="BE27" s="189">
        <f t="shared" si="0"/>
        <v>38</v>
      </c>
      <c r="BH27"/>
      <c r="BI27" s="213" t="s">
        <v>14</v>
      </c>
      <c r="BJ27" s="214">
        <v>9</v>
      </c>
      <c r="BK27" s="215">
        <v>13</v>
      </c>
      <c r="BL27" s="1"/>
      <c r="BM27" s="213" t="s">
        <v>32</v>
      </c>
      <c r="BN27" s="214">
        <v>14</v>
      </c>
      <c r="BO27" s="215">
        <v>11</v>
      </c>
      <c r="BP27" s="199"/>
      <c r="BQ27"/>
      <c r="BR27" s="223">
        <v>23</v>
      </c>
      <c r="BS27" s="214">
        <v>10.0222</v>
      </c>
      <c r="BT27" s="224">
        <v>12.838800000000001</v>
      </c>
      <c r="BU27" s="224">
        <v>16.848299999999998</v>
      </c>
      <c r="BV27" s="215">
        <v>16.296800000000001</v>
      </c>
      <c r="BW27"/>
      <c r="BX27" s="6"/>
      <c r="BY27" s="218">
        <v>23</v>
      </c>
      <c r="BZ27" s="219">
        <v>16.100000000000001</v>
      </c>
      <c r="CA27" s="220">
        <v>13.24</v>
      </c>
      <c r="CB27" s="221"/>
      <c r="CC27" s="199"/>
      <c r="CD27" s="218">
        <v>23</v>
      </c>
      <c r="CE27" s="219">
        <v>17.899999999999999</v>
      </c>
      <c r="CF27" s="222">
        <v>14.5</v>
      </c>
      <c r="CG27"/>
      <c r="CL27" s="15"/>
      <c r="CM27" s="15"/>
      <c r="CO27" s="16">
        <v>23</v>
      </c>
      <c r="CP27" s="1">
        <v>0</v>
      </c>
      <c r="CQ27" s="16">
        <v>23</v>
      </c>
      <c r="CR27" s="243">
        <v>3</v>
      </c>
    </row>
    <row r="28" spans="2:96" ht="20" customHeight="1">
      <c r="B28" s="5" t="s">
        <v>15</v>
      </c>
      <c r="C28">
        <v>1</v>
      </c>
      <c r="D28" s="5" t="s">
        <v>14</v>
      </c>
      <c r="E28" s="13">
        <v>8</v>
      </c>
      <c r="G28" s="16">
        <v>24</v>
      </c>
      <c r="H28" s="18">
        <v>0</v>
      </c>
      <c r="I28" s="16">
        <v>24</v>
      </c>
      <c r="J28" s="18">
        <v>4</v>
      </c>
      <c r="M28" s="22"/>
      <c r="N28" s="22"/>
      <c r="O28" s="22"/>
      <c r="V28" s="122"/>
      <c r="W28" s="123"/>
      <c r="X28" s="129" t="s">
        <v>210</v>
      </c>
      <c r="Y28" s="130">
        <f>MEDIAN(Y5:Y27)</f>
        <v>1.3023559800000002</v>
      </c>
      <c r="Z28" s="122"/>
      <c r="AA28" s="124"/>
      <c r="AB28" s="57"/>
      <c r="AC28" s="57"/>
      <c r="AD28" s="125"/>
      <c r="AE28" s="125"/>
      <c r="AF28" s="126" t="s">
        <v>197</v>
      </c>
      <c r="AG28" s="127">
        <f t="shared" ref="AG28:BB28" si="1">AVERAGE(AG5:AG27)</f>
        <v>4.3478260869565216E-2</v>
      </c>
      <c r="AH28" s="128">
        <f t="shared" si="1"/>
        <v>4.3478260869565216E-2</v>
      </c>
      <c r="AI28" s="127">
        <f t="shared" si="1"/>
        <v>8.6956521739130432E-2</v>
      </c>
      <c r="AJ28" s="128">
        <f t="shared" si="1"/>
        <v>4.3478260869565216E-2</v>
      </c>
      <c r="AK28" s="127">
        <f t="shared" si="1"/>
        <v>0.17391304347826086</v>
      </c>
      <c r="AL28" s="128">
        <f t="shared" si="1"/>
        <v>8.6956521739130432E-2</v>
      </c>
      <c r="AM28" s="127">
        <f t="shared" si="1"/>
        <v>0.30434782608695654</v>
      </c>
      <c r="AN28" s="128">
        <f t="shared" si="1"/>
        <v>0.39130434782608697</v>
      </c>
      <c r="AO28" s="127">
        <f t="shared" si="1"/>
        <v>0.47826086956521741</v>
      </c>
      <c r="AP28" s="128">
        <f t="shared" si="1"/>
        <v>0.86956521739130432</v>
      </c>
      <c r="AQ28" s="127">
        <f t="shared" si="1"/>
        <v>1</v>
      </c>
      <c r="AR28" s="128">
        <f t="shared" si="1"/>
        <v>1.5217391304347827</v>
      </c>
      <c r="AS28" s="127">
        <f t="shared" si="1"/>
        <v>1.826086956521739</v>
      </c>
      <c r="AT28" s="128">
        <f t="shared" si="1"/>
        <v>2.9565217391304346</v>
      </c>
      <c r="AU28" s="127">
        <f t="shared" si="1"/>
        <v>3.1739130434782608</v>
      </c>
      <c r="AV28" s="128">
        <f t="shared" si="1"/>
        <v>7.4347826086956523</v>
      </c>
      <c r="AW28" s="127">
        <f t="shared" si="1"/>
        <v>5.3043478260869561</v>
      </c>
      <c r="AX28" s="128">
        <f t="shared" si="1"/>
        <v>11.521739130434783</v>
      </c>
      <c r="AY28" s="127">
        <f t="shared" si="1"/>
        <v>8.2608695652173907</v>
      </c>
      <c r="AZ28" s="128">
        <f t="shared" si="1"/>
        <v>12.130434782608695</v>
      </c>
      <c r="BA28" s="127">
        <f t="shared" si="1"/>
        <v>8.4347826086956523</v>
      </c>
      <c r="BB28" s="128">
        <f t="shared" si="1"/>
        <v>13.521739130434783</v>
      </c>
      <c r="BC28" s="129" t="s">
        <v>210</v>
      </c>
      <c r="BD28" s="130">
        <f>MEDIAN(BD5:BD27)</f>
        <v>256</v>
      </c>
      <c r="BE28" s="130">
        <f>MEDIAN(BE5:BE27)</f>
        <v>50</v>
      </c>
      <c r="BH28"/>
      <c r="BI28" s="213" t="s">
        <v>15</v>
      </c>
      <c r="BJ28" s="214">
        <v>12</v>
      </c>
      <c r="BK28" s="215">
        <v>15</v>
      </c>
      <c r="BL28" s="1"/>
      <c r="BM28" s="213" t="s">
        <v>14</v>
      </c>
      <c r="BN28" s="214">
        <v>11</v>
      </c>
      <c r="BO28" s="215">
        <v>13</v>
      </c>
      <c r="BP28" s="199"/>
      <c r="BQ28"/>
      <c r="BR28" s="223">
        <v>24</v>
      </c>
      <c r="BS28" s="214">
        <v>8.1632610000000003</v>
      </c>
      <c r="BT28" s="224">
        <v>8.5525599999999997</v>
      </c>
      <c r="BU28" s="224">
        <v>14.399100000000001</v>
      </c>
      <c r="BV28" s="215">
        <v>19.000800000000002</v>
      </c>
      <c r="BW28"/>
      <c r="BX28" s="6"/>
      <c r="BY28" s="218">
        <v>24</v>
      </c>
      <c r="BZ28" s="219">
        <v>15.31</v>
      </c>
      <c r="CA28" s="220">
        <v>16.100000000000001</v>
      </c>
      <c r="CB28" s="221"/>
      <c r="CC28" s="199"/>
      <c r="CD28" s="218">
        <v>24</v>
      </c>
      <c r="CE28" s="219">
        <v>21.1</v>
      </c>
      <c r="CF28" s="222">
        <v>10.7</v>
      </c>
      <c r="CG28"/>
      <c r="CL28" s="1"/>
      <c r="CM28" s="1"/>
      <c r="CO28" s="16">
        <v>24</v>
      </c>
      <c r="CP28" s="1">
        <v>0</v>
      </c>
      <c r="CQ28" s="16">
        <v>24</v>
      </c>
      <c r="CR28" s="243">
        <v>1</v>
      </c>
    </row>
    <row r="29" spans="2:96" ht="20" customHeight="1">
      <c r="B29" s="5" t="s">
        <v>16</v>
      </c>
      <c r="C29">
        <v>4</v>
      </c>
      <c r="D29" s="5" t="s">
        <v>15</v>
      </c>
      <c r="E29" s="13">
        <v>10</v>
      </c>
      <c r="G29" s="16">
        <v>25</v>
      </c>
      <c r="H29" s="18">
        <v>1</v>
      </c>
      <c r="I29" s="16">
        <v>25</v>
      </c>
      <c r="J29" s="18">
        <v>4</v>
      </c>
      <c r="M29" s="22"/>
      <c r="N29" s="22"/>
      <c r="O29" s="22"/>
      <c r="V29" s="122"/>
      <c r="W29" s="123"/>
      <c r="X29" s="198" t="s">
        <v>216</v>
      </c>
      <c r="Y29" s="134">
        <f>_xlfn.QUARTILE.EXC(Y5:Y27, 1)</f>
        <v>0.83343798000000013</v>
      </c>
      <c r="Z29" s="122"/>
      <c r="AA29" s="124"/>
      <c r="AB29" s="57"/>
      <c r="AC29" s="57"/>
      <c r="AD29" s="125"/>
      <c r="AE29" s="125"/>
      <c r="AF29" s="131" t="s">
        <v>198</v>
      </c>
      <c r="AG29" s="132">
        <f t="shared" ref="AG29:BB29" si="2">STDEV(AG5:AG27)/SQRT(23)</f>
        <v>4.3478260869565223E-2</v>
      </c>
      <c r="AH29" s="133">
        <f t="shared" si="2"/>
        <v>4.3478260869565223E-2</v>
      </c>
      <c r="AI29" s="132">
        <f t="shared" si="2"/>
        <v>8.6956521739130446E-2</v>
      </c>
      <c r="AJ29" s="133">
        <f t="shared" si="2"/>
        <v>4.3478260869565223E-2</v>
      </c>
      <c r="AK29" s="132">
        <f t="shared" si="2"/>
        <v>0.17391304347826089</v>
      </c>
      <c r="AL29" s="133">
        <f t="shared" si="2"/>
        <v>6.0073850409370216E-2</v>
      </c>
      <c r="AM29" s="132">
        <f t="shared" si="2"/>
        <v>0.26251130304063763</v>
      </c>
      <c r="AN29" s="133">
        <f t="shared" si="2"/>
        <v>0.15061311370164152</v>
      </c>
      <c r="AO29" s="132">
        <f t="shared" si="2"/>
        <v>0.35491782279607426</v>
      </c>
      <c r="AP29" s="133">
        <f t="shared" si="2"/>
        <v>0.30994292363818732</v>
      </c>
      <c r="AQ29" s="132">
        <f t="shared" si="2"/>
        <v>0.46199430210541087</v>
      </c>
      <c r="AR29" s="133">
        <f t="shared" si="2"/>
        <v>0.49849403728337643</v>
      </c>
      <c r="AS29" s="132">
        <f t="shared" si="2"/>
        <v>0.63697709365260269</v>
      </c>
      <c r="AT29" s="133">
        <f t="shared" si="2"/>
        <v>0.85852677580893788</v>
      </c>
      <c r="AU29" s="132">
        <f t="shared" si="2"/>
        <v>0.95688099613432498</v>
      </c>
      <c r="AV29" s="133">
        <f t="shared" si="2"/>
        <v>2.2978130924279481</v>
      </c>
      <c r="AW29" s="132">
        <f t="shared" si="2"/>
        <v>1.2358843829175561</v>
      </c>
      <c r="AX29" s="133">
        <f t="shared" si="2"/>
        <v>2.9400260580823305</v>
      </c>
      <c r="AY29" s="132">
        <f t="shared" si="2"/>
        <v>2.4761449951034935</v>
      </c>
      <c r="AZ29" s="133">
        <f t="shared" si="2"/>
        <v>4.1251682671757983</v>
      </c>
      <c r="BA29" s="132">
        <f t="shared" si="2"/>
        <v>2.2840104861873818</v>
      </c>
      <c r="BB29" s="133">
        <f t="shared" si="2"/>
        <v>4.7887671452692544</v>
      </c>
      <c r="BC29" s="198" t="s">
        <v>221</v>
      </c>
      <c r="BD29" s="134">
        <f>_xlfn.QUARTILE.EXC(BD5:BD27, 1)</f>
        <v>32</v>
      </c>
      <c r="BE29" s="134">
        <f>_xlfn.QUARTILE.EXC(BE5:BE27, 1)</f>
        <v>10</v>
      </c>
      <c r="BH29"/>
      <c r="BI29" s="213" t="s">
        <v>16</v>
      </c>
      <c r="BJ29" s="214">
        <v>21</v>
      </c>
      <c r="BK29" s="215">
        <v>18</v>
      </c>
      <c r="BL29" s="1"/>
      <c r="BM29" s="213" t="s">
        <v>15</v>
      </c>
      <c r="BN29" s="214">
        <v>13</v>
      </c>
      <c r="BO29" s="215">
        <v>16</v>
      </c>
      <c r="BP29" s="199"/>
      <c r="BQ29"/>
      <c r="BR29" s="223">
        <v>25</v>
      </c>
      <c r="BS29" s="214">
        <v>11.176</v>
      </c>
      <c r="BT29" s="224">
        <v>11.951000000000001</v>
      </c>
      <c r="BU29" s="224">
        <v>18.3917</v>
      </c>
      <c r="BV29" s="215">
        <v>11.067399999999999</v>
      </c>
      <c r="BW29"/>
      <c r="BX29" s="6"/>
      <c r="BY29" s="218">
        <v>25</v>
      </c>
      <c r="BZ29" s="219">
        <v>16.05</v>
      </c>
      <c r="CA29" s="220">
        <v>13.32</v>
      </c>
      <c r="CB29" s="221"/>
      <c r="CC29" s="199"/>
      <c r="CD29" s="218">
        <v>25</v>
      </c>
      <c r="CE29" s="219">
        <v>16.5</v>
      </c>
      <c r="CF29" s="222">
        <v>16.100000000000001</v>
      </c>
      <c r="CG29"/>
      <c r="CL29" s="1"/>
      <c r="CM29" s="1"/>
      <c r="CO29" s="16">
        <v>25</v>
      </c>
      <c r="CP29" s="1">
        <v>0</v>
      </c>
      <c r="CQ29" s="16">
        <v>25</v>
      </c>
      <c r="CR29" s="243">
        <v>3</v>
      </c>
    </row>
    <row r="30" spans="2:96" ht="20" customHeight="1">
      <c r="B30" s="5" t="s">
        <v>17</v>
      </c>
      <c r="C30">
        <v>1</v>
      </c>
      <c r="D30" s="5" t="s">
        <v>16</v>
      </c>
      <c r="E30" s="13">
        <v>2</v>
      </c>
      <c r="G30" s="16">
        <v>26</v>
      </c>
      <c r="H30" s="18">
        <v>0</v>
      </c>
      <c r="I30" s="16">
        <v>26</v>
      </c>
      <c r="J30" s="18">
        <v>7</v>
      </c>
      <c r="X30" s="198" t="s">
        <v>217</v>
      </c>
      <c r="Y30" s="134">
        <f>_xlfn.QUARTILE.EXC(Y5:Y27, 3)</f>
        <v>1.97628336</v>
      </c>
      <c r="AB30" s="57"/>
      <c r="AC30" s="57"/>
      <c r="AD30" s="57"/>
      <c r="AE30" s="135"/>
      <c r="AF30" s="136"/>
      <c r="AG30" s="137"/>
      <c r="AH30" s="138"/>
      <c r="AI30" s="135"/>
      <c r="AJ30" s="137"/>
      <c r="BC30" s="198" t="s">
        <v>222</v>
      </c>
      <c r="BD30" s="134">
        <f>_xlfn.QUARTILE.EXC(BD5:BD27, 3)</f>
        <v>256</v>
      </c>
      <c r="BE30" s="134">
        <f>_xlfn.QUARTILE.EXC(BE5:BE27, 3)</f>
        <v>156</v>
      </c>
      <c r="BH30"/>
      <c r="BI30" s="213" t="s">
        <v>17</v>
      </c>
      <c r="BJ30" s="214">
        <v>18</v>
      </c>
      <c r="BK30" s="215">
        <v>20</v>
      </c>
      <c r="BL30" s="1"/>
      <c r="BM30" s="213" t="s">
        <v>16</v>
      </c>
      <c r="BN30" s="214">
        <v>13</v>
      </c>
      <c r="BO30" s="215">
        <v>11</v>
      </c>
      <c r="BP30" s="199"/>
      <c r="BQ30"/>
      <c r="BR30" s="223">
        <v>26</v>
      </c>
      <c r="BS30" s="214">
        <v>11.8125</v>
      </c>
      <c r="BT30" s="224">
        <v>13.9108</v>
      </c>
      <c r="BU30" s="224">
        <v>19.020099999999999</v>
      </c>
      <c r="BV30" s="215">
        <v>9.7917199999999998</v>
      </c>
      <c r="BW30"/>
      <c r="BX30" s="6"/>
      <c r="BY30" s="218">
        <v>26</v>
      </c>
      <c r="BZ30" s="219">
        <v>16.399999999999999</v>
      </c>
      <c r="CA30" s="220">
        <v>10.55</v>
      </c>
      <c r="CB30" s="221"/>
      <c r="CC30" s="199"/>
      <c r="CD30" s="218">
        <v>26</v>
      </c>
      <c r="CE30" s="219">
        <v>6.82</v>
      </c>
      <c r="CF30" s="222">
        <v>15.7</v>
      </c>
      <c r="CG30"/>
      <c r="CL30" s="1"/>
      <c r="CM30" s="1"/>
      <c r="CO30" s="16">
        <v>26</v>
      </c>
      <c r="CP30" s="1">
        <v>0</v>
      </c>
      <c r="CQ30" s="16">
        <v>26</v>
      </c>
      <c r="CR30" s="243">
        <v>1</v>
      </c>
    </row>
    <row r="31" spans="2:96" ht="20" customHeight="1">
      <c r="B31" s="5" t="s">
        <v>18</v>
      </c>
      <c r="C31">
        <v>4</v>
      </c>
      <c r="D31" s="5" t="s">
        <v>17</v>
      </c>
      <c r="E31" s="13">
        <v>3</v>
      </c>
      <c r="G31" s="16">
        <v>27</v>
      </c>
      <c r="H31" s="18">
        <v>1</v>
      </c>
      <c r="I31" s="16">
        <v>27</v>
      </c>
      <c r="J31" s="18">
        <v>6</v>
      </c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57"/>
      <c r="AC31" s="57"/>
      <c r="AD31" s="57"/>
      <c r="AE31" s="135"/>
      <c r="AF31" s="136"/>
      <c r="AG31" s="137"/>
      <c r="AH31" s="138"/>
      <c r="AI31" s="137"/>
      <c r="AJ31" s="137"/>
      <c r="BD31" s="184"/>
      <c r="BE31" s="184"/>
      <c r="BH31"/>
      <c r="BI31" s="213" t="s">
        <v>18</v>
      </c>
      <c r="BJ31" s="214">
        <v>14</v>
      </c>
      <c r="BK31" s="215">
        <v>19</v>
      </c>
      <c r="BL31" s="1"/>
      <c r="BM31" s="213" t="s">
        <v>17</v>
      </c>
      <c r="BN31" s="214">
        <v>16</v>
      </c>
      <c r="BO31" s="215">
        <v>12</v>
      </c>
      <c r="BP31" s="199"/>
      <c r="BQ31"/>
      <c r="BR31" s="223">
        <v>27</v>
      </c>
      <c r="BS31" s="214">
        <v>13.591699999999999</v>
      </c>
      <c r="BT31" s="224">
        <v>11.2226</v>
      </c>
      <c r="BU31" s="224">
        <v>5.57151</v>
      </c>
      <c r="BV31" s="215">
        <v>13.2499</v>
      </c>
      <c r="BW31"/>
      <c r="BX31" s="6"/>
      <c r="BY31" s="218">
        <v>27</v>
      </c>
      <c r="BZ31" s="219">
        <v>15.15</v>
      </c>
      <c r="CA31" s="220">
        <v>12.57</v>
      </c>
      <c r="CB31" s="221"/>
      <c r="CC31" s="199"/>
      <c r="CD31" s="218">
        <v>27</v>
      </c>
      <c r="CE31" s="219">
        <v>14.9</v>
      </c>
      <c r="CF31" s="222">
        <v>14.5</v>
      </c>
      <c r="CG31"/>
      <c r="CL31" s="1"/>
      <c r="CM31" s="1"/>
      <c r="CO31" s="16">
        <v>27</v>
      </c>
      <c r="CP31" s="1">
        <v>1</v>
      </c>
      <c r="CQ31" s="16">
        <v>27</v>
      </c>
      <c r="CR31" s="243">
        <v>1</v>
      </c>
    </row>
    <row r="32" spans="2:96" ht="20" customHeight="1">
      <c r="B32" s="5" t="s">
        <v>19</v>
      </c>
      <c r="C32">
        <v>1</v>
      </c>
      <c r="D32" s="5" t="s">
        <v>18</v>
      </c>
      <c r="E32" s="13">
        <v>0</v>
      </c>
      <c r="G32" s="16">
        <v>28</v>
      </c>
      <c r="H32" s="18">
        <v>2</v>
      </c>
      <c r="I32" s="16">
        <v>28</v>
      </c>
      <c r="J32" s="18">
        <v>4</v>
      </c>
      <c r="M32" s="162" t="s">
        <v>104</v>
      </c>
      <c r="N32" s="162" t="s">
        <v>105</v>
      </c>
      <c r="O32" s="162" t="s">
        <v>106</v>
      </c>
      <c r="P32" s="162" t="s">
        <v>107</v>
      </c>
      <c r="Q32" s="162" t="s">
        <v>107</v>
      </c>
      <c r="R32" s="162" t="s">
        <v>108</v>
      </c>
      <c r="S32" s="162" t="s">
        <v>109</v>
      </c>
      <c r="T32" s="162" t="s">
        <v>220</v>
      </c>
      <c r="U32" s="162" t="s">
        <v>215</v>
      </c>
      <c r="V32" s="162" t="s">
        <v>110</v>
      </c>
      <c r="W32" s="162" t="s">
        <v>218</v>
      </c>
      <c r="X32" s="163" t="s">
        <v>111</v>
      </c>
      <c r="Y32" s="196" t="s">
        <v>112</v>
      </c>
      <c r="Z32" s="197" t="s">
        <v>113</v>
      </c>
      <c r="AA32" s="162" t="s">
        <v>114</v>
      </c>
      <c r="AB32" s="57"/>
      <c r="AC32" s="57"/>
      <c r="AD32" s="28" t="s">
        <v>199</v>
      </c>
      <c r="AE32" s="28" t="s">
        <v>200</v>
      </c>
      <c r="AF32" s="139" t="s">
        <v>201</v>
      </c>
      <c r="AG32" s="30" t="s">
        <v>169</v>
      </c>
      <c r="AH32" s="29" t="s">
        <v>170</v>
      </c>
      <c r="AI32" s="30" t="s">
        <v>171</v>
      </c>
      <c r="AJ32" s="29" t="s">
        <v>172</v>
      </c>
      <c r="AK32" s="30" t="s">
        <v>173</v>
      </c>
      <c r="AL32" s="29" t="s">
        <v>174</v>
      </c>
      <c r="AM32" s="30" t="s">
        <v>175</v>
      </c>
      <c r="AN32" s="29" t="s">
        <v>176</v>
      </c>
      <c r="AO32" s="30" t="s">
        <v>177</v>
      </c>
      <c r="AP32" s="29" t="s">
        <v>178</v>
      </c>
      <c r="AQ32" s="30" t="s">
        <v>179</v>
      </c>
      <c r="AR32" s="29" t="s">
        <v>180</v>
      </c>
      <c r="AS32" s="30" t="s">
        <v>181</v>
      </c>
      <c r="AT32" s="29" t="s">
        <v>182</v>
      </c>
      <c r="AU32" s="30" t="s">
        <v>183</v>
      </c>
      <c r="AV32" s="29" t="s">
        <v>184</v>
      </c>
      <c r="AW32" s="30" t="s">
        <v>185</v>
      </c>
      <c r="AX32" s="29" t="s">
        <v>186</v>
      </c>
      <c r="AY32" s="30" t="s">
        <v>187</v>
      </c>
      <c r="AZ32" s="29" t="s">
        <v>188</v>
      </c>
      <c r="BA32" s="30" t="s">
        <v>189</v>
      </c>
      <c r="BB32" s="29" t="s">
        <v>190</v>
      </c>
      <c r="BC32" s="31"/>
      <c r="BD32" s="162" t="s">
        <v>202</v>
      </c>
      <c r="BE32" s="162" t="s">
        <v>208</v>
      </c>
      <c r="BH32"/>
      <c r="BI32" s="213" t="s">
        <v>19</v>
      </c>
      <c r="BJ32" s="214">
        <v>16</v>
      </c>
      <c r="BK32" s="215">
        <v>15</v>
      </c>
      <c r="BL32" s="1"/>
      <c r="BM32" s="213" t="s">
        <v>18</v>
      </c>
      <c r="BN32" s="214">
        <v>8</v>
      </c>
      <c r="BO32" s="215">
        <v>11</v>
      </c>
      <c r="BP32" s="199"/>
      <c r="BQ32"/>
      <c r="BR32" s="223">
        <v>28</v>
      </c>
      <c r="BS32" s="214">
        <v>8.0668699999999998</v>
      </c>
      <c r="BT32" s="224">
        <v>10.6683</v>
      </c>
      <c r="BU32" s="224">
        <v>14.3965</v>
      </c>
      <c r="BV32" s="215">
        <v>14.208</v>
      </c>
      <c r="BW32"/>
      <c r="BX32" s="6"/>
      <c r="BY32" s="218">
        <v>28</v>
      </c>
      <c r="BZ32" s="219">
        <v>14.98</v>
      </c>
      <c r="CA32" s="220">
        <v>11.02</v>
      </c>
      <c r="CB32" s="221"/>
      <c r="CC32" s="199"/>
      <c r="CD32" s="218">
        <v>28</v>
      </c>
      <c r="CE32" s="219">
        <v>13.5</v>
      </c>
      <c r="CF32" s="222">
        <v>8.83</v>
      </c>
      <c r="CG32"/>
      <c r="CL32" s="1"/>
      <c r="CM32" s="1"/>
      <c r="CO32" s="16">
        <v>28</v>
      </c>
      <c r="CP32" s="1">
        <v>4</v>
      </c>
      <c r="CQ32" s="16">
        <v>28</v>
      </c>
      <c r="CR32" s="243">
        <v>2</v>
      </c>
    </row>
    <row r="33" spans="2:96" ht="20" customHeight="1" thickBot="1">
      <c r="B33" s="5" t="s">
        <v>33</v>
      </c>
      <c r="C33">
        <v>1</v>
      </c>
      <c r="D33" s="5" t="s">
        <v>19</v>
      </c>
      <c r="E33" s="13">
        <v>7</v>
      </c>
      <c r="G33" s="16">
        <v>29</v>
      </c>
      <c r="H33" s="18">
        <v>0</v>
      </c>
      <c r="I33" s="16">
        <v>29</v>
      </c>
      <c r="J33" s="18">
        <v>5</v>
      </c>
      <c r="M33" s="32" t="s">
        <v>115</v>
      </c>
      <c r="N33" s="32" t="s">
        <v>115</v>
      </c>
      <c r="O33" s="32" t="s">
        <v>116</v>
      </c>
      <c r="P33" s="32" t="s">
        <v>117</v>
      </c>
      <c r="Q33" s="32" t="s">
        <v>118</v>
      </c>
      <c r="R33" s="32" t="s">
        <v>119</v>
      </c>
      <c r="S33" s="32" t="s">
        <v>120</v>
      </c>
      <c r="T33" s="32" t="s">
        <v>121</v>
      </c>
      <c r="U33" s="32" t="s">
        <v>122</v>
      </c>
      <c r="V33" s="32" t="s">
        <v>123</v>
      </c>
      <c r="W33" s="32" t="s">
        <v>219</v>
      </c>
      <c r="X33" s="35" t="s">
        <v>124</v>
      </c>
      <c r="Y33" s="36" t="s">
        <v>125</v>
      </c>
      <c r="Z33" s="140" t="s">
        <v>126</v>
      </c>
      <c r="AA33" s="32" t="s">
        <v>127</v>
      </c>
      <c r="AD33" s="32" t="s">
        <v>203</v>
      </c>
      <c r="AE33" s="32" t="s">
        <v>203</v>
      </c>
      <c r="AF33" s="141" t="s">
        <v>204</v>
      </c>
      <c r="AG33" s="33"/>
      <c r="AH33" s="36"/>
      <c r="AI33" s="33"/>
      <c r="AJ33" s="36"/>
      <c r="AK33" s="33"/>
      <c r="AL33" s="36"/>
      <c r="AM33" s="33"/>
      <c r="AN33" s="36"/>
      <c r="AO33" s="33"/>
      <c r="AP33" s="36"/>
      <c r="AQ33" s="33"/>
      <c r="AR33" s="36"/>
      <c r="AS33" s="33"/>
      <c r="AT33" s="36"/>
      <c r="AU33" s="33"/>
      <c r="AV33" s="36"/>
      <c r="AW33" s="33"/>
      <c r="AX33" s="36"/>
      <c r="AY33" s="33"/>
      <c r="AZ33" s="36"/>
      <c r="BA33" s="33"/>
      <c r="BB33" s="36"/>
      <c r="BC33" s="31"/>
      <c r="BD33" s="32" t="s">
        <v>205</v>
      </c>
      <c r="BE33" s="32" t="s">
        <v>209</v>
      </c>
      <c r="BH33"/>
      <c r="BI33" s="213" t="s">
        <v>33</v>
      </c>
      <c r="BJ33" s="214">
        <v>14</v>
      </c>
      <c r="BK33" s="215">
        <v>16</v>
      </c>
      <c r="BL33" s="1"/>
      <c r="BM33" s="213" t="s">
        <v>19</v>
      </c>
      <c r="BN33" s="214">
        <v>18</v>
      </c>
      <c r="BO33" s="215">
        <v>17</v>
      </c>
      <c r="BP33" s="199"/>
      <c r="BQ33"/>
      <c r="BR33" s="223">
        <v>29</v>
      </c>
      <c r="BS33" s="214">
        <v>5.4706700000000001</v>
      </c>
      <c r="BT33" s="224">
        <v>11.7623</v>
      </c>
      <c r="BU33" s="224">
        <v>14.2645</v>
      </c>
      <c r="BV33" s="215">
        <v>20.047000000000001</v>
      </c>
      <c r="BW33"/>
      <c r="BX33" s="6"/>
      <c r="BY33" s="218">
        <v>29</v>
      </c>
      <c r="BZ33" s="219">
        <v>13.13</v>
      </c>
      <c r="CA33" s="220">
        <v>10.83</v>
      </c>
      <c r="CB33" s="221"/>
      <c r="CC33" s="199"/>
      <c r="CD33" s="218">
        <v>29</v>
      </c>
      <c r="CE33" s="219">
        <v>14.8</v>
      </c>
      <c r="CF33" s="222">
        <v>14.2</v>
      </c>
      <c r="CG33"/>
      <c r="CL33" s="1"/>
      <c r="CM33" s="1"/>
      <c r="CO33" s="16">
        <v>29</v>
      </c>
      <c r="CP33" s="1">
        <v>3</v>
      </c>
      <c r="CQ33" s="16">
        <v>29</v>
      </c>
      <c r="CR33" s="243">
        <v>2</v>
      </c>
    </row>
    <row r="34" spans="2:96" ht="20" customHeight="1" thickBot="1">
      <c r="B34" s="5" t="s">
        <v>34</v>
      </c>
      <c r="C34">
        <v>0</v>
      </c>
      <c r="D34" s="5" t="s">
        <v>33</v>
      </c>
      <c r="E34" s="13">
        <v>2</v>
      </c>
      <c r="G34" s="16">
        <v>30</v>
      </c>
      <c r="H34" s="18">
        <v>1</v>
      </c>
      <c r="I34" s="16">
        <v>30</v>
      </c>
      <c r="J34" s="18">
        <v>1</v>
      </c>
      <c r="M34" s="142">
        <v>31148</v>
      </c>
      <c r="N34" s="143" t="s">
        <v>128</v>
      </c>
      <c r="O34" s="143" t="s">
        <v>129</v>
      </c>
      <c r="P34" s="52" t="s">
        <v>130</v>
      </c>
      <c r="Q34" s="52" t="s">
        <v>74</v>
      </c>
      <c r="R34" s="40">
        <v>12</v>
      </c>
      <c r="S34" s="40">
        <v>31</v>
      </c>
      <c r="T34" s="53" t="s">
        <v>131</v>
      </c>
      <c r="U34" s="54">
        <v>3</v>
      </c>
      <c r="V34" s="55">
        <v>6.333333333333333</v>
      </c>
      <c r="W34" s="55">
        <v>0</v>
      </c>
      <c r="X34" s="44">
        <v>7.3429951690821262</v>
      </c>
      <c r="Y34" s="62">
        <v>3.23157096</v>
      </c>
      <c r="Z34" s="56">
        <v>1280</v>
      </c>
      <c r="AA34" s="173">
        <v>1</v>
      </c>
      <c r="AD34" s="142">
        <v>31148</v>
      </c>
      <c r="AE34" s="143" t="s">
        <v>128</v>
      </c>
      <c r="AF34" s="144" t="s">
        <v>129</v>
      </c>
      <c r="AG34" s="63">
        <v>0</v>
      </c>
      <c r="AH34" s="64">
        <v>0</v>
      </c>
      <c r="AI34" s="63">
        <v>0</v>
      </c>
      <c r="AJ34" s="64">
        <v>0</v>
      </c>
      <c r="AK34" s="63">
        <v>0</v>
      </c>
      <c r="AL34" s="64">
        <v>0</v>
      </c>
      <c r="AM34" s="63">
        <v>0</v>
      </c>
      <c r="AN34" s="64">
        <v>0</v>
      </c>
      <c r="AO34" s="63">
        <v>0</v>
      </c>
      <c r="AP34" s="64">
        <v>0</v>
      </c>
      <c r="AQ34" s="63">
        <v>0</v>
      </c>
      <c r="AR34" s="64">
        <v>0</v>
      </c>
      <c r="AS34" s="63">
        <v>0</v>
      </c>
      <c r="AT34" s="49">
        <v>0</v>
      </c>
      <c r="AU34" s="63">
        <v>0</v>
      </c>
      <c r="AV34" s="64">
        <v>0</v>
      </c>
      <c r="AW34" s="63">
        <v>0</v>
      </c>
      <c r="AX34" s="64">
        <v>0</v>
      </c>
      <c r="AY34" s="63">
        <v>0</v>
      </c>
      <c r="AZ34" s="64">
        <v>0</v>
      </c>
      <c r="BA34" s="63">
        <v>0</v>
      </c>
      <c r="BB34" s="65">
        <v>1</v>
      </c>
      <c r="BC34" s="31"/>
      <c r="BD34" s="178">
        <v>1280</v>
      </c>
      <c r="BE34" s="179">
        <f>SUM(AG34:BB34)</f>
        <v>1</v>
      </c>
      <c r="BH34"/>
      <c r="BI34" s="213" t="s">
        <v>34</v>
      </c>
      <c r="BJ34" s="214">
        <v>10</v>
      </c>
      <c r="BK34" s="215">
        <v>19</v>
      </c>
      <c r="BL34" s="1"/>
      <c r="BM34" s="213" t="s">
        <v>33</v>
      </c>
      <c r="BN34" s="214">
        <v>15</v>
      </c>
      <c r="BO34" s="215">
        <v>7</v>
      </c>
      <c r="BP34" s="199"/>
      <c r="BQ34"/>
      <c r="BR34" s="223">
        <v>30</v>
      </c>
      <c r="BS34" s="214">
        <v>6.5202900000000001</v>
      </c>
      <c r="BT34" s="224">
        <v>16.938700000000001</v>
      </c>
      <c r="BU34" s="224">
        <v>11.584099999999999</v>
      </c>
      <c r="BV34" s="215">
        <v>20.575199999999999</v>
      </c>
      <c r="BW34"/>
      <c r="BX34" s="6"/>
      <c r="BY34" s="218">
        <v>30</v>
      </c>
      <c r="BZ34" s="219">
        <v>15.16</v>
      </c>
      <c r="CA34" s="220">
        <v>10.85</v>
      </c>
      <c r="CB34" s="221"/>
      <c r="CC34" s="199"/>
      <c r="CD34" s="218">
        <v>30</v>
      </c>
      <c r="CE34" s="219">
        <v>16.600000000000001</v>
      </c>
      <c r="CF34" s="222">
        <v>6.16</v>
      </c>
      <c r="CG34"/>
      <c r="CL34" s="1"/>
      <c r="CM34" s="1"/>
      <c r="CO34" s="16">
        <v>30</v>
      </c>
      <c r="CP34" s="1">
        <v>1</v>
      </c>
      <c r="CQ34" s="16">
        <v>30</v>
      </c>
      <c r="CR34" s="243">
        <v>3</v>
      </c>
    </row>
    <row r="35" spans="2:96" ht="20" customHeight="1">
      <c r="B35" s="5" t="s">
        <v>35</v>
      </c>
      <c r="C35">
        <v>1</v>
      </c>
      <c r="D35" s="5" t="s">
        <v>34</v>
      </c>
      <c r="E35" s="13">
        <v>2</v>
      </c>
      <c r="G35" s="16">
        <v>31</v>
      </c>
      <c r="H35" s="18">
        <v>1</v>
      </c>
      <c r="I35" s="16">
        <v>31</v>
      </c>
      <c r="J35" s="18">
        <v>3</v>
      </c>
      <c r="M35" s="142">
        <v>31148</v>
      </c>
      <c r="N35" s="143" t="s">
        <v>132</v>
      </c>
      <c r="O35" s="143" t="s">
        <v>129</v>
      </c>
      <c r="P35" s="52" t="s">
        <v>133</v>
      </c>
      <c r="Q35" s="52" t="s">
        <v>74</v>
      </c>
      <c r="R35" s="40">
        <v>12</v>
      </c>
      <c r="S35" s="40">
        <v>31</v>
      </c>
      <c r="T35" s="53" t="s">
        <v>131</v>
      </c>
      <c r="U35" s="54">
        <v>4</v>
      </c>
      <c r="V35" s="55">
        <v>7.333333333333333</v>
      </c>
      <c r="W35" s="55">
        <v>0</v>
      </c>
      <c r="X35" s="44">
        <v>3.1400966183574881</v>
      </c>
      <c r="Y35" s="62">
        <v>3.23157096</v>
      </c>
      <c r="Z35" s="68">
        <v>768</v>
      </c>
      <c r="AA35" s="173">
        <v>7</v>
      </c>
      <c r="AD35" s="142">
        <v>31148</v>
      </c>
      <c r="AE35" s="143" t="s">
        <v>132</v>
      </c>
      <c r="AF35" s="144" t="s">
        <v>129</v>
      </c>
      <c r="AG35" s="63">
        <v>0</v>
      </c>
      <c r="AH35" s="64">
        <v>0</v>
      </c>
      <c r="AI35" s="63">
        <v>0</v>
      </c>
      <c r="AJ35" s="64">
        <v>0</v>
      </c>
      <c r="AK35" s="63">
        <v>0</v>
      </c>
      <c r="AL35" s="64">
        <v>0</v>
      </c>
      <c r="AM35" s="63">
        <v>0</v>
      </c>
      <c r="AN35" s="64">
        <v>0</v>
      </c>
      <c r="AO35" s="63">
        <v>0</v>
      </c>
      <c r="AP35" s="64">
        <v>0</v>
      </c>
      <c r="AQ35" s="63">
        <v>0</v>
      </c>
      <c r="AR35" s="64">
        <v>0</v>
      </c>
      <c r="AS35" s="63">
        <v>0</v>
      </c>
      <c r="AT35" s="64">
        <v>0</v>
      </c>
      <c r="AU35" s="63">
        <v>0</v>
      </c>
      <c r="AV35" s="64">
        <v>0</v>
      </c>
      <c r="AW35" s="63">
        <v>0</v>
      </c>
      <c r="AX35" s="65">
        <v>1</v>
      </c>
      <c r="AY35" s="63">
        <v>1</v>
      </c>
      <c r="AZ35" s="64">
        <v>1</v>
      </c>
      <c r="BA35" s="63">
        <v>4</v>
      </c>
      <c r="BB35" s="64">
        <v>0</v>
      </c>
      <c r="BC35" s="31"/>
      <c r="BD35" s="178">
        <v>768</v>
      </c>
      <c r="BE35" s="179">
        <f t="shared" ref="BE35:BE57" si="3">SUM(AG35:BB35)</f>
        <v>7</v>
      </c>
      <c r="BH35"/>
      <c r="BI35" s="213" t="s">
        <v>35</v>
      </c>
      <c r="BJ35" s="214">
        <v>13</v>
      </c>
      <c r="BK35" s="215">
        <v>12</v>
      </c>
      <c r="BL35" s="1"/>
      <c r="BM35" s="213" t="s">
        <v>34</v>
      </c>
      <c r="BN35" s="214">
        <v>11</v>
      </c>
      <c r="BO35" s="215">
        <v>10</v>
      </c>
      <c r="BP35" s="199"/>
      <c r="BQ35"/>
      <c r="BR35" s="223">
        <v>31</v>
      </c>
      <c r="BS35" s="214">
        <v>14.9564</v>
      </c>
      <c r="BT35" s="224">
        <v>12.272399999999999</v>
      </c>
      <c r="BU35" s="224">
        <v>8.03261</v>
      </c>
      <c r="BV35" s="215">
        <v>15.349600000000001</v>
      </c>
      <c r="BW35"/>
      <c r="BX35" s="6"/>
      <c r="BY35" s="218">
        <v>31</v>
      </c>
      <c r="BZ35" s="219">
        <v>18.010000000000002</v>
      </c>
      <c r="CA35" s="220">
        <v>13.94</v>
      </c>
      <c r="CB35" s="221"/>
      <c r="CC35" s="199"/>
      <c r="CD35" s="218">
        <v>31</v>
      </c>
      <c r="CE35" s="219">
        <v>12.4</v>
      </c>
      <c r="CF35" s="222">
        <v>16.600000000000001</v>
      </c>
      <c r="CG35"/>
      <c r="CL35" s="1"/>
      <c r="CM35" s="1"/>
      <c r="CO35" s="7" t="s">
        <v>213</v>
      </c>
      <c r="CP35" s="7">
        <f>SUM(CP5:CP34)</f>
        <v>43</v>
      </c>
      <c r="CQ35" s="16">
        <v>31</v>
      </c>
      <c r="CR35" s="243">
        <v>1</v>
      </c>
    </row>
    <row r="36" spans="2:96" ht="20" customHeight="1" thickBot="1">
      <c r="B36" s="5" t="s">
        <v>36</v>
      </c>
      <c r="C36">
        <v>0</v>
      </c>
      <c r="D36" s="5" t="s">
        <v>35</v>
      </c>
      <c r="E36" s="13">
        <v>2</v>
      </c>
      <c r="G36" s="16">
        <v>32</v>
      </c>
      <c r="H36" s="18">
        <v>0</v>
      </c>
      <c r="I36" s="16">
        <v>32</v>
      </c>
      <c r="J36" s="18">
        <v>1</v>
      </c>
      <c r="M36" s="142">
        <v>31148</v>
      </c>
      <c r="N36" s="143" t="s">
        <v>134</v>
      </c>
      <c r="O36" s="143" t="s">
        <v>129</v>
      </c>
      <c r="P36" s="52" t="s">
        <v>133</v>
      </c>
      <c r="Q36" s="52" t="s">
        <v>74</v>
      </c>
      <c r="R36" s="40">
        <v>12</v>
      </c>
      <c r="S36" s="40">
        <v>31</v>
      </c>
      <c r="T36" s="53" t="s">
        <v>135</v>
      </c>
      <c r="U36" s="54">
        <v>2</v>
      </c>
      <c r="V36" s="55">
        <v>4.5</v>
      </c>
      <c r="W36" s="55">
        <v>0</v>
      </c>
      <c r="X36" s="44">
        <v>8.6473429951690832</v>
      </c>
      <c r="Y36" s="45">
        <v>3.23157096</v>
      </c>
      <c r="Z36" s="56">
        <v>1024</v>
      </c>
      <c r="AA36" s="177">
        <v>13</v>
      </c>
      <c r="AD36" s="142">
        <v>31148</v>
      </c>
      <c r="AE36" s="143" t="s">
        <v>134</v>
      </c>
      <c r="AF36" s="144" t="s">
        <v>129</v>
      </c>
      <c r="AG36" s="63">
        <v>0</v>
      </c>
      <c r="AH36" s="64">
        <v>0</v>
      </c>
      <c r="AI36" s="63">
        <v>0</v>
      </c>
      <c r="AJ36" s="64">
        <v>0</v>
      </c>
      <c r="AK36" s="63">
        <v>0</v>
      </c>
      <c r="AL36" s="64">
        <v>0</v>
      </c>
      <c r="AM36" s="63">
        <v>0</v>
      </c>
      <c r="AN36" s="64">
        <v>0</v>
      </c>
      <c r="AO36" s="63">
        <v>0</v>
      </c>
      <c r="AP36" s="64">
        <v>0</v>
      </c>
      <c r="AQ36" s="63">
        <v>0</v>
      </c>
      <c r="AR36" s="64">
        <v>0</v>
      </c>
      <c r="AS36" s="63">
        <v>0</v>
      </c>
      <c r="AT36" s="49">
        <v>0</v>
      </c>
      <c r="AU36" s="48">
        <v>0</v>
      </c>
      <c r="AV36" s="49">
        <v>0</v>
      </c>
      <c r="AW36" s="48">
        <v>0</v>
      </c>
      <c r="AX36" s="49">
        <v>0</v>
      </c>
      <c r="AY36" s="48">
        <v>0</v>
      </c>
      <c r="AZ36" s="59">
        <v>3</v>
      </c>
      <c r="BA36" s="60">
        <v>3</v>
      </c>
      <c r="BB36" s="61">
        <v>7</v>
      </c>
      <c r="BC36" s="31"/>
      <c r="BD36" s="178">
        <v>1024</v>
      </c>
      <c r="BE36" s="179">
        <f t="shared" si="3"/>
        <v>13</v>
      </c>
      <c r="BH36"/>
      <c r="BI36" s="225" t="s">
        <v>36</v>
      </c>
      <c r="BJ36" s="226">
        <v>12</v>
      </c>
      <c r="BK36" s="227">
        <v>15</v>
      </c>
      <c r="BL36" s="1"/>
      <c r="BM36" s="213" t="s">
        <v>35</v>
      </c>
      <c r="BN36" s="214">
        <v>10</v>
      </c>
      <c r="BO36" s="215">
        <v>11</v>
      </c>
      <c r="BP36" s="199"/>
      <c r="BQ36"/>
      <c r="BR36" s="223">
        <v>32</v>
      </c>
      <c r="BS36" s="214">
        <v>11.148999999999999</v>
      </c>
      <c r="BT36" s="224">
        <v>11.3277</v>
      </c>
      <c r="BU36" s="224">
        <v>10.055400000000001</v>
      </c>
      <c r="BV36" s="215">
        <v>11.8559</v>
      </c>
      <c r="BW36"/>
      <c r="BX36" s="6"/>
      <c r="BY36" s="218">
        <v>32</v>
      </c>
      <c r="BZ36" s="219">
        <v>15.77</v>
      </c>
      <c r="CA36" s="220">
        <v>13.63</v>
      </c>
      <c r="CB36" s="221"/>
      <c r="CC36" s="199"/>
      <c r="CD36" s="218">
        <v>32</v>
      </c>
      <c r="CE36" s="219">
        <v>13.3</v>
      </c>
      <c r="CF36" s="222">
        <v>11.6</v>
      </c>
      <c r="CG36"/>
      <c r="CL36" s="1"/>
      <c r="CM36" s="1"/>
      <c r="CO36" s="8" t="s">
        <v>25</v>
      </c>
      <c r="CP36" s="10">
        <f>AVERAGE(CP5:CP34)</f>
        <v>1.4333333333333333</v>
      </c>
      <c r="CQ36" s="16">
        <v>32</v>
      </c>
      <c r="CR36" s="243">
        <v>2</v>
      </c>
    </row>
    <row r="37" spans="2:96" ht="20" customHeight="1" thickBot="1">
      <c r="B37" s="7" t="s">
        <v>40</v>
      </c>
      <c r="C37" s="7">
        <f>SUM(C5:C36)</f>
        <v>70</v>
      </c>
      <c r="D37" s="5" t="s">
        <v>36</v>
      </c>
      <c r="E37" s="13">
        <v>6</v>
      </c>
      <c r="G37" s="16">
        <v>33</v>
      </c>
      <c r="H37" s="18">
        <v>0</v>
      </c>
      <c r="I37" s="16">
        <v>33</v>
      </c>
      <c r="J37" s="18">
        <v>1</v>
      </c>
      <c r="M37" s="142">
        <v>31148</v>
      </c>
      <c r="N37" s="143" t="s">
        <v>136</v>
      </c>
      <c r="O37" s="143" t="s">
        <v>129</v>
      </c>
      <c r="P37" s="52" t="s">
        <v>133</v>
      </c>
      <c r="Q37" s="52" t="s">
        <v>74</v>
      </c>
      <c r="R37" s="40">
        <v>12</v>
      </c>
      <c r="S37" s="40">
        <v>31</v>
      </c>
      <c r="T37" s="53" t="s">
        <v>135</v>
      </c>
      <c r="U37" s="54">
        <v>6</v>
      </c>
      <c r="V37" s="55">
        <v>9.1666666666666679</v>
      </c>
      <c r="W37" s="43">
        <v>0</v>
      </c>
      <c r="X37" s="44">
        <v>6.0386473429951693</v>
      </c>
      <c r="Y37" s="62">
        <v>3.23157096</v>
      </c>
      <c r="Z37" s="56">
        <v>32</v>
      </c>
      <c r="AA37" s="177">
        <v>135</v>
      </c>
      <c r="AD37" s="142">
        <v>31148</v>
      </c>
      <c r="AE37" s="143" t="s">
        <v>136</v>
      </c>
      <c r="AF37" s="144" t="s">
        <v>129</v>
      </c>
      <c r="AG37" s="63">
        <v>0</v>
      </c>
      <c r="AH37" s="64">
        <v>0</v>
      </c>
      <c r="AI37" s="63">
        <v>0</v>
      </c>
      <c r="AJ37" s="64">
        <v>0</v>
      </c>
      <c r="AK37" s="63">
        <v>0</v>
      </c>
      <c r="AL37" s="64">
        <v>0</v>
      </c>
      <c r="AM37" s="145">
        <v>1</v>
      </c>
      <c r="AN37" s="64">
        <v>0</v>
      </c>
      <c r="AO37" s="63">
        <v>0</v>
      </c>
      <c r="AP37" s="64">
        <v>1</v>
      </c>
      <c r="AQ37" s="63">
        <v>0</v>
      </c>
      <c r="AR37" s="64">
        <v>0</v>
      </c>
      <c r="AS37" s="63">
        <v>1</v>
      </c>
      <c r="AT37" s="64">
        <v>0</v>
      </c>
      <c r="AU37" s="63">
        <v>14</v>
      </c>
      <c r="AV37" s="64">
        <v>0</v>
      </c>
      <c r="AW37" s="63">
        <v>17</v>
      </c>
      <c r="AX37" s="64">
        <v>3</v>
      </c>
      <c r="AY37" s="63">
        <v>5</v>
      </c>
      <c r="AZ37" s="64">
        <v>34</v>
      </c>
      <c r="BA37" s="63">
        <v>18</v>
      </c>
      <c r="BB37" s="64">
        <v>41</v>
      </c>
      <c r="BC37" s="31"/>
      <c r="BD37" s="178">
        <v>32</v>
      </c>
      <c r="BE37" s="179">
        <f t="shared" si="3"/>
        <v>135</v>
      </c>
      <c r="BH37"/>
      <c r="BI37" s="228" t="s">
        <v>25</v>
      </c>
      <c r="BJ37" s="229">
        <f>AVERAGE(BJ5:BJ36)</f>
        <v>14.28125</v>
      </c>
      <c r="BK37" s="229">
        <f>AVERAGE(BK5:BK36)</f>
        <v>13.6875</v>
      </c>
      <c r="BL37" s="199"/>
      <c r="BM37" s="225" t="s">
        <v>36</v>
      </c>
      <c r="BN37" s="226">
        <v>16</v>
      </c>
      <c r="BO37" s="227">
        <v>16</v>
      </c>
      <c r="BP37" s="199"/>
      <c r="BQ37"/>
      <c r="BR37" s="223">
        <v>33</v>
      </c>
      <c r="BS37" s="214">
        <v>13.1676</v>
      </c>
      <c r="BT37" s="224">
        <v>14.3301</v>
      </c>
      <c r="BU37" s="224">
        <v>11.883800000000001</v>
      </c>
      <c r="BV37" s="215">
        <v>8.4101700000000008</v>
      </c>
      <c r="BW37"/>
      <c r="BX37" s="6"/>
      <c r="BY37" s="218">
        <v>33</v>
      </c>
      <c r="BZ37" s="219">
        <v>14.37</v>
      </c>
      <c r="CA37" s="220">
        <v>12.78</v>
      </c>
      <c r="CB37" s="221"/>
      <c r="CC37" s="199"/>
      <c r="CD37" s="218">
        <v>33</v>
      </c>
      <c r="CE37" s="219">
        <v>16.7</v>
      </c>
      <c r="CF37" s="222">
        <v>10.5</v>
      </c>
      <c r="CG37"/>
      <c r="CL37" s="1"/>
      <c r="CM37" s="1"/>
      <c r="CO37" s="9" t="s">
        <v>38</v>
      </c>
      <c r="CP37" s="11">
        <f>STDEV(CP5:CP34)/SQRT(30)</f>
        <v>0.28640993582799495</v>
      </c>
      <c r="CQ37" s="16">
        <v>33</v>
      </c>
      <c r="CR37" s="243">
        <v>1</v>
      </c>
    </row>
    <row r="38" spans="2:96" ht="20" customHeight="1">
      <c r="B38" s="8" t="s">
        <v>25</v>
      </c>
      <c r="C38" s="10">
        <f>AVERAGE(C5:C36)</f>
        <v>2.1875</v>
      </c>
      <c r="D38" s="7" t="s">
        <v>37</v>
      </c>
      <c r="E38" s="7">
        <f>SUM(E5:E37)</f>
        <v>181</v>
      </c>
      <c r="G38" s="16">
        <v>34</v>
      </c>
      <c r="H38" s="18">
        <v>0</v>
      </c>
      <c r="I38" s="16">
        <v>34</v>
      </c>
      <c r="J38" s="18">
        <v>1</v>
      </c>
      <c r="M38" s="142">
        <v>31148</v>
      </c>
      <c r="N38" s="143" t="s">
        <v>137</v>
      </c>
      <c r="O38" s="143" t="s">
        <v>129</v>
      </c>
      <c r="P38" s="52" t="s">
        <v>133</v>
      </c>
      <c r="Q38" s="52" t="s">
        <v>74</v>
      </c>
      <c r="R38" s="40">
        <v>12</v>
      </c>
      <c r="S38" s="40">
        <v>31</v>
      </c>
      <c r="T38" s="53" t="s">
        <v>135</v>
      </c>
      <c r="U38" s="54">
        <v>6</v>
      </c>
      <c r="V38" s="55">
        <v>9.6428571428571441</v>
      </c>
      <c r="W38" s="55">
        <v>0</v>
      </c>
      <c r="X38" s="44">
        <v>4.8309178743961354</v>
      </c>
      <c r="Y38" s="146">
        <v>1.97628336</v>
      </c>
      <c r="Z38" s="56">
        <v>1024</v>
      </c>
      <c r="AA38" s="173">
        <v>6</v>
      </c>
      <c r="AD38" s="142">
        <v>31148</v>
      </c>
      <c r="AE38" s="143" t="s">
        <v>137</v>
      </c>
      <c r="AF38" s="144" t="s">
        <v>129</v>
      </c>
      <c r="AG38" s="48">
        <v>0</v>
      </c>
      <c r="AH38" s="49">
        <v>0</v>
      </c>
      <c r="AI38" s="48">
        <v>0</v>
      </c>
      <c r="AJ38" s="49">
        <v>0</v>
      </c>
      <c r="AK38" s="48">
        <v>0</v>
      </c>
      <c r="AL38" s="49">
        <v>0</v>
      </c>
      <c r="AM38" s="48">
        <v>0</v>
      </c>
      <c r="AN38" s="49">
        <v>0</v>
      </c>
      <c r="AO38" s="48">
        <v>0</v>
      </c>
      <c r="AP38" s="49">
        <v>0</v>
      </c>
      <c r="AQ38" s="48">
        <v>0</v>
      </c>
      <c r="AR38" s="49">
        <v>0</v>
      </c>
      <c r="AS38" s="147">
        <v>0</v>
      </c>
      <c r="AT38" s="49">
        <v>0</v>
      </c>
      <c r="AU38" s="48">
        <v>0</v>
      </c>
      <c r="AV38" s="49">
        <v>0</v>
      </c>
      <c r="AW38" s="148">
        <v>0</v>
      </c>
      <c r="AX38" s="149">
        <v>0</v>
      </c>
      <c r="AY38" s="150">
        <v>2</v>
      </c>
      <c r="AZ38" s="149">
        <v>2</v>
      </c>
      <c r="BA38" s="148">
        <v>1</v>
      </c>
      <c r="BB38" s="149">
        <v>1</v>
      </c>
      <c r="BC38" s="31"/>
      <c r="BD38" s="178">
        <v>1024</v>
      </c>
      <c r="BE38" s="179">
        <f t="shared" si="3"/>
        <v>6</v>
      </c>
      <c r="BH38"/>
      <c r="BI38" s="230" t="s">
        <v>38</v>
      </c>
      <c r="BJ38" s="231">
        <f>STDEV(BJ5:BJ36)/SQRT(32)</f>
        <v>0.5594394786229655</v>
      </c>
      <c r="BK38" s="231">
        <f>STDEV(BK5:BK36)/SQRT(32)</f>
        <v>0.65598592997302962</v>
      </c>
      <c r="BL38" s="199"/>
      <c r="BM38" s="228" t="s">
        <v>25</v>
      </c>
      <c r="BN38" s="229">
        <f>AVERAGE(BN5:BN37)</f>
        <v>15.030303030303031</v>
      </c>
      <c r="BO38" s="229">
        <f>AVERAGE(BO5:BO37)</f>
        <v>13.636363636363637</v>
      </c>
      <c r="BP38" s="199"/>
      <c r="BQ38"/>
      <c r="BR38" s="223">
        <v>34</v>
      </c>
      <c r="BS38" s="214">
        <v>12.425700000000001</v>
      </c>
      <c r="BT38" s="224">
        <v>13.215400000000001</v>
      </c>
      <c r="BU38" s="224">
        <v>12.5776</v>
      </c>
      <c r="BV38" s="215">
        <v>17.7621</v>
      </c>
      <c r="BW38"/>
      <c r="BX38"/>
      <c r="BY38" s="218">
        <v>34</v>
      </c>
      <c r="BZ38" s="219">
        <v>14.58</v>
      </c>
      <c r="CA38" s="220">
        <v>11.44</v>
      </c>
      <c r="CB38" s="199"/>
      <c r="CC38" s="199"/>
      <c r="CD38" s="218">
        <v>34</v>
      </c>
      <c r="CE38" s="219">
        <v>13.7</v>
      </c>
      <c r="CF38" s="222">
        <v>13.8</v>
      </c>
      <c r="CG38"/>
      <c r="CL38" s="1"/>
      <c r="CM38" s="1"/>
      <c r="CQ38" s="16">
        <v>34</v>
      </c>
      <c r="CR38" s="243">
        <v>1</v>
      </c>
    </row>
    <row r="39" spans="2:96" ht="20" customHeight="1" thickBot="1">
      <c r="B39" s="9" t="s">
        <v>38</v>
      </c>
      <c r="C39" s="11">
        <f>STDEV(C5:C36)/SQRT(32)</f>
        <v>0.29250551414708681</v>
      </c>
      <c r="D39" s="8" t="s">
        <v>25</v>
      </c>
      <c r="E39" s="10">
        <f>AVERAGE(E5:E37)</f>
        <v>5.4848484848484844</v>
      </c>
      <c r="G39" s="16">
        <v>35</v>
      </c>
      <c r="H39" s="18">
        <v>0</v>
      </c>
      <c r="I39" s="16">
        <v>35</v>
      </c>
      <c r="J39" s="18">
        <v>3</v>
      </c>
      <c r="M39" s="142">
        <v>31148</v>
      </c>
      <c r="N39" s="143" t="s">
        <v>138</v>
      </c>
      <c r="O39" s="143" t="s">
        <v>129</v>
      </c>
      <c r="P39" s="52" t="s">
        <v>133</v>
      </c>
      <c r="Q39" s="52" t="s">
        <v>74</v>
      </c>
      <c r="R39" s="40">
        <v>12</v>
      </c>
      <c r="S39" s="40">
        <v>31</v>
      </c>
      <c r="T39" s="53" t="s">
        <v>135</v>
      </c>
      <c r="U39" s="54">
        <v>5</v>
      </c>
      <c r="V39" s="55">
        <v>8.0952380952380949</v>
      </c>
      <c r="W39" s="55">
        <v>0</v>
      </c>
      <c r="X39" s="44">
        <v>4.8309178743961354</v>
      </c>
      <c r="Y39" s="62">
        <v>1.3023559800000002</v>
      </c>
      <c r="Z39" s="56">
        <v>768</v>
      </c>
      <c r="AA39" s="173">
        <v>2</v>
      </c>
      <c r="AD39" s="142">
        <v>31148</v>
      </c>
      <c r="AE39" s="143" t="s">
        <v>138</v>
      </c>
      <c r="AF39" s="144" t="s">
        <v>129</v>
      </c>
      <c r="AG39" s="48">
        <v>0</v>
      </c>
      <c r="AH39" s="49">
        <v>0</v>
      </c>
      <c r="AI39" s="48">
        <v>0</v>
      </c>
      <c r="AJ39" s="49">
        <v>0</v>
      </c>
      <c r="AK39" s="48">
        <v>0</v>
      </c>
      <c r="AL39" s="49">
        <v>0</v>
      </c>
      <c r="AM39" s="48">
        <v>0</v>
      </c>
      <c r="AN39" s="49">
        <v>0</v>
      </c>
      <c r="AO39" s="48">
        <v>0</v>
      </c>
      <c r="AP39" s="49">
        <v>0</v>
      </c>
      <c r="AQ39" s="48">
        <v>0</v>
      </c>
      <c r="AR39" s="49">
        <v>0</v>
      </c>
      <c r="AS39" s="147">
        <v>0</v>
      </c>
      <c r="AT39" s="49">
        <v>0</v>
      </c>
      <c r="AU39" s="48">
        <v>0</v>
      </c>
      <c r="AV39" s="49">
        <v>0</v>
      </c>
      <c r="AW39" s="63">
        <v>0</v>
      </c>
      <c r="AX39" s="65">
        <v>1</v>
      </c>
      <c r="AY39" s="63">
        <v>0</v>
      </c>
      <c r="AZ39" s="64">
        <v>1</v>
      </c>
      <c r="BA39" s="63">
        <v>0</v>
      </c>
      <c r="BB39" s="64">
        <v>0</v>
      </c>
      <c r="BC39" s="31"/>
      <c r="BD39" s="178">
        <v>768</v>
      </c>
      <c r="BE39" s="179">
        <f t="shared" si="3"/>
        <v>2</v>
      </c>
      <c r="BH39"/>
      <c r="BI39" s="199"/>
      <c r="BJ39" s="199"/>
      <c r="BK39" s="199"/>
      <c r="BL39" s="199"/>
      <c r="BM39" s="230" t="s">
        <v>38</v>
      </c>
      <c r="BN39" s="231">
        <f>STDEV(BN5:BN37)/SQRT(33)</f>
        <v>0.64474103399603289</v>
      </c>
      <c r="BO39" s="231">
        <f>STDEV(BO5:BO37)/SQRT(33)</f>
        <v>0.51275064421265837</v>
      </c>
      <c r="BP39" s="199"/>
      <c r="BQ39"/>
      <c r="BR39" s="223">
        <v>35</v>
      </c>
      <c r="BS39" s="214">
        <v>13.779400000000001</v>
      </c>
      <c r="BT39" s="224">
        <v>14.251300000000001</v>
      </c>
      <c r="BU39" s="224">
        <v>9.8935899999999997</v>
      </c>
      <c r="BV39" s="215">
        <v>11.195600000000001</v>
      </c>
      <c r="BW39"/>
      <c r="BX39"/>
      <c r="BY39" s="218">
        <v>35</v>
      </c>
      <c r="BZ39" s="219">
        <v>16.899999999999999</v>
      </c>
      <c r="CA39" s="220">
        <v>14.38</v>
      </c>
      <c r="CB39" s="199"/>
      <c r="CC39" s="199"/>
      <c r="CD39" s="218">
        <v>35</v>
      </c>
      <c r="CE39" s="219">
        <v>11.5</v>
      </c>
      <c r="CF39" s="222">
        <v>10.1</v>
      </c>
      <c r="CG39"/>
      <c r="CL39" s="1"/>
      <c r="CM39" s="1"/>
      <c r="CQ39" s="16">
        <v>35</v>
      </c>
      <c r="CR39" s="243">
        <v>5</v>
      </c>
    </row>
    <row r="40" spans="2:96" ht="20" customHeight="1" thickBot="1">
      <c r="D40" s="9" t="s">
        <v>38</v>
      </c>
      <c r="E40" s="11">
        <f>STDEV(E5:E37)/SQRT(33)</f>
        <v>0.64860166039406042</v>
      </c>
      <c r="G40" s="16">
        <v>36</v>
      </c>
      <c r="H40" s="18">
        <v>0</v>
      </c>
      <c r="I40" s="16">
        <v>36</v>
      </c>
      <c r="J40" s="18">
        <v>3</v>
      </c>
      <c r="M40" s="142">
        <v>31148</v>
      </c>
      <c r="N40" s="143" t="s">
        <v>139</v>
      </c>
      <c r="O40" s="143" t="s">
        <v>129</v>
      </c>
      <c r="P40" s="52" t="s">
        <v>133</v>
      </c>
      <c r="Q40" s="52" t="s">
        <v>74</v>
      </c>
      <c r="R40" s="40">
        <v>12</v>
      </c>
      <c r="S40" s="40">
        <v>31</v>
      </c>
      <c r="T40" s="53" t="s">
        <v>135</v>
      </c>
      <c r="U40" s="54">
        <v>2</v>
      </c>
      <c r="V40" s="55">
        <v>5</v>
      </c>
      <c r="W40" s="43">
        <v>0</v>
      </c>
      <c r="X40" s="44">
        <v>13.091787439613528</v>
      </c>
      <c r="Y40" s="45">
        <v>3.23157096</v>
      </c>
      <c r="Z40" s="56">
        <v>1280</v>
      </c>
      <c r="AA40" s="173">
        <v>3</v>
      </c>
      <c r="AD40" s="142">
        <v>31148</v>
      </c>
      <c r="AE40" s="143" t="s">
        <v>139</v>
      </c>
      <c r="AF40" s="144" t="s">
        <v>129</v>
      </c>
      <c r="AG40" s="48">
        <v>0</v>
      </c>
      <c r="AH40" s="49">
        <v>0</v>
      </c>
      <c r="AI40" s="48">
        <v>0</v>
      </c>
      <c r="AJ40" s="49">
        <v>0</v>
      </c>
      <c r="AK40" s="48">
        <v>0</v>
      </c>
      <c r="AL40" s="49">
        <v>0</v>
      </c>
      <c r="AM40" s="48">
        <v>0</v>
      </c>
      <c r="AN40" s="49">
        <v>0</v>
      </c>
      <c r="AO40" s="48">
        <v>0</v>
      </c>
      <c r="AP40" s="49">
        <v>0</v>
      </c>
      <c r="AQ40" s="48">
        <v>0</v>
      </c>
      <c r="AR40" s="49">
        <v>0</v>
      </c>
      <c r="AS40" s="147">
        <v>0</v>
      </c>
      <c r="AT40" s="49">
        <v>0</v>
      </c>
      <c r="AU40" s="48">
        <v>0</v>
      </c>
      <c r="AV40" s="49">
        <v>0</v>
      </c>
      <c r="AW40" s="48">
        <v>0</v>
      </c>
      <c r="AX40" s="49">
        <v>0</v>
      </c>
      <c r="AY40" s="48">
        <v>0</v>
      </c>
      <c r="AZ40" s="49">
        <v>0</v>
      </c>
      <c r="BA40" s="50">
        <v>2</v>
      </c>
      <c r="BB40" s="49">
        <v>1</v>
      </c>
      <c r="BC40" s="31"/>
      <c r="BD40" s="178">
        <v>1280</v>
      </c>
      <c r="BE40" s="180">
        <f t="shared" si="3"/>
        <v>3</v>
      </c>
      <c r="BH40"/>
      <c r="BI40" s="199"/>
      <c r="BJ40" s="199"/>
      <c r="BK40" s="199"/>
      <c r="BL40" s="199"/>
      <c r="BM40" s="199"/>
      <c r="BN40" s="199"/>
      <c r="BO40" s="199"/>
      <c r="BP40" s="199"/>
      <c r="BQ40"/>
      <c r="BR40" s="223">
        <v>36</v>
      </c>
      <c r="BS40" s="214">
        <v>12.497999999999999</v>
      </c>
      <c r="BT40" s="224">
        <v>11.9276</v>
      </c>
      <c r="BU40" s="224">
        <v>5.6892300000000002</v>
      </c>
      <c r="BV40" s="215">
        <v>8.51877</v>
      </c>
      <c r="BW40"/>
      <c r="BX40"/>
      <c r="BY40" s="218">
        <v>36</v>
      </c>
      <c r="BZ40" s="219">
        <v>14.5</v>
      </c>
      <c r="CA40" s="220">
        <v>15.23</v>
      </c>
      <c r="CB40" s="199"/>
      <c r="CC40" s="199"/>
      <c r="CD40" s="218">
        <v>36</v>
      </c>
      <c r="CE40" s="219">
        <v>7.08</v>
      </c>
      <c r="CF40" s="222">
        <v>9.86</v>
      </c>
      <c r="CG40"/>
      <c r="CL40" s="1"/>
      <c r="CM40" s="1"/>
      <c r="CQ40" s="16">
        <v>36</v>
      </c>
      <c r="CR40" s="243">
        <v>1</v>
      </c>
    </row>
    <row r="41" spans="2:96" ht="20" customHeight="1" thickBot="1">
      <c r="G41" s="16">
        <v>37</v>
      </c>
      <c r="H41" s="18">
        <v>0</v>
      </c>
      <c r="I41" s="16">
        <v>37</v>
      </c>
      <c r="J41" s="18">
        <v>2</v>
      </c>
      <c r="M41" s="151">
        <v>31148</v>
      </c>
      <c r="N41" s="151" t="s">
        <v>140</v>
      </c>
      <c r="O41" s="151" t="s">
        <v>129</v>
      </c>
      <c r="P41" s="70" t="s">
        <v>133</v>
      </c>
      <c r="Q41" s="70" t="s">
        <v>74</v>
      </c>
      <c r="R41" s="74">
        <v>12</v>
      </c>
      <c r="S41" s="74">
        <v>31</v>
      </c>
      <c r="T41" s="72" t="s">
        <v>135</v>
      </c>
      <c r="U41" s="73">
        <v>2</v>
      </c>
      <c r="V41" s="75">
        <v>7.2727272727272725</v>
      </c>
      <c r="W41" s="75">
        <v>0</v>
      </c>
      <c r="X41" s="76">
        <v>6.4734299516908216</v>
      </c>
      <c r="Y41" s="77">
        <v>3.23157096</v>
      </c>
      <c r="Z41" s="100">
        <v>768</v>
      </c>
      <c r="AA41" s="174">
        <v>1</v>
      </c>
      <c r="AD41" s="151">
        <v>31148</v>
      </c>
      <c r="AE41" s="151" t="s">
        <v>140</v>
      </c>
      <c r="AF41" s="152" t="s">
        <v>129</v>
      </c>
      <c r="AG41" s="80">
        <v>0</v>
      </c>
      <c r="AH41" s="81">
        <v>0</v>
      </c>
      <c r="AI41" s="80">
        <v>0</v>
      </c>
      <c r="AJ41" s="81">
        <v>0</v>
      </c>
      <c r="AK41" s="80">
        <v>0</v>
      </c>
      <c r="AL41" s="81">
        <v>0</v>
      </c>
      <c r="AM41" s="80">
        <v>0</v>
      </c>
      <c r="AN41" s="81">
        <v>0</v>
      </c>
      <c r="AO41" s="80">
        <v>0</v>
      </c>
      <c r="AP41" s="81">
        <v>0</v>
      </c>
      <c r="AQ41" s="80">
        <v>0</v>
      </c>
      <c r="AR41" s="81">
        <v>0</v>
      </c>
      <c r="AS41" s="153">
        <v>0</v>
      </c>
      <c r="AT41" s="81">
        <v>0</v>
      </c>
      <c r="AU41" s="80">
        <v>0</v>
      </c>
      <c r="AV41" s="81">
        <v>0</v>
      </c>
      <c r="AW41" s="80">
        <v>0</v>
      </c>
      <c r="AX41" s="101">
        <v>1</v>
      </c>
      <c r="AY41" s="80">
        <v>0</v>
      </c>
      <c r="AZ41" s="81">
        <v>0</v>
      </c>
      <c r="BA41" s="80">
        <v>0</v>
      </c>
      <c r="BB41" s="81">
        <v>0</v>
      </c>
      <c r="BC41" s="31"/>
      <c r="BD41" s="181">
        <v>768</v>
      </c>
      <c r="BE41" s="182">
        <f t="shared" si="3"/>
        <v>1</v>
      </c>
      <c r="BH41"/>
      <c r="BI41" s="199"/>
      <c r="BJ41" s="199"/>
      <c r="BK41" s="199"/>
      <c r="BL41" s="199"/>
      <c r="BM41" s="199"/>
      <c r="BN41" s="199"/>
      <c r="BO41" s="199"/>
      <c r="BP41" s="199"/>
      <c r="BQ41"/>
      <c r="BR41" s="223">
        <v>37</v>
      </c>
      <c r="BS41" s="214">
        <v>12.3756</v>
      </c>
      <c r="BT41" s="224">
        <v>10.2461</v>
      </c>
      <c r="BU41" s="224">
        <v>10.8034</v>
      </c>
      <c r="BV41" s="215">
        <v>11.9391</v>
      </c>
      <c r="BW41"/>
      <c r="BX41"/>
      <c r="BY41" s="218">
        <v>37</v>
      </c>
      <c r="BZ41" s="219">
        <v>16.05</v>
      </c>
      <c r="CA41" s="220">
        <v>13.44</v>
      </c>
      <c r="CB41" s="199"/>
      <c r="CC41" s="199"/>
      <c r="CD41" s="218">
        <v>37</v>
      </c>
      <c r="CE41" s="219">
        <v>7.81</v>
      </c>
      <c r="CF41" s="222">
        <v>13.5</v>
      </c>
      <c r="CG41"/>
      <c r="CL41" s="1"/>
      <c r="CM41" s="1"/>
      <c r="CQ41" s="16">
        <v>37</v>
      </c>
      <c r="CR41" s="243">
        <v>0</v>
      </c>
    </row>
    <row r="42" spans="2:96" ht="20" customHeight="1">
      <c r="G42" s="16">
        <v>38</v>
      </c>
      <c r="H42" s="18">
        <v>0</v>
      </c>
      <c r="I42" s="16">
        <v>38</v>
      </c>
      <c r="J42" s="18">
        <v>3</v>
      </c>
      <c r="M42" s="142">
        <v>31153</v>
      </c>
      <c r="N42" s="143" t="s">
        <v>141</v>
      </c>
      <c r="O42" s="143" t="s">
        <v>129</v>
      </c>
      <c r="P42" s="52" t="s">
        <v>142</v>
      </c>
      <c r="Q42" s="52" t="s">
        <v>143</v>
      </c>
      <c r="R42" s="40">
        <v>12</v>
      </c>
      <c r="S42" s="40">
        <v>30</v>
      </c>
      <c r="T42" s="53" t="s">
        <v>144</v>
      </c>
      <c r="U42" s="54">
        <v>2</v>
      </c>
      <c r="V42" s="55">
        <v>4.7058823529411766</v>
      </c>
      <c r="W42" s="43">
        <v>0</v>
      </c>
      <c r="X42" s="44">
        <v>2.7053140096618358</v>
      </c>
      <c r="Y42" s="62">
        <v>1.97628336</v>
      </c>
      <c r="Z42" s="56">
        <v>1280</v>
      </c>
      <c r="AA42" s="173">
        <v>4</v>
      </c>
      <c r="AD42" s="142">
        <v>31153</v>
      </c>
      <c r="AE42" s="142" t="s">
        <v>141</v>
      </c>
      <c r="AF42" s="144" t="s">
        <v>129</v>
      </c>
      <c r="AG42" s="48">
        <v>0</v>
      </c>
      <c r="AH42" s="49">
        <v>0</v>
      </c>
      <c r="AI42" s="48">
        <v>0</v>
      </c>
      <c r="AJ42" s="49">
        <v>0</v>
      </c>
      <c r="AK42" s="48">
        <v>0</v>
      </c>
      <c r="AL42" s="49">
        <v>0</v>
      </c>
      <c r="AM42" s="48">
        <v>0</v>
      </c>
      <c r="AN42" s="49">
        <v>0</v>
      </c>
      <c r="AO42" s="48">
        <v>0</v>
      </c>
      <c r="AP42" s="49">
        <v>0</v>
      </c>
      <c r="AQ42" s="48">
        <v>0</v>
      </c>
      <c r="AR42" s="49">
        <v>0</v>
      </c>
      <c r="AS42" s="48">
        <v>0</v>
      </c>
      <c r="AT42" s="49">
        <v>0</v>
      </c>
      <c r="AU42" s="48">
        <v>0</v>
      </c>
      <c r="AV42" s="49">
        <v>0</v>
      </c>
      <c r="AW42" s="48">
        <v>0</v>
      </c>
      <c r="AX42" s="49">
        <v>0</v>
      </c>
      <c r="AY42" s="48">
        <v>0</v>
      </c>
      <c r="AZ42" s="49">
        <v>0</v>
      </c>
      <c r="BA42" s="48">
        <v>0</v>
      </c>
      <c r="BB42" s="113">
        <v>4</v>
      </c>
      <c r="BC42" s="31"/>
      <c r="BD42" s="178">
        <v>1280</v>
      </c>
      <c r="BE42" s="179">
        <f t="shared" si="3"/>
        <v>4</v>
      </c>
      <c r="BH42"/>
      <c r="BI42" s="199"/>
      <c r="BJ42" s="199"/>
      <c r="BK42" s="199"/>
      <c r="BL42" s="199"/>
      <c r="BM42" s="199"/>
      <c r="BN42" s="199"/>
      <c r="BO42" s="199"/>
      <c r="BP42" s="199"/>
      <c r="BQ42"/>
      <c r="BR42" s="223">
        <v>38</v>
      </c>
      <c r="BS42" s="214">
        <v>12.3706</v>
      </c>
      <c r="BT42" s="224">
        <v>8.6557899999999997</v>
      </c>
      <c r="BU42" s="224">
        <v>10.436500000000001</v>
      </c>
      <c r="BV42" s="215">
        <v>8.4747400000000006</v>
      </c>
      <c r="BW42"/>
      <c r="BX42"/>
      <c r="BY42" s="218">
        <v>38</v>
      </c>
      <c r="BZ42" s="219">
        <v>16.010000000000002</v>
      </c>
      <c r="CA42" s="220">
        <v>13.74</v>
      </c>
      <c r="CB42" s="199"/>
      <c r="CC42" s="199"/>
      <c r="CD42" s="218">
        <v>38</v>
      </c>
      <c r="CE42" s="219">
        <v>17.399999999999999</v>
      </c>
      <c r="CF42" s="222">
        <v>8.34</v>
      </c>
      <c r="CG42"/>
      <c r="CL42" s="1"/>
      <c r="CM42" s="1"/>
      <c r="CQ42" s="16">
        <v>38</v>
      </c>
      <c r="CR42" s="243">
        <v>0</v>
      </c>
    </row>
    <row r="43" spans="2:96" ht="20" customHeight="1">
      <c r="G43" s="16">
        <v>39</v>
      </c>
      <c r="H43" s="18">
        <v>3</v>
      </c>
      <c r="I43" s="16">
        <v>39</v>
      </c>
      <c r="J43" s="18">
        <v>3</v>
      </c>
      <c r="M43" s="142">
        <v>31153</v>
      </c>
      <c r="N43" s="143" t="s">
        <v>145</v>
      </c>
      <c r="O43" s="143" t="s">
        <v>129</v>
      </c>
      <c r="P43" s="52" t="s">
        <v>142</v>
      </c>
      <c r="Q43" s="52" t="s">
        <v>143</v>
      </c>
      <c r="R43" s="40">
        <v>12</v>
      </c>
      <c r="S43" s="40">
        <v>30</v>
      </c>
      <c r="T43" s="53" t="s">
        <v>144</v>
      </c>
      <c r="U43" s="54">
        <v>8</v>
      </c>
      <c r="V43" s="55">
        <v>9</v>
      </c>
      <c r="W43" s="55">
        <v>0</v>
      </c>
      <c r="X43" s="44">
        <v>3.4299516908212562</v>
      </c>
      <c r="Y43" s="62">
        <v>1.3023559800000002</v>
      </c>
      <c r="Z43" s="68">
        <v>256</v>
      </c>
      <c r="AA43" s="173">
        <v>46</v>
      </c>
      <c r="AD43" s="142">
        <v>31153</v>
      </c>
      <c r="AE43" s="143" t="s">
        <v>145</v>
      </c>
      <c r="AF43" s="154" t="s">
        <v>129</v>
      </c>
      <c r="AG43" s="63">
        <v>0</v>
      </c>
      <c r="AH43" s="64">
        <v>0</v>
      </c>
      <c r="AI43" s="63">
        <v>0</v>
      </c>
      <c r="AJ43" s="64">
        <v>0</v>
      </c>
      <c r="AK43" s="63">
        <v>0</v>
      </c>
      <c r="AL43" s="64">
        <v>0</v>
      </c>
      <c r="AM43" s="63">
        <v>0</v>
      </c>
      <c r="AN43" s="64">
        <v>0</v>
      </c>
      <c r="AO43" s="63">
        <v>0</v>
      </c>
      <c r="AP43" s="64">
        <v>0</v>
      </c>
      <c r="AQ43" s="63">
        <v>0</v>
      </c>
      <c r="AR43" s="64">
        <v>0</v>
      </c>
      <c r="AS43" s="112">
        <v>0</v>
      </c>
      <c r="AT43" s="113">
        <v>4</v>
      </c>
      <c r="AU43" s="112">
        <v>1</v>
      </c>
      <c r="AV43" s="111">
        <v>6</v>
      </c>
      <c r="AW43" s="112">
        <v>7</v>
      </c>
      <c r="AX43" s="111">
        <v>2</v>
      </c>
      <c r="AY43" s="112">
        <v>14</v>
      </c>
      <c r="AZ43" s="111">
        <v>2</v>
      </c>
      <c r="BA43" s="112">
        <v>10</v>
      </c>
      <c r="BB43" s="111">
        <v>0</v>
      </c>
      <c r="BC43" s="31"/>
      <c r="BD43" s="178">
        <v>256</v>
      </c>
      <c r="BE43" s="179">
        <f t="shared" si="3"/>
        <v>46</v>
      </c>
      <c r="BH43"/>
      <c r="BI43" s="199"/>
      <c r="BJ43" s="199"/>
      <c r="BK43" s="199"/>
      <c r="BL43" s="199"/>
      <c r="BM43" s="199"/>
      <c r="BN43" s="199"/>
      <c r="BO43" s="199"/>
      <c r="BP43" s="199"/>
      <c r="BQ43"/>
      <c r="BR43" s="223">
        <v>39</v>
      </c>
      <c r="BS43" s="214">
        <v>8.3499599999999994</v>
      </c>
      <c r="BT43" s="224">
        <v>9.4243699999999997</v>
      </c>
      <c r="BU43" s="224">
        <v>14.012600000000001</v>
      </c>
      <c r="BV43" s="215">
        <v>12.068899999999999</v>
      </c>
      <c r="BW43"/>
      <c r="BX43"/>
      <c r="BY43" s="218">
        <v>39</v>
      </c>
      <c r="BZ43" s="219">
        <v>15.03</v>
      </c>
      <c r="CA43" s="220">
        <v>13.49</v>
      </c>
      <c r="CB43" s="199"/>
      <c r="CC43" s="199"/>
      <c r="CD43" s="218">
        <v>39</v>
      </c>
      <c r="CE43" s="219">
        <v>8.2100000000000009</v>
      </c>
      <c r="CF43" s="222">
        <v>10.9</v>
      </c>
      <c r="CG43"/>
      <c r="CL43" s="1"/>
      <c r="CM43" s="1"/>
      <c r="CQ43" s="16">
        <v>39</v>
      </c>
      <c r="CR43" s="243">
        <v>1</v>
      </c>
    </row>
    <row r="44" spans="2:96" ht="20" customHeight="1">
      <c r="G44" s="16">
        <v>40</v>
      </c>
      <c r="H44" s="18">
        <v>0</v>
      </c>
      <c r="I44" s="16">
        <v>40</v>
      </c>
      <c r="J44" s="18">
        <v>5</v>
      </c>
      <c r="M44" s="142">
        <v>31153</v>
      </c>
      <c r="N44" s="143" t="s">
        <v>146</v>
      </c>
      <c r="O44" s="143" t="s">
        <v>129</v>
      </c>
      <c r="P44" s="52" t="s">
        <v>147</v>
      </c>
      <c r="Q44" s="52" t="s">
        <v>148</v>
      </c>
      <c r="R44" s="40">
        <v>12</v>
      </c>
      <c r="S44" s="40">
        <v>30</v>
      </c>
      <c r="T44" s="53" t="s">
        <v>149</v>
      </c>
      <c r="U44" s="54">
        <v>3</v>
      </c>
      <c r="V44" s="55">
        <v>7.7142857142857144</v>
      </c>
      <c r="W44" s="43">
        <v>0</v>
      </c>
      <c r="X44" s="44">
        <v>7.2946859903381647</v>
      </c>
      <c r="Y44" s="62">
        <v>1.97628336</v>
      </c>
      <c r="Z44" s="68">
        <v>16</v>
      </c>
      <c r="AA44" s="173">
        <v>3</v>
      </c>
      <c r="AD44" s="142">
        <v>31153</v>
      </c>
      <c r="AE44" s="143" t="s">
        <v>146</v>
      </c>
      <c r="AF44" s="154" t="s">
        <v>129</v>
      </c>
      <c r="AG44" s="48">
        <v>0</v>
      </c>
      <c r="AH44" s="49">
        <v>0</v>
      </c>
      <c r="AI44" s="48">
        <v>0</v>
      </c>
      <c r="AJ44" s="49">
        <v>0</v>
      </c>
      <c r="AK44" s="114">
        <v>1</v>
      </c>
      <c r="AL44" s="49">
        <v>0</v>
      </c>
      <c r="AM44" s="48">
        <v>0</v>
      </c>
      <c r="AN44" s="49">
        <v>0</v>
      </c>
      <c r="AO44" s="48">
        <v>0</v>
      </c>
      <c r="AP44" s="49">
        <v>0</v>
      </c>
      <c r="AQ44" s="48">
        <v>0</v>
      </c>
      <c r="AR44" s="49">
        <v>0</v>
      </c>
      <c r="AS44" s="48">
        <v>0</v>
      </c>
      <c r="AT44" s="49">
        <v>0</v>
      </c>
      <c r="AU44" s="48">
        <v>0</v>
      </c>
      <c r="AV44" s="49">
        <v>0</v>
      </c>
      <c r="AW44" s="48">
        <v>0</v>
      </c>
      <c r="AX44" s="49">
        <v>0</v>
      </c>
      <c r="AY44" s="112">
        <v>1</v>
      </c>
      <c r="AZ44" s="111">
        <v>0</v>
      </c>
      <c r="BA44" s="112">
        <v>1</v>
      </c>
      <c r="BB44" s="111">
        <v>0</v>
      </c>
      <c r="BC44" s="31"/>
      <c r="BD44" s="178">
        <v>16</v>
      </c>
      <c r="BE44" s="179">
        <f t="shared" si="3"/>
        <v>3</v>
      </c>
      <c r="BH44"/>
      <c r="BI44" s="199"/>
      <c r="BJ44" s="199"/>
      <c r="BK44" s="199"/>
      <c r="BL44" s="199"/>
      <c r="BM44" s="199"/>
      <c r="BN44" s="199"/>
      <c r="BO44" s="199"/>
      <c r="BP44" s="199"/>
      <c r="BQ44"/>
      <c r="BR44" s="223">
        <v>40</v>
      </c>
      <c r="BS44" s="214">
        <v>7.0529999999999999</v>
      </c>
      <c r="BT44" s="224">
        <v>8.4303500000000007</v>
      </c>
      <c r="BU44" s="224">
        <v>20.7715</v>
      </c>
      <c r="BV44" s="215">
        <v>10.6882</v>
      </c>
      <c r="BW44"/>
      <c r="BX44"/>
      <c r="BY44" s="218">
        <v>40</v>
      </c>
      <c r="BZ44" s="219">
        <v>16.079999999999998</v>
      </c>
      <c r="CA44" s="220">
        <v>13.04</v>
      </c>
      <c r="CB44" s="199"/>
      <c r="CC44" s="199"/>
      <c r="CD44" s="218">
        <v>40</v>
      </c>
      <c r="CE44" s="219">
        <v>15.2</v>
      </c>
      <c r="CF44" s="222">
        <v>14.8</v>
      </c>
      <c r="CG44"/>
      <c r="CL44" s="1"/>
      <c r="CM44" s="1"/>
      <c r="CQ44" s="16">
        <v>40</v>
      </c>
      <c r="CR44" s="243">
        <v>1</v>
      </c>
    </row>
    <row r="45" spans="2:96" ht="20" customHeight="1">
      <c r="D45" s="15"/>
      <c r="E45" s="15"/>
      <c r="G45" s="16">
        <v>41</v>
      </c>
      <c r="H45" s="18">
        <v>0</v>
      </c>
      <c r="I45" s="16">
        <v>41</v>
      </c>
      <c r="J45" s="18">
        <v>2</v>
      </c>
      <c r="M45" s="142">
        <v>31153</v>
      </c>
      <c r="N45" s="143" t="s">
        <v>150</v>
      </c>
      <c r="O45" s="143" t="s">
        <v>129</v>
      </c>
      <c r="P45" s="52" t="s">
        <v>151</v>
      </c>
      <c r="Q45" s="52" t="s">
        <v>152</v>
      </c>
      <c r="R45" s="40">
        <v>12</v>
      </c>
      <c r="S45" s="40">
        <v>30</v>
      </c>
      <c r="T45" s="53" t="s">
        <v>70</v>
      </c>
      <c r="U45" s="54">
        <v>9</v>
      </c>
      <c r="V45" s="55">
        <v>4.53125</v>
      </c>
      <c r="W45" s="55">
        <v>0</v>
      </c>
      <c r="X45" s="44">
        <v>13.091787439613528</v>
      </c>
      <c r="Y45" s="62">
        <v>0.51017886000000001</v>
      </c>
      <c r="Z45" s="68">
        <v>64</v>
      </c>
      <c r="AA45" s="173">
        <v>127</v>
      </c>
      <c r="AD45" s="142">
        <v>31153</v>
      </c>
      <c r="AE45" s="143" t="s">
        <v>150</v>
      </c>
      <c r="AF45" s="154" t="s">
        <v>129</v>
      </c>
      <c r="AG45" s="48">
        <v>0</v>
      </c>
      <c r="AH45" s="49">
        <v>0</v>
      </c>
      <c r="AI45" s="48">
        <v>0</v>
      </c>
      <c r="AJ45" s="49">
        <v>0</v>
      </c>
      <c r="AK45" s="48">
        <v>0</v>
      </c>
      <c r="AL45" s="49">
        <v>0</v>
      </c>
      <c r="AM45" s="48">
        <v>0</v>
      </c>
      <c r="AN45" s="49">
        <v>0</v>
      </c>
      <c r="AO45" s="112">
        <v>0</v>
      </c>
      <c r="AP45" s="113">
        <v>3</v>
      </c>
      <c r="AQ45" s="112">
        <v>0</v>
      </c>
      <c r="AR45" s="111">
        <v>7</v>
      </c>
      <c r="AS45" s="112">
        <v>1</v>
      </c>
      <c r="AT45" s="111">
        <v>5</v>
      </c>
      <c r="AU45" s="112">
        <v>3</v>
      </c>
      <c r="AV45" s="111">
        <v>7</v>
      </c>
      <c r="AW45" s="112">
        <v>2</v>
      </c>
      <c r="AX45" s="111">
        <v>18</v>
      </c>
      <c r="AY45" s="112">
        <v>5</v>
      </c>
      <c r="AZ45" s="111">
        <v>27</v>
      </c>
      <c r="BA45" s="112">
        <v>19</v>
      </c>
      <c r="BB45" s="111">
        <v>30</v>
      </c>
      <c r="BC45" s="31"/>
      <c r="BD45" s="178">
        <v>64</v>
      </c>
      <c r="BE45" s="179">
        <f t="shared" si="3"/>
        <v>127</v>
      </c>
      <c r="BH45"/>
      <c r="BI45" s="199"/>
      <c r="BJ45" s="199"/>
      <c r="BK45" s="199"/>
      <c r="BL45" s="199"/>
      <c r="BM45" s="199"/>
      <c r="BN45" s="199"/>
      <c r="BO45" s="199"/>
      <c r="BP45" s="199"/>
      <c r="BQ45"/>
      <c r="BR45" s="223">
        <v>41</v>
      </c>
      <c r="BS45" s="214">
        <v>4.3306899999999997</v>
      </c>
      <c r="BT45" s="224">
        <v>12.219799999999999</v>
      </c>
      <c r="BU45" s="224">
        <v>9.1451499999999992</v>
      </c>
      <c r="BV45" s="215">
        <v>9.7315100000000001</v>
      </c>
      <c r="BW45"/>
      <c r="BX45"/>
      <c r="BY45" s="218">
        <v>41</v>
      </c>
      <c r="BZ45" s="219">
        <v>17.25</v>
      </c>
      <c r="CA45" s="220">
        <v>10.67</v>
      </c>
      <c r="CB45" s="199"/>
      <c r="CC45" s="199"/>
      <c r="CD45" s="218">
        <v>41</v>
      </c>
      <c r="CE45" s="219">
        <v>16.3</v>
      </c>
      <c r="CF45" s="222">
        <v>26.1</v>
      </c>
      <c r="CG45"/>
      <c r="CL45" s="1"/>
      <c r="CM45" s="1"/>
      <c r="CQ45" s="16">
        <v>41</v>
      </c>
      <c r="CR45" s="243">
        <v>6</v>
      </c>
    </row>
    <row r="46" spans="2:96" ht="20" customHeight="1">
      <c r="D46" s="1"/>
      <c r="E46" s="1"/>
      <c r="G46" s="16">
        <v>42</v>
      </c>
      <c r="H46" s="18">
        <v>0</v>
      </c>
      <c r="I46" s="16">
        <v>42</v>
      </c>
      <c r="J46" s="18">
        <v>2</v>
      </c>
      <c r="M46" s="142">
        <v>31153</v>
      </c>
      <c r="N46" s="143" t="s">
        <v>153</v>
      </c>
      <c r="O46" s="143" t="s">
        <v>129</v>
      </c>
      <c r="P46" s="52" t="s">
        <v>151</v>
      </c>
      <c r="Q46" s="52" t="s">
        <v>152</v>
      </c>
      <c r="R46" s="40">
        <v>12</v>
      </c>
      <c r="S46" s="40">
        <v>30</v>
      </c>
      <c r="T46" s="53" t="s">
        <v>70</v>
      </c>
      <c r="U46" s="54">
        <v>3</v>
      </c>
      <c r="V46" s="55">
        <v>9.6428571428571441</v>
      </c>
      <c r="W46" s="43">
        <v>0</v>
      </c>
      <c r="X46" s="44">
        <v>2.1739130434782608</v>
      </c>
      <c r="Y46" s="62">
        <v>1.97628336</v>
      </c>
      <c r="Z46" s="56">
        <v>1024</v>
      </c>
      <c r="AA46" s="173">
        <v>7</v>
      </c>
      <c r="AD46" s="142">
        <v>31153</v>
      </c>
      <c r="AE46" s="143" t="s">
        <v>153</v>
      </c>
      <c r="AF46" s="144" t="s">
        <v>129</v>
      </c>
      <c r="AG46" s="48">
        <v>0</v>
      </c>
      <c r="AH46" s="49">
        <v>0</v>
      </c>
      <c r="AI46" s="48">
        <v>0</v>
      </c>
      <c r="AJ46" s="49">
        <v>0</v>
      </c>
      <c r="AK46" s="48">
        <v>0</v>
      </c>
      <c r="AL46" s="49">
        <v>0</v>
      </c>
      <c r="AM46" s="48">
        <v>0</v>
      </c>
      <c r="AN46" s="49">
        <v>0</v>
      </c>
      <c r="AO46" s="48">
        <v>0</v>
      </c>
      <c r="AP46" s="49">
        <v>0</v>
      </c>
      <c r="AQ46" s="48">
        <v>0</v>
      </c>
      <c r="AR46" s="49">
        <v>0</v>
      </c>
      <c r="AS46" s="112">
        <v>0</v>
      </c>
      <c r="AT46" s="111">
        <v>0</v>
      </c>
      <c r="AU46" s="112">
        <v>0</v>
      </c>
      <c r="AV46" s="111">
        <v>0</v>
      </c>
      <c r="AW46" s="112">
        <v>0</v>
      </c>
      <c r="AX46" s="111">
        <v>0</v>
      </c>
      <c r="AY46" s="114">
        <v>1</v>
      </c>
      <c r="AZ46" s="111">
        <v>0</v>
      </c>
      <c r="BA46" s="112">
        <v>6</v>
      </c>
      <c r="BB46" s="111">
        <v>0</v>
      </c>
      <c r="BC46" s="31"/>
      <c r="BD46" s="178">
        <v>1024</v>
      </c>
      <c r="BE46" s="179">
        <f t="shared" si="3"/>
        <v>7</v>
      </c>
      <c r="BH46"/>
      <c r="BI46" s="199"/>
      <c r="BJ46" s="199"/>
      <c r="BK46" s="199"/>
      <c r="BL46" s="199"/>
      <c r="BM46" s="199"/>
      <c r="BN46" s="199"/>
      <c r="BO46" s="199"/>
      <c r="BP46" s="199"/>
      <c r="BQ46"/>
      <c r="BR46" s="223">
        <v>42</v>
      </c>
      <c r="BS46" s="214">
        <v>10.4496</v>
      </c>
      <c r="BT46" s="224">
        <v>13.1479</v>
      </c>
      <c r="BU46" s="224">
        <v>3.2355999999999998</v>
      </c>
      <c r="BV46" s="215">
        <v>4.7155300000000002</v>
      </c>
      <c r="BW46"/>
      <c r="BX46"/>
      <c r="BY46" s="218">
        <v>42</v>
      </c>
      <c r="BZ46" s="219">
        <v>16.62</v>
      </c>
      <c r="CA46" s="220">
        <v>11.16</v>
      </c>
      <c r="CB46" s="199"/>
      <c r="CC46" s="199"/>
      <c r="CD46" s="218">
        <v>42</v>
      </c>
      <c r="CE46" s="219">
        <v>13.6</v>
      </c>
      <c r="CF46" s="222">
        <v>17.100000000000001</v>
      </c>
      <c r="CG46"/>
      <c r="CL46" s="1"/>
      <c r="CM46" s="1"/>
      <c r="CQ46" s="16">
        <v>42</v>
      </c>
      <c r="CR46" s="243">
        <v>1</v>
      </c>
    </row>
    <row r="47" spans="2:96" ht="20" customHeight="1">
      <c r="D47" s="1"/>
      <c r="E47" s="1"/>
      <c r="G47" s="16">
        <v>43</v>
      </c>
      <c r="H47" s="18">
        <v>0</v>
      </c>
      <c r="I47" s="16">
        <v>43</v>
      </c>
      <c r="J47" s="18">
        <v>3</v>
      </c>
      <c r="M47" s="142">
        <v>31153</v>
      </c>
      <c r="N47" s="143" t="s">
        <v>154</v>
      </c>
      <c r="O47" s="143" t="s">
        <v>129</v>
      </c>
      <c r="P47" s="52" t="s">
        <v>151</v>
      </c>
      <c r="Q47" s="52" t="s">
        <v>152</v>
      </c>
      <c r="R47" s="40">
        <v>12</v>
      </c>
      <c r="S47" s="40">
        <v>30</v>
      </c>
      <c r="T47" s="53" t="s">
        <v>70</v>
      </c>
      <c r="U47" s="54">
        <v>15</v>
      </c>
      <c r="V47" s="55">
        <v>1.5686274509803924</v>
      </c>
      <c r="W47" s="55">
        <v>0</v>
      </c>
      <c r="X47" s="44">
        <v>2.8985507246376812</v>
      </c>
      <c r="Y47" s="62">
        <v>3.23157096</v>
      </c>
      <c r="Z47" s="68">
        <v>1280</v>
      </c>
      <c r="AA47" s="173">
        <v>3</v>
      </c>
      <c r="AD47" s="142">
        <v>31153</v>
      </c>
      <c r="AE47" s="143" t="s">
        <v>154</v>
      </c>
      <c r="AF47" s="154" t="s">
        <v>129</v>
      </c>
      <c r="AG47" s="48">
        <v>0</v>
      </c>
      <c r="AH47" s="49">
        <v>0</v>
      </c>
      <c r="AI47" s="48">
        <v>0</v>
      </c>
      <c r="AJ47" s="49">
        <v>0</v>
      </c>
      <c r="AK47" s="48">
        <v>0</v>
      </c>
      <c r="AL47" s="49">
        <v>0</v>
      </c>
      <c r="AM47" s="48">
        <v>0</v>
      </c>
      <c r="AN47" s="49">
        <v>0</v>
      </c>
      <c r="AO47" s="48">
        <v>0</v>
      </c>
      <c r="AP47" s="49">
        <v>0</v>
      </c>
      <c r="AQ47" s="48">
        <v>0</v>
      </c>
      <c r="AR47" s="49">
        <v>0</v>
      </c>
      <c r="AS47" s="112">
        <v>0</v>
      </c>
      <c r="AT47" s="111">
        <v>0</v>
      </c>
      <c r="AU47" s="112">
        <v>0</v>
      </c>
      <c r="AV47" s="111">
        <v>0</v>
      </c>
      <c r="AW47" s="112">
        <v>0</v>
      </c>
      <c r="AX47" s="111">
        <v>0</v>
      </c>
      <c r="AY47" s="112">
        <v>0</v>
      </c>
      <c r="AZ47" s="111">
        <v>0</v>
      </c>
      <c r="BA47" s="112">
        <v>0</v>
      </c>
      <c r="BB47" s="113">
        <v>3</v>
      </c>
      <c r="BC47" s="31"/>
      <c r="BD47" s="178">
        <v>1280</v>
      </c>
      <c r="BE47" s="179">
        <f>SUM(AG47:BB47)</f>
        <v>3</v>
      </c>
      <c r="BH47"/>
      <c r="BI47" s="199"/>
      <c r="BJ47" s="199"/>
      <c r="BK47" s="199"/>
      <c r="BL47" s="199"/>
      <c r="BM47" s="199"/>
      <c r="BN47" s="199"/>
      <c r="BO47" s="199"/>
      <c r="BP47" s="199"/>
      <c r="BQ47"/>
      <c r="BR47" s="223">
        <v>43</v>
      </c>
      <c r="BS47" s="214">
        <v>3.3344900000000002</v>
      </c>
      <c r="BT47" s="224">
        <v>8.0207499999999996</v>
      </c>
      <c r="BU47" s="224">
        <v>7.2881799999999997</v>
      </c>
      <c r="BV47" s="215">
        <v>16.829899999999999</v>
      </c>
      <c r="BW47"/>
      <c r="BX47"/>
      <c r="BY47" s="218">
        <v>43</v>
      </c>
      <c r="BZ47" s="219">
        <v>16.07</v>
      </c>
      <c r="CA47" s="220">
        <v>13.15</v>
      </c>
      <c r="CB47" s="199"/>
      <c r="CC47" s="199"/>
      <c r="CD47" s="218">
        <v>43</v>
      </c>
      <c r="CE47" s="219">
        <v>13.2</v>
      </c>
      <c r="CF47" s="222">
        <v>15.6</v>
      </c>
      <c r="CG47"/>
      <c r="CL47" s="1"/>
      <c r="CM47" s="1"/>
      <c r="CQ47" s="16">
        <v>43</v>
      </c>
      <c r="CR47" s="243">
        <v>12</v>
      </c>
    </row>
    <row r="48" spans="2:96" ht="20" customHeight="1" thickBot="1">
      <c r="D48" s="1"/>
      <c r="E48" s="1"/>
      <c r="G48" s="16">
        <v>44</v>
      </c>
      <c r="H48" s="18">
        <v>0</v>
      </c>
      <c r="I48" s="16">
        <v>44</v>
      </c>
      <c r="J48" s="18">
        <v>1</v>
      </c>
      <c r="M48" s="151">
        <v>31153</v>
      </c>
      <c r="N48" s="151" t="s">
        <v>155</v>
      </c>
      <c r="O48" s="151" t="s">
        <v>129</v>
      </c>
      <c r="P48" s="70" t="s">
        <v>151</v>
      </c>
      <c r="Q48" s="70" t="s">
        <v>152</v>
      </c>
      <c r="R48" s="74">
        <v>12</v>
      </c>
      <c r="S48" s="74">
        <v>30</v>
      </c>
      <c r="T48" s="72" t="s">
        <v>70</v>
      </c>
      <c r="U48" s="73">
        <v>9</v>
      </c>
      <c r="V48" s="75">
        <v>3.75</v>
      </c>
      <c r="W48" s="75">
        <v>0</v>
      </c>
      <c r="X48" s="76">
        <v>8.6473429951690832</v>
      </c>
      <c r="Y48" s="77">
        <v>3.23157096</v>
      </c>
      <c r="Z48" s="100">
        <v>512</v>
      </c>
      <c r="AA48" s="174">
        <v>3</v>
      </c>
      <c r="AD48" s="151">
        <v>31153</v>
      </c>
      <c r="AE48" s="151" t="s">
        <v>155</v>
      </c>
      <c r="AF48" s="152" t="s">
        <v>129</v>
      </c>
      <c r="AG48" s="80">
        <v>0</v>
      </c>
      <c r="AH48" s="81">
        <v>0</v>
      </c>
      <c r="AI48" s="80">
        <v>0</v>
      </c>
      <c r="AJ48" s="81">
        <v>0</v>
      </c>
      <c r="AK48" s="80">
        <v>0</v>
      </c>
      <c r="AL48" s="81">
        <v>0</v>
      </c>
      <c r="AM48" s="80">
        <v>0</v>
      </c>
      <c r="AN48" s="81">
        <v>0</v>
      </c>
      <c r="AO48" s="80">
        <v>0</v>
      </c>
      <c r="AP48" s="81">
        <v>0</v>
      </c>
      <c r="AQ48" s="80">
        <v>0</v>
      </c>
      <c r="AR48" s="81">
        <v>0</v>
      </c>
      <c r="AS48" s="118">
        <v>0</v>
      </c>
      <c r="AT48" s="119">
        <v>0</v>
      </c>
      <c r="AU48" s="118">
        <v>0</v>
      </c>
      <c r="AV48" s="120">
        <v>1</v>
      </c>
      <c r="AW48" s="118">
        <v>0</v>
      </c>
      <c r="AX48" s="119">
        <v>1</v>
      </c>
      <c r="AY48" s="118">
        <v>0</v>
      </c>
      <c r="AZ48" s="119">
        <v>1</v>
      </c>
      <c r="BA48" s="118">
        <v>0</v>
      </c>
      <c r="BB48" s="119">
        <v>0</v>
      </c>
      <c r="BC48" s="31"/>
      <c r="BD48" s="181">
        <v>512</v>
      </c>
      <c r="BE48" s="183">
        <f t="shared" si="3"/>
        <v>3</v>
      </c>
      <c r="BH48"/>
      <c r="BI48" s="199"/>
      <c r="BJ48" s="199"/>
      <c r="BK48" s="199"/>
      <c r="BL48" s="199"/>
      <c r="BM48" s="199"/>
      <c r="BN48" s="199"/>
      <c r="BO48" s="199"/>
      <c r="BP48" s="199"/>
      <c r="BQ48"/>
      <c r="BR48" s="223">
        <v>44</v>
      </c>
      <c r="BS48" s="214">
        <v>8.6526700000000005</v>
      </c>
      <c r="BT48" s="224">
        <v>3.7363900000000001</v>
      </c>
      <c r="BU48" s="224">
        <v>3.9182700000000001</v>
      </c>
      <c r="BV48" s="215">
        <v>14.0862</v>
      </c>
      <c r="BW48"/>
      <c r="BX48"/>
      <c r="BY48" s="218">
        <v>44</v>
      </c>
      <c r="BZ48" s="219">
        <v>16.59</v>
      </c>
      <c r="CA48" s="220">
        <v>9.18</v>
      </c>
      <c r="CB48" s="199"/>
      <c r="CC48" s="199"/>
      <c r="CD48" s="218">
        <v>44</v>
      </c>
      <c r="CE48" s="219">
        <v>15.3</v>
      </c>
      <c r="CF48" s="222">
        <v>15.7</v>
      </c>
      <c r="CG48"/>
      <c r="CL48" s="1"/>
      <c r="CM48" s="1"/>
      <c r="CQ48" s="16">
        <v>44</v>
      </c>
      <c r="CR48" s="243">
        <v>5</v>
      </c>
    </row>
    <row r="49" spans="4:96" ht="20" customHeight="1">
      <c r="D49" s="1"/>
      <c r="E49" s="1"/>
      <c r="G49" s="16">
        <v>45</v>
      </c>
      <c r="H49" s="18">
        <v>0</v>
      </c>
      <c r="I49" s="16">
        <v>45</v>
      </c>
      <c r="J49" s="18">
        <v>3</v>
      </c>
      <c r="M49" s="142">
        <v>31154</v>
      </c>
      <c r="N49" s="142" t="s">
        <v>156</v>
      </c>
      <c r="O49" s="142" t="s">
        <v>129</v>
      </c>
      <c r="P49" s="84" t="s">
        <v>157</v>
      </c>
      <c r="Q49" s="84" t="s">
        <v>152</v>
      </c>
      <c r="R49" s="85">
        <v>12</v>
      </c>
      <c r="S49" s="85">
        <v>28</v>
      </c>
      <c r="T49" s="41" t="s">
        <v>70</v>
      </c>
      <c r="U49" s="42">
        <v>2</v>
      </c>
      <c r="V49" s="43">
        <v>6.4</v>
      </c>
      <c r="W49" s="43">
        <v>0</v>
      </c>
      <c r="X49" s="44">
        <v>6.4734299516908216</v>
      </c>
      <c r="Y49" s="90">
        <v>3.23157096</v>
      </c>
      <c r="Z49" s="106">
        <v>512</v>
      </c>
      <c r="AA49" s="176">
        <v>4</v>
      </c>
      <c r="AD49" s="142">
        <v>31154</v>
      </c>
      <c r="AE49" s="142" t="s">
        <v>156</v>
      </c>
      <c r="AF49" s="154" t="s">
        <v>129</v>
      </c>
      <c r="AG49" s="48">
        <v>0</v>
      </c>
      <c r="AH49" s="49">
        <v>0</v>
      </c>
      <c r="AI49" s="48">
        <v>0</v>
      </c>
      <c r="AJ49" s="49">
        <v>0</v>
      </c>
      <c r="AK49" s="48">
        <v>0</v>
      </c>
      <c r="AL49" s="49">
        <v>0</v>
      </c>
      <c r="AM49" s="48">
        <v>0</v>
      </c>
      <c r="AN49" s="49">
        <v>0</v>
      </c>
      <c r="AO49" s="48">
        <v>0</v>
      </c>
      <c r="AP49" s="49">
        <v>0</v>
      </c>
      <c r="AQ49" s="48">
        <v>0</v>
      </c>
      <c r="AR49" s="49">
        <v>0</v>
      </c>
      <c r="AS49" s="48">
        <v>0</v>
      </c>
      <c r="AT49" s="49">
        <v>0</v>
      </c>
      <c r="AU49" s="48">
        <v>0</v>
      </c>
      <c r="AV49" s="155">
        <v>1</v>
      </c>
      <c r="AW49" s="156">
        <v>0</v>
      </c>
      <c r="AX49" s="157">
        <v>2</v>
      </c>
      <c r="AY49" s="156">
        <v>0</v>
      </c>
      <c r="AZ49" s="157">
        <v>1</v>
      </c>
      <c r="BA49" s="156">
        <v>0</v>
      </c>
      <c r="BB49" s="157">
        <v>0</v>
      </c>
      <c r="BC49" s="31"/>
      <c r="BD49" s="179">
        <v>512</v>
      </c>
      <c r="BE49" s="179">
        <f t="shared" si="3"/>
        <v>4</v>
      </c>
      <c r="BH49"/>
      <c r="BI49" s="199"/>
      <c r="BJ49" s="199"/>
      <c r="BK49" s="199"/>
      <c r="BL49" s="199"/>
      <c r="BM49" s="199"/>
      <c r="BN49" s="199"/>
      <c r="BO49" s="199"/>
      <c r="BP49" s="199"/>
      <c r="BQ49"/>
      <c r="BR49" s="223">
        <v>45</v>
      </c>
      <c r="BS49" s="214">
        <v>6.1857600000000001</v>
      </c>
      <c r="BT49" s="224">
        <v>9.4595400000000005</v>
      </c>
      <c r="BU49" s="224">
        <v>14.3552</v>
      </c>
      <c r="BV49" s="215">
        <v>10.5497</v>
      </c>
      <c r="BW49"/>
      <c r="BX49"/>
      <c r="BY49" s="218">
        <v>45</v>
      </c>
      <c r="BZ49" s="219">
        <v>15.71</v>
      </c>
      <c r="CA49" s="220">
        <v>11.84</v>
      </c>
      <c r="CB49" s="199"/>
      <c r="CC49" s="199"/>
      <c r="CD49" s="218">
        <v>45</v>
      </c>
      <c r="CE49" s="219">
        <v>12</v>
      </c>
      <c r="CF49" s="222">
        <v>18.8</v>
      </c>
      <c r="CG49"/>
      <c r="CL49" s="1"/>
      <c r="CM49" s="1"/>
      <c r="CQ49" s="16">
        <v>45</v>
      </c>
      <c r="CR49" s="243">
        <v>1</v>
      </c>
    </row>
    <row r="50" spans="4:96" ht="20" customHeight="1">
      <c r="D50" s="1"/>
      <c r="E50" s="1"/>
      <c r="G50" s="16">
        <v>46</v>
      </c>
      <c r="H50" s="18">
        <v>0</v>
      </c>
      <c r="I50" s="16">
        <v>46</v>
      </c>
      <c r="J50" s="18">
        <v>3</v>
      </c>
      <c r="M50" s="142">
        <v>31154</v>
      </c>
      <c r="N50" s="143" t="s">
        <v>158</v>
      </c>
      <c r="O50" s="143" t="s">
        <v>129</v>
      </c>
      <c r="P50" s="52" t="s">
        <v>157</v>
      </c>
      <c r="Q50" s="52" t="s">
        <v>152</v>
      </c>
      <c r="R50" s="40">
        <v>12</v>
      </c>
      <c r="S50" s="40">
        <v>28</v>
      </c>
      <c r="T50" s="53" t="s">
        <v>70</v>
      </c>
      <c r="U50" s="54">
        <v>2</v>
      </c>
      <c r="V50" s="55">
        <v>8.0555555555555554</v>
      </c>
      <c r="W50" s="55">
        <v>0</v>
      </c>
      <c r="X50" s="44">
        <v>3.4299516908212562</v>
      </c>
      <c r="Y50" s="45">
        <v>1.97628336</v>
      </c>
      <c r="Z50" s="56">
        <v>256</v>
      </c>
      <c r="AA50" s="173">
        <v>4</v>
      </c>
      <c r="AD50" s="142">
        <v>31154</v>
      </c>
      <c r="AE50" s="143" t="s">
        <v>158</v>
      </c>
      <c r="AF50" s="144" t="s">
        <v>129</v>
      </c>
      <c r="AG50" s="48">
        <v>0</v>
      </c>
      <c r="AH50" s="49">
        <v>0</v>
      </c>
      <c r="AI50" s="48">
        <v>0</v>
      </c>
      <c r="AJ50" s="49">
        <v>0</v>
      </c>
      <c r="AK50" s="48">
        <v>0</v>
      </c>
      <c r="AL50" s="49">
        <v>0</v>
      </c>
      <c r="AM50" s="48">
        <v>0</v>
      </c>
      <c r="AN50" s="49">
        <v>0</v>
      </c>
      <c r="AO50" s="48">
        <v>0</v>
      </c>
      <c r="AP50" s="49">
        <v>0</v>
      </c>
      <c r="AQ50" s="48">
        <v>0</v>
      </c>
      <c r="AR50" s="49">
        <v>0</v>
      </c>
      <c r="AS50" s="48">
        <v>0</v>
      </c>
      <c r="AT50" s="113">
        <v>1</v>
      </c>
      <c r="AU50" s="112">
        <v>0</v>
      </c>
      <c r="AV50" s="111">
        <v>0</v>
      </c>
      <c r="AW50" s="112">
        <v>1</v>
      </c>
      <c r="AX50" s="111">
        <v>1</v>
      </c>
      <c r="AY50" s="112">
        <v>0</v>
      </c>
      <c r="AZ50" s="111">
        <v>1</v>
      </c>
      <c r="BA50" s="112">
        <v>0</v>
      </c>
      <c r="BB50" s="111">
        <v>0</v>
      </c>
      <c r="BC50" s="31"/>
      <c r="BD50" s="178">
        <v>256</v>
      </c>
      <c r="BE50" s="179">
        <f t="shared" si="3"/>
        <v>4</v>
      </c>
      <c r="BH50"/>
      <c r="BI50" s="199"/>
      <c r="BJ50" s="199"/>
      <c r="BK50" s="199"/>
      <c r="BL50" s="199"/>
      <c r="BM50" s="199"/>
      <c r="BN50" s="199"/>
      <c r="BO50" s="199"/>
      <c r="BP50" s="199"/>
      <c r="BQ50"/>
      <c r="BR50" s="223">
        <v>46</v>
      </c>
      <c r="BS50" s="214">
        <v>7.7420799999999996</v>
      </c>
      <c r="BT50" s="224">
        <v>14.0783</v>
      </c>
      <c r="BU50" s="224">
        <v>15.774699999999999</v>
      </c>
      <c r="BV50" s="215">
        <v>9.42624</v>
      </c>
      <c r="BW50"/>
      <c r="BX50"/>
      <c r="BY50" s="218">
        <v>46</v>
      </c>
      <c r="BZ50" s="219">
        <v>14.84</v>
      </c>
      <c r="CA50" s="220">
        <v>13.31</v>
      </c>
      <c r="CB50" s="199"/>
      <c r="CC50" s="199"/>
      <c r="CD50" s="218">
        <v>46</v>
      </c>
      <c r="CE50" s="219">
        <v>13.3</v>
      </c>
      <c r="CF50" s="220"/>
      <c r="CG50"/>
      <c r="CL50" s="1"/>
      <c r="CM50" s="1"/>
      <c r="CQ50" s="16">
        <v>46</v>
      </c>
      <c r="CR50" s="243">
        <v>4</v>
      </c>
    </row>
    <row r="51" spans="4:96" ht="20" customHeight="1">
      <c r="D51" s="1"/>
      <c r="E51" s="1"/>
      <c r="G51" s="16">
        <v>47</v>
      </c>
      <c r="H51" s="18">
        <v>0</v>
      </c>
      <c r="I51" s="16">
        <v>47</v>
      </c>
      <c r="J51" s="18">
        <v>2</v>
      </c>
      <c r="M51" s="142">
        <v>31154</v>
      </c>
      <c r="N51" s="143" t="s">
        <v>159</v>
      </c>
      <c r="O51" s="142" t="s">
        <v>129</v>
      </c>
      <c r="P51" s="52" t="s">
        <v>160</v>
      </c>
      <c r="Q51" s="52" t="s">
        <v>161</v>
      </c>
      <c r="R51" s="40">
        <v>12</v>
      </c>
      <c r="S51" s="40">
        <v>28</v>
      </c>
      <c r="T51" s="53" t="s">
        <v>70</v>
      </c>
      <c r="U51" s="54">
        <v>7</v>
      </c>
      <c r="V51" s="55">
        <v>8.5714285714285712</v>
      </c>
      <c r="W51" s="55">
        <v>0</v>
      </c>
      <c r="X51" s="44">
        <v>1.9323671497584543</v>
      </c>
      <c r="Y51" s="62">
        <v>3.23157096</v>
      </c>
      <c r="Z51" s="68">
        <v>512</v>
      </c>
      <c r="AA51" s="173">
        <v>53</v>
      </c>
      <c r="AD51" s="142">
        <v>31154</v>
      </c>
      <c r="AE51" s="143" t="s">
        <v>159</v>
      </c>
      <c r="AF51" s="154" t="s">
        <v>129</v>
      </c>
      <c r="AG51" s="48">
        <v>0</v>
      </c>
      <c r="AH51" s="49">
        <v>0</v>
      </c>
      <c r="AI51" s="48">
        <v>0</v>
      </c>
      <c r="AJ51" s="49">
        <v>0</v>
      </c>
      <c r="AK51" s="48">
        <v>0</v>
      </c>
      <c r="AL51" s="49">
        <v>0</v>
      </c>
      <c r="AM51" s="48">
        <v>0</v>
      </c>
      <c r="AN51" s="49">
        <v>0</v>
      </c>
      <c r="AO51" s="48">
        <v>0</v>
      </c>
      <c r="AP51" s="49">
        <v>0</v>
      </c>
      <c r="AQ51" s="48">
        <v>0</v>
      </c>
      <c r="AR51" s="49">
        <v>0</v>
      </c>
      <c r="AS51" s="48">
        <v>0</v>
      </c>
      <c r="AT51" s="111">
        <v>0</v>
      </c>
      <c r="AU51" s="112">
        <v>0</v>
      </c>
      <c r="AV51" s="113">
        <v>29</v>
      </c>
      <c r="AW51" s="112">
        <v>0</v>
      </c>
      <c r="AX51" s="111">
        <v>24</v>
      </c>
      <c r="AY51" s="112">
        <v>0</v>
      </c>
      <c r="AZ51" s="111">
        <v>0</v>
      </c>
      <c r="BA51" s="112">
        <v>0</v>
      </c>
      <c r="BB51" s="111">
        <v>0</v>
      </c>
      <c r="BC51" s="31"/>
      <c r="BD51" s="178">
        <v>512</v>
      </c>
      <c r="BE51" s="179">
        <f t="shared" si="3"/>
        <v>53</v>
      </c>
      <c r="BH51"/>
      <c r="BI51" s="199"/>
      <c r="BJ51" s="199"/>
      <c r="BK51" s="199"/>
      <c r="BL51" s="199"/>
      <c r="BM51" s="199"/>
      <c r="BN51" s="199"/>
      <c r="BO51" s="199"/>
      <c r="BP51" s="199"/>
      <c r="BQ51"/>
      <c r="BR51" s="223">
        <v>47</v>
      </c>
      <c r="BS51" s="214">
        <v>9.27163</v>
      </c>
      <c r="BT51" s="224">
        <v>18.491099999999999</v>
      </c>
      <c r="BU51" s="224">
        <v>12.634399999999999</v>
      </c>
      <c r="BV51" s="215">
        <v>10.570399999999999</v>
      </c>
      <c r="BW51"/>
      <c r="BX51"/>
      <c r="BY51" s="218">
        <v>47</v>
      </c>
      <c r="BZ51" s="219">
        <v>17.43</v>
      </c>
      <c r="CA51" s="232"/>
      <c r="CB51" s="199"/>
      <c r="CC51" s="199"/>
      <c r="CD51" s="218">
        <v>47</v>
      </c>
      <c r="CE51" s="219">
        <v>18.899999999999999</v>
      </c>
      <c r="CF51" s="232"/>
      <c r="CG51"/>
      <c r="CL51" s="1"/>
      <c r="CM51" s="1"/>
      <c r="CQ51" s="16">
        <v>47</v>
      </c>
      <c r="CR51" s="243">
        <v>1</v>
      </c>
    </row>
    <row r="52" spans="4:96" ht="20" customHeight="1" thickBot="1">
      <c r="D52" s="1"/>
      <c r="E52" s="1"/>
      <c r="G52" s="16">
        <v>48</v>
      </c>
      <c r="H52" s="18">
        <v>0</v>
      </c>
      <c r="I52" s="17">
        <v>48</v>
      </c>
      <c r="J52" s="19">
        <v>5</v>
      </c>
      <c r="M52" s="142">
        <v>31154</v>
      </c>
      <c r="N52" s="143" t="s">
        <v>162</v>
      </c>
      <c r="O52" s="143" t="s">
        <v>129</v>
      </c>
      <c r="P52" s="52" t="s">
        <v>160</v>
      </c>
      <c r="Q52" s="52" t="s">
        <v>161</v>
      </c>
      <c r="R52" s="40">
        <v>12</v>
      </c>
      <c r="S52" s="40">
        <v>28</v>
      </c>
      <c r="T52" s="53" t="s">
        <v>70</v>
      </c>
      <c r="U52" s="54">
        <v>0.6</v>
      </c>
      <c r="V52" s="55">
        <v>8.4615384615384617</v>
      </c>
      <c r="W52" s="43">
        <v>0</v>
      </c>
      <c r="X52" s="44">
        <v>2.0772946859903381</v>
      </c>
      <c r="Y52" s="62">
        <v>3.23157096</v>
      </c>
      <c r="Z52" s="56">
        <v>768</v>
      </c>
      <c r="AA52" s="173">
        <v>3</v>
      </c>
      <c r="AD52" s="142">
        <v>31154</v>
      </c>
      <c r="AE52" s="143" t="s">
        <v>162</v>
      </c>
      <c r="AF52" s="144" t="s">
        <v>129</v>
      </c>
      <c r="AG52" s="48">
        <v>0</v>
      </c>
      <c r="AH52" s="49">
        <v>0</v>
      </c>
      <c r="AI52" s="48">
        <v>0</v>
      </c>
      <c r="AJ52" s="49">
        <v>0</v>
      </c>
      <c r="AK52" s="48">
        <v>0</v>
      </c>
      <c r="AL52" s="49">
        <v>0</v>
      </c>
      <c r="AM52" s="48">
        <v>0</v>
      </c>
      <c r="AN52" s="49">
        <v>0</v>
      </c>
      <c r="AO52" s="48">
        <v>0</v>
      </c>
      <c r="AP52" s="49">
        <v>0</v>
      </c>
      <c r="AQ52" s="48">
        <v>0</v>
      </c>
      <c r="AR52" s="49">
        <v>0</v>
      </c>
      <c r="AS52" s="48">
        <v>0</v>
      </c>
      <c r="AT52" s="111">
        <v>0</v>
      </c>
      <c r="AU52" s="112">
        <v>0</v>
      </c>
      <c r="AV52" s="111">
        <v>0</v>
      </c>
      <c r="AW52" s="112">
        <v>0</v>
      </c>
      <c r="AX52" s="113">
        <v>1</v>
      </c>
      <c r="AY52" s="112">
        <v>0</v>
      </c>
      <c r="AZ52" s="111">
        <v>1</v>
      </c>
      <c r="BA52" s="112">
        <v>0</v>
      </c>
      <c r="BB52" s="111">
        <v>1</v>
      </c>
      <c r="BC52" s="31"/>
      <c r="BD52" s="178">
        <v>768</v>
      </c>
      <c r="BE52" s="179">
        <f t="shared" si="3"/>
        <v>3</v>
      </c>
      <c r="BH52"/>
      <c r="BI52" s="199"/>
      <c r="BJ52" s="199"/>
      <c r="BK52" s="199"/>
      <c r="BL52" s="199"/>
      <c r="BM52" s="199"/>
      <c r="BN52" s="199"/>
      <c r="BO52" s="199"/>
      <c r="BP52" s="199"/>
      <c r="BQ52"/>
      <c r="BR52" s="223">
        <v>48</v>
      </c>
      <c r="BS52" s="214">
        <v>9.0037400000000005</v>
      </c>
      <c r="BT52" s="224">
        <v>14.569800000000001</v>
      </c>
      <c r="BU52" s="224">
        <v>13.828200000000001</v>
      </c>
      <c r="BV52" s="215">
        <v>17.655000000000001</v>
      </c>
      <c r="BW52"/>
      <c r="BX52"/>
      <c r="BY52" s="218">
        <v>48</v>
      </c>
      <c r="BZ52" s="219">
        <v>16.920000000000002</v>
      </c>
      <c r="CA52" s="232"/>
      <c r="CB52" s="199"/>
      <c r="CC52" s="199"/>
      <c r="CD52" s="218">
        <v>48</v>
      </c>
      <c r="CE52" s="219">
        <v>12.1</v>
      </c>
      <c r="CF52" s="232"/>
      <c r="CG52"/>
      <c r="CL52" s="1"/>
      <c r="CM52" s="1"/>
      <c r="CQ52" s="17">
        <v>48</v>
      </c>
      <c r="CR52" s="244">
        <v>5</v>
      </c>
    </row>
    <row r="53" spans="4:96" ht="20" customHeight="1">
      <c r="D53" s="1"/>
      <c r="E53" s="1"/>
      <c r="G53" s="16">
        <v>49</v>
      </c>
      <c r="H53" s="18">
        <v>0</v>
      </c>
      <c r="I53" s="7" t="s">
        <v>214</v>
      </c>
      <c r="J53" s="7">
        <f>SUM(J5:J52)</f>
        <v>155</v>
      </c>
      <c r="M53" s="142">
        <v>31154</v>
      </c>
      <c r="N53" s="143" t="s">
        <v>163</v>
      </c>
      <c r="O53" s="142" t="s">
        <v>129</v>
      </c>
      <c r="P53" s="52" t="s">
        <v>160</v>
      </c>
      <c r="Q53" s="52" t="s">
        <v>161</v>
      </c>
      <c r="R53" s="40">
        <v>12</v>
      </c>
      <c r="S53" s="40">
        <v>28</v>
      </c>
      <c r="T53" s="53" t="s">
        <v>70</v>
      </c>
      <c r="U53" s="54">
        <v>3</v>
      </c>
      <c r="V53" s="55">
        <v>8.5714285714285712</v>
      </c>
      <c r="W53" s="55">
        <v>0</v>
      </c>
      <c r="X53" s="44">
        <v>8.5507246376811601</v>
      </c>
      <c r="Y53" s="62">
        <v>3.23157096</v>
      </c>
      <c r="Z53" s="68">
        <v>512</v>
      </c>
      <c r="AA53" s="173">
        <v>93</v>
      </c>
      <c r="AD53" s="142">
        <v>31154</v>
      </c>
      <c r="AE53" s="143" t="s">
        <v>163</v>
      </c>
      <c r="AF53" s="154" t="s">
        <v>129</v>
      </c>
      <c r="AG53" s="48">
        <v>0</v>
      </c>
      <c r="AH53" s="49">
        <v>0</v>
      </c>
      <c r="AI53" s="48">
        <v>0</v>
      </c>
      <c r="AJ53" s="49">
        <v>0</v>
      </c>
      <c r="AK53" s="48">
        <v>0</v>
      </c>
      <c r="AL53" s="49">
        <v>0</v>
      </c>
      <c r="AM53" s="48">
        <v>0</v>
      </c>
      <c r="AN53" s="49">
        <v>0</v>
      </c>
      <c r="AO53" s="48">
        <v>0</v>
      </c>
      <c r="AP53" s="49">
        <v>0</v>
      </c>
      <c r="AQ53" s="48">
        <v>0</v>
      </c>
      <c r="AR53" s="49">
        <v>0</v>
      </c>
      <c r="AS53" s="48">
        <v>0</v>
      </c>
      <c r="AT53" s="111">
        <v>0</v>
      </c>
      <c r="AU53" s="112">
        <v>0</v>
      </c>
      <c r="AV53" s="113">
        <v>2</v>
      </c>
      <c r="AW53" s="112">
        <v>4</v>
      </c>
      <c r="AX53" s="111">
        <v>8</v>
      </c>
      <c r="AY53" s="112">
        <v>1</v>
      </c>
      <c r="AZ53" s="111">
        <v>27</v>
      </c>
      <c r="BA53" s="112">
        <v>16</v>
      </c>
      <c r="BB53" s="111">
        <v>35</v>
      </c>
      <c r="BC53" s="31"/>
      <c r="BD53" s="178">
        <v>512</v>
      </c>
      <c r="BE53" s="179">
        <f t="shared" si="3"/>
        <v>93</v>
      </c>
      <c r="BH53"/>
      <c r="BI53" s="199"/>
      <c r="BJ53" s="199"/>
      <c r="BK53" s="199"/>
      <c r="BL53" s="199"/>
      <c r="BM53" s="199"/>
      <c r="BN53" s="199"/>
      <c r="BO53" s="199"/>
      <c r="BP53" s="199"/>
      <c r="BQ53"/>
      <c r="BR53" s="223">
        <v>49</v>
      </c>
      <c r="BS53" s="214">
        <v>11.8665</v>
      </c>
      <c r="BT53" s="224">
        <v>12.890599999999999</v>
      </c>
      <c r="BU53" s="224">
        <v>7.6254499999999998</v>
      </c>
      <c r="BV53" s="215">
        <v>9.1970500000000008</v>
      </c>
      <c r="BW53"/>
      <c r="BX53"/>
      <c r="BY53" s="218">
        <v>49</v>
      </c>
      <c r="BZ53" s="219">
        <v>14.73</v>
      </c>
      <c r="CA53" s="232"/>
      <c r="CB53" s="199"/>
      <c r="CC53" s="199"/>
      <c r="CD53" s="218">
        <v>49</v>
      </c>
      <c r="CE53" s="219">
        <v>25.8</v>
      </c>
      <c r="CF53" s="232"/>
      <c r="CG53"/>
      <c r="CL53" s="1"/>
      <c r="CM53" s="1"/>
      <c r="CQ53" s="7" t="s">
        <v>214</v>
      </c>
      <c r="CR53" s="7">
        <f>SUM(CR5:CR52)</f>
        <v>102</v>
      </c>
    </row>
    <row r="54" spans="4:96" ht="20" customHeight="1">
      <c r="D54" s="1"/>
      <c r="E54" s="1"/>
      <c r="G54" s="16">
        <v>50</v>
      </c>
      <c r="H54" s="18">
        <v>0</v>
      </c>
      <c r="I54" s="8" t="s">
        <v>25</v>
      </c>
      <c r="J54" s="10">
        <f>AVERAGE(J5:J52)</f>
        <v>3.2291666666666665</v>
      </c>
      <c r="M54" s="142">
        <v>31154</v>
      </c>
      <c r="N54" s="143" t="s">
        <v>164</v>
      </c>
      <c r="O54" s="143" t="s">
        <v>129</v>
      </c>
      <c r="P54" s="52" t="s">
        <v>160</v>
      </c>
      <c r="Q54" s="52" t="s">
        <v>161</v>
      </c>
      <c r="R54" s="40">
        <v>12</v>
      </c>
      <c r="S54" s="40">
        <v>28</v>
      </c>
      <c r="T54" s="53" t="s">
        <v>70</v>
      </c>
      <c r="U54" s="54">
        <v>0.7</v>
      </c>
      <c r="V54" s="55">
        <v>9.2857142857142865</v>
      </c>
      <c r="W54" s="55">
        <v>0</v>
      </c>
      <c r="X54" s="44">
        <v>7.0048309178743962</v>
      </c>
      <c r="Y54" s="45">
        <v>1.97628336</v>
      </c>
      <c r="Z54" s="106">
        <v>1280</v>
      </c>
      <c r="AA54" s="173">
        <v>0</v>
      </c>
      <c r="AD54" s="142">
        <v>31154</v>
      </c>
      <c r="AE54" s="143" t="s">
        <v>164</v>
      </c>
      <c r="AF54" s="144" t="s">
        <v>129</v>
      </c>
      <c r="AG54" s="48">
        <v>0</v>
      </c>
      <c r="AH54" s="49">
        <v>0</v>
      </c>
      <c r="AI54" s="48">
        <v>0</v>
      </c>
      <c r="AJ54" s="49">
        <v>0</v>
      </c>
      <c r="AK54" s="48">
        <v>0</v>
      </c>
      <c r="AL54" s="49">
        <v>0</v>
      </c>
      <c r="AM54" s="48">
        <v>0</v>
      </c>
      <c r="AN54" s="49">
        <v>0</v>
      </c>
      <c r="AO54" s="48">
        <v>0</v>
      </c>
      <c r="AP54" s="49">
        <v>0</v>
      </c>
      <c r="AQ54" s="48">
        <v>0</v>
      </c>
      <c r="AR54" s="49">
        <v>0</v>
      </c>
      <c r="AS54" s="48">
        <v>0</v>
      </c>
      <c r="AT54" s="111">
        <v>0</v>
      </c>
      <c r="AU54" s="112">
        <v>0</v>
      </c>
      <c r="AV54" s="111">
        <v>0</v>
      </c>
      <c r="AW54" s="48">
        <v>0</v>
      </c>
      <c r="AX54" s="49">
        <v>0</v>
      </c>
      <c r="AY54" s="48">
        <v>0</v>
      </c>
      <c r="AZ54" s="49">
        <v>0</v>
      </c>
      <c r="BA54" s="48">
        <v>0</v>
      </c>
      <c r="BB54" s="111">
        <v>0</v>
      </c>
      <c r="BC54" s="31"/>
      <c r="BD54" s="179">
        <v>1280</v>
      </c>
      <c r="BE54" s="179">
        <f t="shared" si="3"/>
        <v>0</v>
      </c>
      <c r="BH54"/>
      <c r="BI54" s="199"/>
      <c r="BJ54" s="199"/>
      <c r="BK54" s="199"/>
      <c r="BL54" s="199"/>
      <c r="BM54" s="199"/>
      <c r="BN54" s="199"/>
      <c r="BO54" s="199"/>
      <c r="BP54" s="199"/>
      <c r="BQ54"/>
      <c r="BR54" s="223">
        <v>50</v>
      </c>
      <c r="BS54" s="214">
        <v>11.908799999999999</v>
      </c>
      <c r="BT54" s="224">
        <v>7.6213600000000001</v>
      </c>
      <c r="BU54" s="224">
        <v>7.8542800000000002</v>
      </c>
      <c r="BV54" s="215">
        <v>10.8803</v>
      </c>
      <c r="BW54"/>
      <c r="BX54"/>
      <c r="BY54" s="218">
        <v>50</v>
      </c>
      <c r="BZ54" s="219">
        <v>18.18</v>
      </c>
      <c r="CA54" s="232"/>
      <c r="CB54" s="199"/>
      <c r="CC54" s="199"/>
      <c r="CD54" s="218">
        <v>50</v>
      </c>
      <c r="CE54" s="219">
        <v>18.3</v>
      </c>
      <c r="CF54" s="232"/>
      <c r="CG54"/>
      <c r="CL54" s="1"/>
      <c r="CM54" s="1"/>
      <c r="CQ54" s="8" t="s">
        <v>25</v>
      </c>
      <c r="CR54" s="10">
        <f>AVERAGE(CR5:CR52)</f>
        <v>2.125</v>
      </c>
    </row>
    <row r="55" spans="4:96" ht="20" customHeight="1" thickBot="1">
      <c r="D55" s="1"/>
      <c r="E55" s="1"/>
      <c r="G55" s="16">
        <v>51</v>
      </c>
      <c r="H55" s="18">
        <v>1</v>
      </c>
      <c r="I55" s="9" t="s">
        <v>38</v>
      </c>
      <c r="J55" s="11">
        <f>STDEV(J5:J52)/SQRT(48)</f>
        <v>0.24232836167063973</v>
      </c>
      <c r="M55" s="142">
        <v>31154</v>
      </c>
      <c r="N55" s="143" t="s">
        <v>165</v>
      </c>
      <c r="O55" s="142" t="s">
        <v>129</v>
      </c>
      <c r="P55" s="52" t="s">
        <v>160</v>
      </c>
      <c r="Q55" s="52" t="s">
        <v>161</v>
      </c>
      <c r="R55" s="40">
        <v>12</v>
      </c>
      <c r="S55" s="40">
        <v>28</v>
      </c>
      <c r="T55" s="53" t="s">
        <v>70</v>
      </c>
      <c r="U55" s="54">
        <v>2</v>
      </c>
      <c r="V55" s="55">
        <v>8.064516129032258</v>
      </c>
      <c r="W55" s="43">
        <v>0</v>
      </c>
      <c r="X55" s="44">
        <v>10.531400966183575</v>
      </c>
      <c r="Y55" s="62">
        <v>0.83343798000000013</v>
      </c>
      <c r="Z55" s="68">
        <v>256</v>
      </c>
      <c r="AA55" s="173">
        <v>182</v>
      </c>
      <c r="AD55" s="142">
        <v>31154</v>
      </c>
      <c r="AE55" s="143" t="s">
        <v>165</v>
      </c>
      <c r="AF55" s="154" t="s">
        <v>129</v>
      </c>
      <c r="AG55" s="48">
        <v>0</v>
      </c>
      <c r="AH55" s="49">
        <v>0</v>
      </c>
      <c r="AI55" s="48">
        <v>0</v>
      </c>
      <c r="AJ55" s="49">
        <v>0</v>
      </c>
      <c r="AK55" s="48">
        <v>0</v>
      </c>
      <c r="AL55" s="49">
        <v>0</v>
      </c>
      <c r="AM55" s="48">
        <v>0</v>
      </c>
      <c r="AN55" s="49">
        <v>0</v>
      </c>
      <c r="AO55" s="48">
        <v>0</v>
      </c>
      <c r="AP55" s="111">
        <v>0</v>
      </c>
      <c r="AQ55" s="112">
        <v>0</v>
      </c>
      <c r="AR55" s="111">
        <v>0</v>
      </c>
      <c r="AS55" s="112">
        <v>0</v>
      </c>
      <c r="AT55" s="113">
        <v>1</v>
      </c>
      <c r="AU55" s="112">
        <v>0</v>
      </c>
      <c r="AV55" s="111">
        <v>26</v>
      </c>
      <c r="AW55" s="112">
        <v>2</v>
      </c>
      <c r="AX55" s="111">
        <v>33</v>
      </c>
      <c r="AY55" s="112">
        <v>27</v>
      </c>
      <c r="AZ55" s="111">
        <v>32</v>
      </c>
      <c r="BA55" s="112">
        <v>48</v>
      </c>
      <c r="BB55" s="111">
        <v>13</v>
      </c>
      <c r="BC55" s="31"/>
      <c r="BD55" s="178">
        <v>256</v>
      </c>
      <c r="BE55" s="179">
        <f t="shared" si="3"/>
        <v>182</v>
      </c>
      <c r="BH55"/>
      <c r="BI55" s="199"/>
      <c r="BJ55" s="199"/>
      <c r="BK55" s="199"/>
      <c r="BL55" s="199"/>
      <c r="BM55" s="199"/>
      <c r="BN55" s="199"/>
      <c r="BO55" s="199"/>
      <c r="BP55" s="199"/>
      <c r="BQ55"/>
      <c r="BR55" s="223">
        <v>51</v>
      </c>
      <c r="BS55" s="214">
        <v>14.357799999999999</v>
      </c>
      <c r="BT55" s="224">
        <v>11.833399999999999</v>
      </c>
      <c r="BU55" s="224">
        <v>7.1247199999999999</v>
      </c>
      <c r="BV55" s="215">
        <v>14.1805</v>
      </c>
      <c r="BW55"/>
      <c r="BX55"/>
      <c r="BY55" s="218">
        <v>51</v>
      </c>
      <c r="BZ55" s="219">
        <v>16.88</v>
      </c>
      <c r="CA55" s="232"/>
      <c r="CB55" s="199"/>
      <c r="CC55" s="199"/>
      <c r="CD55" s="218">
        <v>51</v>
      </c>
      <c r="CE55" s="219">
        <v>12.5</v>
      </c>
      <c r="CF55" s="232"/>
      <c r="CG55"/>
      <c r="CL55" s="1"/>
      <c r="CM55" s="1"/>
      <c r="CQ55" s="9" t="s">
        <v>38</v>
      </c>
      <c r="CR55" s="11">
        <f>STDEV(CR5:CR52)/SQRT(48)</f>
        <v>0.30600520321910074</v>
      </c>
    </row>
    <row r="56" spans="4:96" ht="20" customHeight="1">
      <c r="D56" s="1"/>
      <c r="E56" s="1"/>
      <c r="G56" s="16">
        <v>52</v>
      </c>
      <c r="H56" s="18">
        <v>0</v>
      </c>
      <c r="M56" s="142">
        <v>31154</v>
      </c>
      <c r="N56" s="143" t="s">
        <v>166</v>
      </c>
      <c r="O56" s="143" t="s">
        <v>129</v>
      </c>
      <c r="P56" s="52" t="s">
        <v>160</v>
      </c>
      <c r="Q56" s="52" t="s">
        <v>161</v>
      </c>
      <c r="R56" s="40">
        <v>12</v>
      </c>
      <c r="S56" s="40">
        <v>28</v>
      </c>
      <c r="T56" s="53" t="s">
        <v>70</v>
      </c>
      <c r="U56" s="54">
        <v>3</v>
      </c>
      <c r="V56" s="55">
        <v>5.9523809523809526</v>
      </c>
      <c r="W56" s="55">
        <v>0</v>
      </c>
      <c r="X56" s="44">
        <v>9.1304347826086953</v>
      </c>
      <c r="Y56" s="62">
        <v>3.23157096</v>
      </c>
      <c r="Z56" s="56">
        <v>512</v>
      </c>
      <c r="AA56" s="173">
        <v>155</v>
      </c>
      <c r="AD56" s="142">
        <v>31154</v>
      </c>
      <c r="AE56" s="143" t="s">
        <v>166</v>
      </c>
      <c r="AF56" s="144" t="s">
        <v>129</v>
      </c>
      <c r="AG56" s="48">
        <v>0</v>
      </c>
      <c r="AH56" s="49">
        <v>0</v>
      </c>
      <c r="AI56" s="48">
        <v>0</v>
      </c>
      <c r="AJ56" s="49">
        <v>0</v>
      </c>
      <c r="AK56" s="48">
        <v>0</v>
      </c>
      <c r="AL56" s="49">
        <v>0</v>
      </c>
      <c r="AM56" s="48">
        <v>0</v>
      </c>
      <c r="AN56" s="49">
        <v>0</v>
      </c>
      <c r="AO56" s="48">
        <v>0</v>
      </c>
      <c r="AP56" s="49">
        <v>0</v>
      </c>
      <c r="AQ56" s="48">
        <v>0</v>
      </c>
      <c r="AR56" s="49">
        <v>0</v>
      </c>
      <c r="AS56" s="48">
        <v>0</v>
      </c>
      <c r="AT56" s="111">
        <v>0</v>
      </c>
      <c r="AU56" s="112">
        <v>0</v>
      </c>
      <c r="AV56" s="113">
        <v>8</v>
      </c>
      <c r="AW56" s="112">
        <v>6</v>
      </c>
      <c r="AX56" s="111">
        <v>9</v>
      </c>
      <c r="AY56" s="112">
        <v>19</v>
      </c>
      <c r="AZ56" s="111">
        <v>39</v>
      </c>
      <c r="BA56" s="112">
        <v>24</v>
      </c>
      <c r="BB56" s="111">
        <v>50</v>
      </c>
      <c r="BC56" s="31"/>
      <c r="BD56" s="178">
        <v>512</v>
      </c>
      <c r="BE56" s="179">
        <f t="shared" si="3"/>
        <v>155</v>
      </c>
      <c r="BH56"/>
      <c r="BI56" s="199"/>
      <c r="BJ56" s="199"/>
      <c r="BK56" s="199"/>
      <c r="BL56" s="199"/>
      <c r="BM56" s="199"/>
      <c r="BN56" s="199"/>
      <c r="BO56" s="199"/>
      <c r="BP56" s="199"/>
      <c r="BQ56"/>
      <c r="BR56" s="223">
        <v>52</v>
      </c>
      <c r="BS56" s="214">
        <v>9.1591199999999997</v>
      </c>
      <c r="BT56" s="224">
        <v>13.226800000000001</v>
      </c>
      <c r="BU56" s="224">
        <v>8.3809199999999997</v>
      </c>
      <c r="BV56" s="215">
        <v>18.4709</v>
      </c>
      <c r="BW56"/>
      <c r="BX56"/>
      <c r="BY56" s="218">
        <v>52</v>
      </c>
      <c r="BZ56" s="219">
        <v>16.84</v>
      </c>
      <c r="CA56" s="232"/>
      <c r="CB56" s="199"/>
      <c r="CC56" s="199"/>
      <c r="CD56" s="218">
        <v>52</v>
      </c>
      <c r="CE56" s="219">
        <v>15.3</v>
      </c>
      <c r="CF56" s="232"/>
      <c r="CG56"/>
      <c r="CL56" s="1"/>
      <c r="CM56" s="1"/>
    </row>
    <row r="57" spans="4:96" ht="20" customHeight="1" thickBot="1">
      <c r="D57" s="1"/>
      <c r="E57" s="1"/>
      <c r="G57" s="16">
        <v>53</v>
      </c>
      <c r="H57" s="18">
        <v>0</v>
      </c>
      <c r="M57" s="151">
        <v>31154</v>
      </c>
      <c r="N57" s="151" t="s">
        <v>167</v>
      </c>
      <c r="O57" s="151" t="s">
        <v>129</v>
      </c>
      <c r="P57" s="70" t="s">
        <v>160</v>
      </c>
      <c r="Q57" s="70" t="s">
        <v>161</v>
      </c>
      <c r="R57" s="71">
        <v>12</v>
      </c>
      <c r="S57" s="71">
        <v>28</v>
      </c>
      <c r="T57" s="72" t="s">
        <v>168</v>
      </c>
      <c r="U57" s="73">
        <v>5</v>
      </c>
      <c r="V57" s="75">
        <v>6.1538461538461533</v>
      </c>
      <c r="W57" s="75">
        <v>0</v>
      </c>
      <c r="X57" s="158">
        <v>3.4299516908212562</v>
      </c>
      <c r="Y57" s="159">
        <v>1.97628336</v>
      </c>
      <c r="Z57" s="100">
        <v>768</v>
      </c>
      <c r="AA57" s="174">
        <v>4</v>
      </c>
      <c r="AD57" s="151">
        <v>31154</v>
      </c>
      <c r="AE57" s="151" t="s">
        <v>167</v>
      </c>
      <c r="AF57" s="152" t="s">
        <v>129</v>
      </c>
      <c r="AG57" s="80">
        <v>0</v>
      </c>
      <c r="AH57" s="81">
        <v>0</v>
      </c>
      <c r="AI57" s="80">
        <v>0</v>
      </c>
      <c r="AJ57" s="81">
        <v>0</v>
      </c>
      <c r="AK57" s="80">
        <v>0</v>
      </c>
      <c r="AL57" s="81">
        <v>0</v>
      </c>
      <c r="AM57" s="80">
        <v>0</v>
      </c>
      <c r="AN57" s="81">
        <v>0</v>
      </c>
      <c r="AO57" s="80">
        <v>0</v>
      </c>
      <c r="AP57" s="81">
        <v>0</v>
      </c>
      <c r="AQ57" s="80">
        <v>0</v>
      </c>
      <c r="AR57" s="81">
        <v>0</v>
      </c>
      <c r="AS57" s="80">
        <v>0</v>
      </c>
      <c r="AT57" s="119">
        <v>0</v>
      </c>
      <c r="AU57" s="118">
        <v>0</v>
      </c>
      <c r="AV57" s="119">
        <v>0</v>
      </c>
      <c r="AW57" s="80">
        <v>0</v>
      </c>
      <c r="AX57" s="120">
        <v>3</v>
      </c>
      <c r="AY57" s="118">
        <v>0</v>
      </c>
      <c r="AZ57" s="119">
        <v>0</v>
      </c>
      <c r="BA57" s="118">
        <v>1</v>
      </c>
      <c r="BB57" s="119">
        <v>0</v>
      </c>
      <c r="BC57" s="31"/>
      <c r="BD57" s="183">
        <v>768</v>
      </c>
      <c r="BE57" s="183">
        <f t="shared" si="3"/>
        <v>4</v>
      </c>
      <c r="BH57"/>
      <c r="BI57" s="199"/>
      <c r="BJ57" s="199"/>
      <c r="BK57" s="199"/>
      <c r="BL57" s="199"/>
      <c r="BM57" s="199"/>
      <c r="BN57" s="199"/>
      <c r="BO57" s="199"/>
      <c r="BP57" s="199"/>
      <c r="BQ57"/>
      <c r="BR57" s="223">
        <v>53</v>
      </c>
      <c r="BS57" s="214">
        <v>10.817500000000001</v>
      </c>
      <c r="BT57" s="224">
        <v>4.44815</v>
      </c>
      <c r="BU57" s="224">
        <v>8.5002899999999997</v>
      </c>
      <c r="BV57" s="215">
        <v>14.219200000000001</v>
      </c>
      <c r="BW57"/>
      <c r="BX57"/>
      <c r="BY57" s="218">
        <v>53</v>
      </c>
      <c r="BZ57" s="219">
        <v>15.63</v>
      </c>
      <c r="CA57" s="232"/>
      <c r="CB57" s="199"/>
      <c r="CC57" s="199"/>
      <c r="CD57" s="218">
        <v>53</v>
      </c>
      <c r="CE57" s="219">
        <v>11.4</v>
      </c>
      <c r="CF57" s="232"/>
      <c r="CG57"/>
      <c r="CL57" s="1"/>
      <c r="CM57" s="1"/>
    </row>
    <row r="58" spans="4:96" ht="21" customHeight="1">
      <c r="D58" s="1"/>
      <c r="E58" s="1"/>
      <c r="G58" s="16">
        <v>54</v>
      </c>
      <c r="H58" s="18">
        <v>2</v>
      </c>
      <c r="M58" s="22"/>
      <c r="N58" s="22"/>
      <c r="O58" s="22"/>
      <c r="X58" s="129" t="s">
        <v>210</v>
      </c>
      <c r="Y58" s="130">
        <f>MEDIAN(Y34:Y57)</f>
        <v>3.23157096</v>
      </c>
      <c r="AD58" s="125"/>
      <c r="AE58" s="125"/>
      <c r="AF58" s="160" t="s">
        <v>206</v>
      </c>
      <c r="AG58" s="127">
        <f t="shared" ref="AG58:BB58" si="4">AVERAGE(AG34:AG57)</f>
        <v>0</v>
      </c>
      <c r="AH58" s="190">
        <f t="shared" si="4"/>
        <v>0</v>
      </c>
      <c r="AI58" s="192">
        <f t="shared" si="4"/>
        <v>0</v>
      </c>
      <c r="AJ58" s="193">
        <f t="shared" si="4"/>
        <v>0</v>
      </c>
      <c r="AK58" s="127">
        <f t="shared" si="4"/>
        <v>4.1666666666666664E-2</v>
      </c>
      <c r="AL58" s="190">
        <f t="shared" si="4"/>
        <v>0</v>
      </c>
      <c r="AM58" s="192">
        <f t="shared" si="4"/>
        <v>4.1666666666666664E-2</v>
      </c>
      <c r="AN58" s="193">
        <f t="shared" si="4"/>
        <v>0</v>
      </c>
      <c r="AO58" s="127">
        <f t="shared" si="4"/>
        <v>0</v>
      </c>
      <c r="AP58" s="190">
        <f t="shared" si="4"/>
        <v>0.16666666666666666</v>
      </c>
      <c r="AQ58" s="192">
        <f t="shared" si="4"/>
        <v>0</v>
      </c>
      <c r="AR58" s="193">
        <f t="shared" si="4"/>
        <v>0.29166666666666669</v>
      </c>
      <c r="AS58" s="127">
        <f t="shared" si="4"/>
        <v>8.3333333333333329E-2</v>
      </c>
      <c r="AT58" s="190">
        <f t="shared" si="4"/>
        <v>0.45833333333333331</v>
      </c>
      <c r="AU58" s="192">
        <f t="shared" si="4"/>
        <v>0.75</v>
      </c>
      <c r="AV58" s="193">
        <f t="shared" si="4"/>
        <v>3.3333333333333335</v>
      </c>
      <c r="AW58" s="127">
        <f t="shared" si="4"/>
        <v>1.625</v>
      </c>
      <c r="AX58" s="190">
        <f t="shared" si="4"/>
        <v>4.5</v>
      </c>
      <c r="AY58" s="192">
        <f t="shared" si="4"/>
        <v>3.1666666666666665</v>
      </c>
      <c r="AZ58" s="193">
        <f t="shared" si="4"/>
        <v>7.166666666666667</v>
      </c>
      <c r="BA58" s="192">
        <f t="shared" si="4"/>
        <v>6.375</v>
      </c>
      <c r="BB58" s="193">
        <f t="shared" si="4"/>
        <v>7.791666666666667</v>
      </c>
      <c r="BC58" s="129" t="s">
        <v>210</v>
      </c>
      <c r="BD58" s="130">
        <f>MEDIAN(BD34:BD57)</f>
        <v>768</v>
      </c>
      <c r="BE58" s="130">
        <f>MEDIAN(BE34:BE57)</f>
        <v>4</v>
      </c>
      <c r="BH58"/>
      <c r="BI58" s="199"/>
      <c r="BJ58" s="199"/>
      <c r="BK58" s="199"/>
      <c r="BL58" s="199"/>
      <c r="BM58" s="199"/>
      <c r="BN58" s="199"/>
      <c r="BO58" s="199"/>
      <c r="BP58" s="199"/>
      <c r="BQ58"/>
      <c r="BR58" s="223">
        <v>54</v>
      </c>
      <c r="BS58" s="214">
        <v>9.2362000000000002</v>
      </c>
      <c r="BT58" s="224">
        <v>6.7271900000000002</v>
      </c>
      <c r="BU58" s="224">
        <v>5.7329999999999997</v>
      </c>
      <c r="BV58" s="215">
        <v>7.1787799999999997</v>
      </c>
      <c r="BW58"/>
      <c r="BX58"/>
      <c r="BY58" s="218">
        <v>54</v>
      </c>
      <c r="BZ58" s="219">
        <v>16.41</v>
      </c>
      <c r="CA58" s="232"/>
      <c r="CB58" s="199"/>
      <c r="CC58" s="199"/>
      <c r="CD58" s="218">
        <v>54</v>
      </c>
      <c r="CE58" s="219">
        <v>12.2</v>
      </c>
      <c r="CF58" s="232"/>
      <c r="CG58"/>
    </row>
    <row r="59" spans="4:96" ht="21" customHeight="1">
      <c r="D59" s="1"/>
      <c r="E59" s="1"/>
      <c r="G59" s="16">
        <v>55</v>
      </c>
      <c r="H59" s="18">
        <v>3</v>
      </c>
      <c r="M59" s="22"/>
      <c r="N59" s="22"/>
      <c r="O59" s="22"/>
      <c r="X59" s="198" t="s">
        <v>216</v>
      </c>
      <c r="Y59" s="134">
        <f>_xlfn.QUARTILE.EXC(Y34:Y57, 1)</f>
        <v>1.97628336</v>
      </c>
      <c r="AD59" s="125"/>
      <c r="AE59" s="125"/>
      <c r="AF59" s="161" t="s">
        <v>207</v>
      </c>
      <c r="AG59" s="132">
        <f t="shared" ref="AG59:BB59" si="5">STDEV(AG34:AG57)/SQRT(24)</f>
        <v>0</v>
      </c>
      <c r="AH59" s="191">
        <f t="shared" si="5"/>
        <v>0</v>
      </c>
      <c r="AI59" s="194">
        <f t="shared" si="5"/>
        <v>0</v>
      </c>
      <c r="AJ59" s="195">
        <f t="shared" si="5"/>
        <v>0</v>
      </c>
      <c r="AK59" s="132">
        <f t="shared" si="5"/>
        <v>4.1666666666666671E-2</v>
      </c>
      <c r="AL59" s="191">
        <f t="shared" si="5"/>
        <v>0</v>
      </c>
      <c r="AM59" s="194">
        <f t="shared" si="5"/>
        <v>4.1666666666666671E-2</v>
      </c>
      <c r="AN59" s="195">
        <f t="shared" si="5"/>
        <v>0</v>
      </c>
      <c r="AO59" s="132">
        <f t="shared" si="5"/>
        <v>0</v>
      </c>
      <c r="AP59" s="191">
        <f t="shared" si="5"/>
        <v>0.13003158293424902</v>
      </c>
      <c r="AQ59" s="194">
        <f t="shared" si="5"/>
        <v>0</v>
      </c>
      <c r="AR59" s="195">
        <f t="shared" si="5"/>
        <v>0.29166666666666674</v>
      </c>
      <c r="AS59" s="132">
        <f t="shared" si="5"/>
        <v>5.7630339567343723E-2</v>
      </c>
      <c r="AT59" s="191">
        <f t="shared" si="5"/>
        <v>0.26223099858399179</v>
      </c>
      <c r="AU59" s="194">
        <f t="shared" si="5"/>
        <v>0.59053525217210445</v>
      </c>
      <c r="AV59" s="195">
        <f t="shared" si="5"/>
        <v>1.5955856980453176</v>
      </c>
      <c r="AW59" s="132">
        <f t="shared" si="5"/>
        <v>0.77975400245707371</v>
      </c>
      <c r="AX59" s="191">
        <f t="shared" si="5"/>
        <v>1.7445567519772942</v>
      </c>
      <c r="AY59" s="194">
        <f t="shared" si="5"/>
        <v>1.4137865010429973</v>
      </c>
      <c r="AZ59" s="195">
        <f t="shared" si="5"/>
        <v>2.6748064176647772</v>
      </c>
      <c r="BA59" s="194">
        <f t="shared" si="5"/>
        <v>2.3365499309259676</v>
      </c>
      <c r="BB59" s="195">
        <f t="shared" si="5"/>
        <v>3.0383891414496644</v>
      </c>
      <c r="BC59" s="198" t="s">
        <v>221</v>
      </c>
      <c r="BD59" s="134">
        <f>_xlfn.QUARTILE.EXC(BD34:BD57, 1)</f>
        <v>320</v>
      </c>
      <c r="BE59" s="134">
        <f>_xlfn.QUARTILE.EXC(BE34:BE57, 1)</f>
        <v>3</v>
      </c>
      <c r="BH59"/>
      <c r="BI59" s="199"/>
      <c r="BJ59" s="199"/>
      <c r="BK59" s="199"/>
      <c r="BL59" s="199"/>
      <c r="BM59" s="199"/>
      <c r="BN59" s="199"/>
      <c r="BO59" s="199"/>
      <c r="BP59" s="199"/>
      <c r="BQ59"/>
      <c r="BR59" s="223">
        <v>55</v>
      </c>
      <c r="BS59" s="214">
        <v>11.305999999999999</v>
      </c>
      <c r="BT59" s="224">
        <v>13.298</v>
      </c>
      <c r="BU59" s="224">
        <v>15.4665</v>
      </c>
      <c r="BV59" s="215">
        <v>12.997999999999999</v>
      </c>
      <c r="BW59"/>
      <c r="BX59"/>
      <c r="BY59" s="218">
        <v>55</v>
      </c>
      <c r="BZ59" s="219">
        <v>16.41</v>
      </c>
      <c r="CA59" s="232"/>
      <c r="CB59" s="199"/>
      <c r="CC59" s="199"/>
      <c r="CD59" s="218">
        <v>55</v>
      </c>
      <c r="CE59" s="219">
        <v>15.9</v>
      </c>
      <c r="CF59" s="232"/>
      <c r="CG59"/>
    </row>
    <row r="60" spans="4:96" ht="21" customHeight="1">
      <c r="D60" s="1"/>
      <c r="E60" s="1"/>
      <c r="G60" s="16">
        <v>56</v>
      </c>
      <c r="H60" s="18">
        <v>0</v>
      </c>
      <c r="M60" s="22"/>
      <c r="N60" s="22"/>
      <c r="O60" s="22"/>
      <c r="X60" s="198" t="s">
        <v>217</v>
      </c>
      <c r="Y60" s="134">
        <f>_xlfn.QUARTILE.EXC(Y34:Y57, 3)</f>
        <v>3.23157096</v>
      </c>
      <c r="BC60" s="198" t="s">
        <v>222</v>
      </c>
      <c r="BD60" s="134">
        <f>_xlfn.QUARTILE.EXC(BD34:BD57, 3)</f>
        <v>1024</v>
      </c>
      <c r="BE60" s="134">
        <f>_xlfn.QUARTILE.EXC(BE34:BE57, 3)</f>
        <v>51.25</v>
      </c>
      <c r="BH60"/>
      <c r="BI60" s="199"/>
      <c r="BJ60" s="199"/>
      <c r="BK60" s="199"/>
      <c r="BL60" s="199"/>
      <c r="BM60" s="199"/>
      <c r="BN60" s="199"/>
      <c r="BO60" s="199"/>
      <c r="BP60" s="199"/>
      <c r="BQ60"/>
      <c r="BR60" s="223">
        <v>56</v>
      </c>
      <c r="BS60" s="214">
        <v>12.234299999999999</v>
      </c>
      <c r="BT60" s="224">
        <v>12.1287</v>
      </c>
      <c r="BU60" s="224">
        <v>11.557600000000001</v>
      </c>
      <c r="BV60" s="215">
        <v>11.535</v>
      </c>
      <c r="BW60"/>
      <c r="BX60"/>
      <c r="BY60" s="218">
        <v>56</v>
      </c>
      <c r="BZ60" s="219">
        <v>16.75</v>
      </c>
      <c r="CA60" s="232"/>
      <c r="CB60" s="199"/>
      <c r="CC60" s="199"/>
      <c r="CD60" s="218">
        <v>56</v>
      </c>
      <c r="CE60" s="219">
        <v>10.1</v>
      </c>
      <c r="CF60" s="232"/>
      <c r="CG60"/>
    </row>
    <row r="61" spans="4:96" ht="21" customHeight="1">
      <c r="D61" s="1"/>
      <c r="E61" s="1"/>
      <c r="G61" s="16">
        <v>57</v>
      </c>
      <c r="H61" s="18">
        <v>0</v>
      </c>
      <c r="M61" s="22"/>
      <c r="N61" s="22"/>
      <c r="O61" s="22"/>
      <c r="BH61"/>
      <c r="BI61" s="199"/>
      <c r="BJ61" s="199"/>
      <c r="BK61" s="199"/>
      <c r="BL61" s="199"/>
      <c r="BM61" s="199"/>
      <c r="BN61" s="199"/>
      <c r="BO61" s="199"/>
      <c r="BP61" s="199"/>
      <c r="BQ61"/>
      <c r="BR61" s="223">
        <v>57</v>
      </c>
      <c r="BS61" s="214">
        <v>9.5103100000000005</v>
      </c>
      <c r="BT61" s="224">
        <v>4.9149500000000002</v>
      </c>
      <c r="BU61" s="224">
        <v>15.064</v>
      </c>
      <c r="BV61" s="215">
        <v>10.3363</v>
      </c>
      <c r="BW61"/>
      <c r="BX61"/>
      <c r="BY61" s="218">
        <v>57</v>
      </c>
      <c r="BZ61" s="233">
        <v>16.93</v>
      </c>
      <c r="CA61" s="232"/>
      <c r="CB61" s="199"/>
      <c r="CC61" s="199"/>
      <c r="CD61" s="218">
        <v>57</v>
      </c>
      <c r="CE61" s="219">
        <v>9.27</v>
      </c>
      <c r="CF61" s="232"/>
      <c r="CG61"/>
    </row>
    <row r="62" spans="4:96" ht="21" customHeight="1">
      <c r="D62" s="1"/>
      <c r="E62" s="1"/>
      <c r="G62" s="16">
        <v>58</v>
      </c>
      <c r="H62" s="18">
        <v>0</v>
      </c>
      <c r="M62"/>
      <c r="N62"/>
      <c r="O62"/>
      <c r="BH62"/>
      <c r="BI62" s="199"/>
      <c r="BJ62" s="199"/>
      <c r="BK62" s="199"/>
      <c r="BL62" s="199"/>
      <c r="BM62" s="199"/>
      <c r="BN62" s="199"/>
      <c r="BO62" s="199"/>
      <c r="BP62" s="199"/>
      <c r="BQ62"/>
      <c r="BR62" s="223">
        <v>58</v>
      </c>
      <c r="BS62" s="214">
        <v>9.9814600000000002</v>
      </c>
      <c r="BT62" s="224">
        <v>5.1218399999999997</v>
      </c>
      <c r="BU62" s="224">
        <v>17.373999999999999</v>
      </c>
      <c r="BV62" s="215">
        <v>13.6271</v>
      </c>
      <c r="BW62"/>
      <c r="BX62"/>
      <c r="BY62" s="218">
        <v>58</v>
      </c>
      <c r="BZ62" s="219">
        <v>15.76</v>
      </c>
      <c r="CA62" s="232"/>
      <c r="CB62" s="199"/>
      <c r="CC62" s="199"/>
      <c r="CD62" s="218">
        <v>58</v>
      </c>
      <c r="CE62" s="219">
        <v>18.3</v>
      </c>
      <c r="CF62" s="232"/>
      <c r="CG62"/>
    </row>
    <row r="63" spans="4:96" ht="21" customHeight="1">
      <c r="D63" s="1"/>
      <c r="E63" s="1"/>
      <c r="G63" s="16">
        <v>59</v>
      </c>
      <c r="H63" s="18">
        <v>0</v>
      </c>
      <c r="M63"/>
      <c r="N63"/>
      <c r="O63"/>
      <c r="BH63"/>
      <c r="BI63" s="199"/>
      <c r="BJ63" s="199"/>
      <c r="BK63" s="199"/>
      <c r="BL63" s="199"/>
      <c r="BM63" s="199"/>
      <c r="BN63" s="199"/>
      <c r="BO63" s="199"/>
      <c r="BP63" s="199"/>
      <c r="BQ63"/>
      <c r="BR63" s="223">
        <v>59</v>
      </c>
      <c r="BS63" s="214">
        <v>9.1938200000000005</v>
      </c>
      <c r="BT63" s="224">
        <v>10.227</v>
      </c>
      <c r="BU63" s="224">
        <v>12.670500000000001</v>
      </c>
      <c r="BV63" s="215">
        <v>9.4680900000000001</v>
      </c>
      <c r="BW63"/>
      <c r="BX63"/>
      <c r="BY63" s="218">
        <v>59</v>
      </c>
      <c r="BZ63" s="219">
        <v>15.77</v>
      </c>
      <c r="CA63" s="232"/>
      <c r="CB63" s="199"/>
      <c r="CC63" s="199"/>
      <c r="CD63" s="218">
        <v>59</v>
      </c>
      <c r="CE63" s="219">
        <v>16.100000000000001</v>
      </c>
      <c r="CF63" s="232"/>
      <c r="CG63"/>
    </row>
    <row r="64" spans="4:96" ht="21" customHeight="1">
      <c r="D64" s="1"/>
      <c r="E64" s="1"/>
      <c r="G64" s="16">
        <v>60</v>
      </c>
      <c r="H64" s="18">
        <v>1</v>
      </c>
      <c r="M64"/>
      <c r="N64"/>
      <c r="O64"/>
      <c r="BH64"/>
      <c r="BI64" s="199"/>
      <c r="BJ64" s="199"/>
      <c r="BK64" s="199"/>
      <c r="BL64" s="199"/>
      <c r="BM64" s="199"/>
      <c r="BN64" s="199"/>
      <c r="BO64" s="199"/>
      <c r="BP64" s="199"/>
      <c r="BQ64"/>
      <c r="BR64" s="223">
        <v>60</v>
      </c>
      <c r="BS64" s="214">
        <v>8.9474099999999996</v>
      </c>
      <c r="BT64" s="224">
        <v>3.9840499999999999</v>
      </c>
      <c r="BU64" s="224">
        <v>8.8181999999999992</v>
      </c>
      <c r="BV64" s="215">
        <v>12.896599999999999</v>
      </c>
      <c r="BW64"/>
      <c r="BX64"/>
      <c r="BY64" s="218">
        <v>60</v>
      </c>
      <c r="BZ64" s="219">
        <v>16.09</v>
      </c>
      <c r="CA64" s="232"/>
      <c r="CB64" s="199"/>
      <c r="CC64" s="199"/>
      <c r="CD64" s="218">
        <v>60</v>
      </c>
      <c r="CE64" s="219">
        <v>9.68</v>
      </c>
      <c r="CF64" s="232"/>
      <c r="CG64"/>
    </row>
    <row r="65" spans="4:85" ht="21" customHeight="1">
      <c r="D65" s="1"/>
      <c r="E65" s="1"/>
      <c r="G65" s="16">
        <v>61</v>
      </c>
      <c r="H65" s="18">
        <v>0</v>
      </c>
      <c r="M65"/>
      <c r="N65"/>
      <c r="O65"/>
      <c r="BH65"/>
      <c r="BI65" s="199"/>
      <c r="BJ65" s="199"/>
      <c r="BK65" s="199"/>
      <c r="BL65" s="199"/>
      <c r="BM65" s="199"/>
      <c r="BN65" s="199"/>
      <c r="BO65" s="199"/>
      <c r="BP65" s="199"/>
      <c r="BQ65"/>
      <c r="BR65" s="223">
        <v>61</v>
      </c>
      <c r="BS65" s="214">
        <v>13.758100000000001</v>
      </c>
      <c r="BT65" s="224">
        <v>15.3771</v>
      </c>
      <c r="BU65" s="224">
        <v>6.8348899999999997</v>
      </c>
      <c r="BV65" s="215">
        <v>12.448399999999999</v>
      </c>
      <c r="BW65"/>
      <c r="BX65"/>
      <c r="BY65" s="218">
        <v>61</v>
      </c>
      <c r="BZ65" s="219">
        <v>14.66</v>
      </c>
      <c r="CA65" s="232"/>
      <c r="CB65" s="199"/>
      <c r="CC65" s="199"/>
      <c r="CD65" s="218">
        <v>61</v>
      </c>
      <c r="CE65" s="219">
        <v>13.1</v>
      </c>
      <c r="CF65" s="232"/>
      <c r="CG65"/>
    </row>
    <row r="66" spans="4:85" ht="21" customHeight="1">
      <c r="D66" s="1"/>
      <c r="E66" s="1"/>
      <c r="G66" s="16">
        <v>62</v>
      </c>
      <c r="H66" s="18">
        <v>4</v>
      </c>
      <c r="M66"/>
      <c r="N66"/>
      <c r="O66"/>
      <c r="BH66"/>
      <c r="BI66" s="199"/>
      <c r="BJ66" s="199"/>
      <c r="BK66" s="199"/>
      <c r="BL66" s="199"/>
      <c r="BM66" s="199"/>
      <c r="BN66" s="199"/>
      <c r="BO66" s="199"/>
      <c r="BP66" s="199"/>
      <c r="BQ66"/>
      <c r="BR66" s="223">
        <v>62</v>
      </c>
      <c r="BS66" s="214">
        <v>15.0349</v>
      </c>
      <c r="BT66" s="224">
        <v>20.5487</v>
      </c>
      <c r="BU66" s="224">
        <v>7.8286800000000003</v>
      </c>
      <c r="BV66" s="215">
        <v>15.559200000000001</v>
      </c>
      <c r="BW66"/>
      <c r="BX66"/>
      <c r="BY66" s="218">
        <v>62</v>
      </c>
      <c r="BZ66" s="219">
        <v>13.9</v>
      </c>
      <c r="CA66" s="232"/>
      <c r="CB66" s="199"/>
      <c r="CC66" s="199"/>
      <c r="CD66" s="218">
        <v>62</v>
      </c>
      <c r="CE66" s="219">
        <v>14.5</v>
      </c>
      <c r="CF66" s="232"/>
      <c r="CG66"/>
    </row>
    <row r="67" spans="4:85" ht="21" customHeight="1">
      <c r="D67" s="1"/>
      <c r="E67" s="1"/>
      <c r="G67" s="16">
        <v>63</v>
      </c>
      <c r="H67" s="18">
        <v>1</v>
      </c>
      <c r="M67"/>
      <c r="N67"/>
      <c r="O67"/>
      <c r="BH67"/>
      <c r="BI67" s="199"/>
      <c r="BJ67" s="199"/>
      <c r="BK67" s="199"/>
      <c r="BL67" s="199"/>
      <c r="BM67" s="199"/>
      <c r="BN67" s="199"/>
      <c r="BO67" s="199"/>
      <c r="BP67" s="199"/>
      <c r="BQ67"/>
      <c r="BR67" s="223">
        <v>63</v>
      </c>
      <c r="BS67" s="214">
        <v>13.1578</v>
      </c>
      <c r="BT67" s="224">
        <v>11.707100000000001</v>
      </c>
      <c r="BU67" s="224">
        <v>8.6746999999999996</v>
      </c>
      <c r="BV67" s="215">
        <v>8.4989699999999999</v>
      </c>
      <c r="BW67"/>
      <c r="BX67"/>
      <c r="BY67" s="218">
        <v>63</v>
      </c>
      <c r="BZ67" s="219">
        <v>13.9</v>
      </c>
      <c r="CA67" s="232"/>
      <c r="CB67" s="199"/>
      <c r="CC67" s="199"/>
      <c r="CD67" s="218">
        <v>63</v>
      </c>
      <c r="CE67" s="219">
        <v>14.9</v>
      </c>
      <c r="CF67" s="232"/>
      <c r="CG67"/>
    </row>
    <row r="68" spans="4:85" ht="21" customHeight="1">
      <c r="D68" s="1"/>
      <c r="E68" s="1"/>
      <c r="G68" s="16">
        <v>64</v>
      </c>
      <c r="H68" s="18">
        <v>1</v>
      </c>
      <c r="M68"/>
      <c r="N68"/>
      <c r="O68"/>
      <c r="BH68"/>
      <c r="BI68" s="199"/>
      <c r="BJ68" s="199"/>
      <c r="BK68" s="199"/>
      <c r="BL68" s="199"/>
      <c r="BM68" s="199"/>
      <c r="BN68" s="199"/>
      <c r="BO68" s="199"/>
      <c r="BP68" s="199"/>
      <c r="BQ68"/>
      <c r="BR68" s="223">
        <v>64</v>
      </c>
      <c r="BS68" s="214">
        <v>7.9777399999999998</v>
      </c>
      <c r="BT68" s="224">
        <v>8.1191200000000006</v>
      </c>
      <c r="BU68" s="224">
        <v>6.3973300000000002</v>
      </c>
      <c r="BV68" s="215">
        <v>15.4907</v>
      </c>
      <c r="BW68"/>
      <c r="BX68"/>
      <c r="BY68" s="218">
        <v>64</v>
      </c>
      <c r="BZ68" s="219">
        <v>16.18</v>
      </c>
      <c r="CA68" s="232"/>
      <c r="CB68" s="199"/>
      <c r="CC68" s="199"/>
      <c r="CD68" s="218">
        <v>64</v>
      </c>
      <c r="CE68" s="219">
        <v>9.9600000000000009</v>
      </c>
      <c r="CF68" s="232"/>
      <c r="CG68"/>
    </row>
    <row r="69" spans="4:85" ht="21" customHeight="1">
      <c r="D69" s="1"/>
      <c r="E69" s="1"/>
      <c r="G69" s="16">
        <v>65</v>
      </c>
      <c r="H69" s="18">
        <v>0</v>
      </c>
      <c r="M69"/>
      <c r="N69"/>
      <c r="O69"/>
      <c r="BH69"/>
      <c r="BI69" s="199"/>
      <c r="BJ69" s="199"/>
      <c r="BK69" s="199"/>
      <c r="BL69" s="199"/>
      <c r="BM69" s="199"/>
      <c r="BN69" s="199"/>
      <c r="BO69" s="199"/>
      <c r="BP69" s="199"/>
      <c r="BQ69"/>
      <c r="BR69" s="223">
        <v>65</v>
      </c>
      <c r="BS69" s="214">
        <v>5.5559000000000003</v>
      </c>
      <c r="BT69" s="224">
        <v>15.738</v>
      </c>
      <c r="BU69" s="224">
        <v>10.987</v>
      </c>
      <c r="BV69" s="215">
        <v>13.500299999999999</v>
      </c>
      <c r="BW69"/>
      <c r="BX69"/>
      <c r="BY69" s="218">
        <v>65</v>
      </c>
      <c r="BZ69" s="219">
        <v>14.68</v>
      </c>
      <c r="CA69" s="232"/>
      <c r="CB69" s="199"/>
      <c r="CC69" s="199"/>
      <c r="CD69" s="218">
        <v>65</v>
      </c>
      <c r="CE69" s="219">
        <v>20.399999999999999</v>
      </c>
      <c r="CF69" s="232"/>
      <c r="CG69"/>
    </row>
    <row r="70" spans="4:85" ht="21" customHeight="1">
      <c r="D70" s="1"/>
      <c r="E70" s="1"/>
      <c r="G70" s="16">
        <v>66</v>
      </c>
      <c r="H70" s="18">
        <v>0</v>
      </c>
      <c r="M70"/>
      <c r="N70"/>
      <c r="O70"/>
      <c r="BH70"/>
      <c r="BI70" s="199"/>
      <c r="BJ70" s="199"/>
      <c r="BK70" s="199"/>
      <c r="BL70" s="199"/>
      <c r="BM70" s="199"/>
      <c r="BN70" s="199"/>
      <c r="BO70" s="199"/>
      <c r="BP70" s="199"/>
      <c r="BQ70"/>
      <c r="BR70" s="223">
        <v>66</v>
      </c>
      <c r="BS70" s="214">
        <v>6.6459799999999998</v>
      </c>
      <c r="BT70" s="224">
        <v>13.8325</v>
      </c>
      <c r="BU70" s="224">
        <v>10.023099999999999</v>
      </c>
      <c r="BV70" s="215">
        <v>12.960699999999999</v>
      </c>
      <c r="BW70"/>
      <c r="BX70"/>
      <c r="BY70" s="218">
        <v>66</v>
      </c>
      <c r="BZ70" s="219">
        <v>16.559999999999999</v>
      </c>
      <c r="CA70" s="232"/>
      <c r="CB70" s="199"/>
      <c r="CC70" s="199"/>
      <c r="CD70" s="218">
        <v>66</v>
      </c>
      <c r="CE70" s="219">
        <v>9.68</v>
      </c>
      <c r="CF70" s="232"/>
      <c r="CG70"/>
    </row>
    <row r="71" spans="4:85" ht="21" customHeight="1">
      <c r="D71" s="1"/>
      <c r="E71" s="1"/>
      <c r="G71" s="16">
        <v>67</v>
      </c>
      <c r="H71" s="18">
        <v>0</v>
      </c>
      <c r="M71"/>
      <c r="N71"/>
      <c r="O71"/>
      <c r="BH71"/>
      <c r="BI71" s="199"/>
      <c r="BJ71" s="199"/>
      <c r="BK71" s="199"/>
      <c r="BL71" s="199"/>
      <c r="BM71" s="199"/>
      <c r="BN71" s="199"/>
      <c r="BO71" s="199"/>
      <c r="BP71" s="199"/>
      <c r="BQ71"/>
      <c r="BR71" s="223">
        <v>67</v>
      </c>
      <c r="BS71" s="214">
        <v>12.791399999999999</v>
      </c>
      <c r="BT71" s="224">
        <v>14.6234</v>
      </c>
      <c r="BU71" s="224">
        <v>12.3308</v>
      </c>
      <c r="BV71" s="215">
        <v>12.988799999999999</v>
      </c>
      <c r="BW71"/>
      <c r="BX71"/>
      <c r="BY71" s="218">
        <v>67</v>
      </c>
      <c r="BZ71" s="219">
        <v>16.52</v>
      </c>
      <c r="CA71" s="232"/>
      <c r="CB71" s="199"/>
      <c r="CC71" s="199"/>
      <c r="CD71" s="218">
        <v>67</v>
      </c>
      <c r="CE71" s="219">
        <v>12.6</v>
      </c>
      <c r="CF71" s="232"/>
      <c r="CG71"/>
    </row>
    <row r="72" spans="4:85" ht="21" customHeight="1">
      <c r="D72" s="1"/>
      <c r="E72" s="1"/>
      <c r="G72" s="16">
        <v>68</v>
      </c>
      <c r="H72" s="18">
        <v>0</v>
      </c>
      <c r="M72"/>
      <c r="N72"/>
      <c r="O72"/>
      <c r="BH72"/>
      <c r="BI72" s="199"/>
      <c r="BJ72" s="199"/>
      <c r="BK72" s="199"/>
      <c r="BL72" s="199"/>
      <c r="BM72" s="199"/>
      <c r="BN72" s="199"/>
      <c r="BO72" s="199"/>
      <c r="BP72" s="199"/>
      <c r="BQ72"/>
      <c r="BR72" s="223">
        <v>68</v>
      </c>
      <c r="BS72" s="214">
        <v>13.074400000000001</v>
      </c>
      <c r="BT72" s="224">
        <v>7.7784800000000001</v>
      </c>
      <c r="BU72" s="224">
        <v>7.3789999999999996</v>
      </c>
      <c r="BV72" s="215">
        <v>24.599</v>
      </c>
      <c r="BW72"/>
      <c r="BX72"/>
      <c r="BY72" s="218">
        <v>68</v>
      </c>
      <c r="BZ72" s="219">
        <v>16.100000000000001</v>
      </c>
      <c r="CA72" s="232"/>
      <c r="CB72" s="199"/>
      <c r="CC72" s="199"/>
      <c r="CD72" s="218">
        <v>68</v>
      </c>
      <c r="CE72" s="219">
        <v>10.199999999999999</v>
      </c>
      <c r="CF72" s="232"/>
      <c r="CG72"/>
    </row>
    <row r="73" spans="4:85" ht="21" customHeight="1">
      <c r="D73" s="1"/>
      <c r="E73" s="1"/>
      <c r="G73" s="16">
        <v>69</v>
      </c>
      <c r="H73" s="18">
        <v>0</v>
      </c>
      <c r="M73"/>
      <c r="N73"/>
      <c r="O73"/>
      <c r="BH73"/>
      <c r="BI73" s="199"/>
      <c r="BJ73" s="199"/>
      <c r="BK73" s="199"/>
      <c r="BL73" s="199"/>
      <c r="BM73" s="199"/>
      <c r="BN73" s="199"/>
      <c r="BO73" s="199"/>
      <c r="BP73" s="199"/>
      <c r="BQ73"/>
      <c r="BR73" s="223">
        <v>69</v>
      </c>
      <c r="BS73" s="214">
        <v>9.4682200000000005</v>
      </c>
      <c r="BT73" s="224">
        <v>9.7239799999999992</v>
      </c>
      <c r="BU73" s="224">
        <v>12.906499999999999</v>
      </c>
      <c r="BV73" s="215">
        <v>11.9771</v>
      </c>
      <c r="BW73"/>
      <c r="BX73"/>
      <c r="BY73" s="218">
        <v>69</v>
      </c>
      <c r="BZ73" s="219">
        <v>11.79</v>
      </c>
      <c r="CA73" s="232"/>
      <c r="CB73" s="199"/>
      <c r="CC73" s="199"/>
      <c r="CD73" s="218">
        <v>69</v>
      </c>
      <c r="CE73" s="219">
        <v>13.6</v>
      </c>
      <c r="CF73" s="232"/>
      <c r="CG73"/>
    </row>
    <row r="74" spans="4:85" ht="21" customHeight="1" thickBot="1">
      <c r="D74" s="1"/>
      <c r="E74" s="1"/>
      <c r="G74" s="16">
        <v>70</v>
      </c>
      <c r="H74" s="18">
        <v>0</v>
      </c>
      <c r="M74"/>
      <c r="N74"/>
      <c r="O74"/>
      <c r="BH74"/>
      <c r="BI74" s="199"/>
      <c r="BJ74" s="199"/>
      <c r="BK74" s="199"/>
      <c r="BL74" s="199"/>
      <c r="BM74" s="199"/>
      <c r="BN74" s="199"/>
      <c r="BO74" s="199"/>
      <c r="BP74" s="199"/>
      <c r="BQ74"/>
      <c r="BR74" s="223">
        <v>70</v>
      </c>
      <c r="BS74" s="214">
        <v>10.3163</v>
      </c>
      <c r="BT74" s="224">
        <v>11.379799999999999</v>
      </c>
      <c r="BU74" s="224">
        <v>10.584099999999999</v>
      </c>
      <c r="BV74" s="215">
        <v>15.349500000000001</v>
      </c>
      <c r="BW74"/>
      <c r="BX74"/>
      <c r="BY74" s="234">
        <v>70</v>
      </c>
      <c r="BZ74" s="235">
        <v>14.56</v>
      </c>
      <c r="CA74" s="236"/>
      <c r="CB74" s="199"/>
      <c r="CC74" s="199"/>
      <c r="CD74" s="234">
        <v>70</v>
      </c>
      <c r="CE74" s="235"/>
      <c r="CF74" s="236"/>
      <c r="CG74"/>
    </row>
    <row r="75" spans="4:85" ht="20">
      <c r="D75" s="1"/>
      <c r="E75" s="1"/>
      <c r="G75" s="16">
        <v>71</v>
      </c>
      <c r="H75" s="18">
        <v>3</v>
      </c>
      <c r="M75"/>
      <c r="N75"/>
      <c r="O75"/>
      <c r="BH75"/>
      <c r="BI75" s="199"/>
      <c r="BJ75" s="199"/>
      <c r="BK75" s="199"/>
      <c r="BL75" s="199"/>
      <c r="BM75" s="199"/>
      <c r="BN75" s="199"/>
      <c r="BO75" s="199"/>
      <c r="BP75" s="199"/>
      <c r="BQ75"/>
      <c r="BR75" s="223">
        <v>71</v>
      </c>
      <c r="BS75" s="214">
        <v>12.263</v>
      </c>
      <c r="BT75" s="224">
        <v>13.569900000000001</v>
      </c>
      <c r="BU75" s="224">
        <v>9.81724</v>
      </c>
      <c r="BV75" s="215">
        <v>8.6215299999999999</v>
      </c>
      <c r="BW75"/>
      <c r="BX75"/>
      <c r="BY75" s="237" t="s">
        <v>25</v>
      </c>
      <c r="BZ75" s="229">
        <f>AVERAGE(BZ5:BZ74)</f>
        <v>15.420857142857137</v>
      </c>
      <c r="CA75" s="229">
        <f>AVERAGE(CA5:CA50)</f>
        <v>12.10304347826087</v>
      </c>
      <c r="CB75" s="199"/>
      <c r="CC75" s="199"/>
      <c r="CD75" s="237" t="s">
        <v>25</v>
      </c>
      <c r="CE75" s="229">
        <f>AVERAGE(CE5:CE73)</f>
        <v>13.873768115942028</v>
      </c>
      <c r="CF75" s="229">
        <f>AVERAGE(CF5:CF49)</f>
        <v>14.612888888888889</v>
      </c>
      <c r="CG75"/>
    </row>
    <row r="76" spans="4:85" ht="20">
      <c r="D76" s="1"/>
      <c r="E76" s="1"/>
      <c r="G76" s="16">
        <v>72</v>
      </c>
      <c r="H76" s="18">
        <v>0</v>
      </c>
      <c r="M76"/>
      <c r="N76"/>
      <c r="O76"/>
      <c r="BH76"/>
      <c r="BI76" s="199"/>
      <c r="BJ76" s="199"/>
      <c r="BK76" s="199"/>
      <c r="BL76" s="199"/>
      <c r="BM76" s="199"/>
      <c r="BN76" s="199"/>
      <c r="BO76" s="199"/>
      <c r="BP76" s="199"/>
      <c r="BQ76"/>
      <c r="BR76" s="223">
        <v>72</v>
      </c>
      <c r="BS76" s="214">
        <v>9.0543999999999993</v>
      </c>
      <c r="BT76" s="224">
        <v>13.7721</v>
      </c>
      <c r="BU76" s="224">
        <v>13.672499999999999</v>
      </c>
      <c r="BV76" s="215">
        <v>13.4277</v>
      </c>
      <c r="BW76"/>
      <c r="BX76"/>
      <c r="BY76" s="238" t="s">
        <v>38</v>
      </c>
      <c r="BZ76" s="231">
        <f>STDEV(BZ5:BZ74)/SQRT(70)</f>
        <v>0.18690280939493223</v>
      </c>
      <c r="CA76" s="231">
        <f>STDEV(CA5:CA50)/SQRT(46)</f>
        <v>0.28544970361050537</v>
      </c>
      <c r="CB76" s="199"/>
      <c r="CC76" s="199"/>
      <c r="CD76" s="238" t="s">
        <v>38</v>
      </c>
      <c r="CE76" s="231">
        <f>STDEV(CE5:CE73)/SQRT(69)</f>
        <v>0.46510877924671024</v>
      </c>
      <c r="CF76" s="231">
        <f>STDEV(CF5:CF49)/SQRT(45)</f>
        <v>0.72596043122143694</v>
      </c>
      <c r="CG76"/>
    </row>
    <row r="77" spans="4:85" ht="21" thickBot="1">
      <c r="D77" s="1"/>
      <c r="E77" s="1"/>
      <c r="G77" s="17">
        <v>73</v>
      </c>
      <c r="H77" s="19">
        <v>0</v>
      </c>
      <c r="M77"/>
      <c r="N77"/>
      <c r="O77"/>
      <c r="BH77"/>
      <c r="BI77" s="199"/>
      <c r="BJ77" s="199"/>
      <c r="BK77" s="199"/>
      <c r="BL77" s="199"/>
      <c r="BM77" s="199"/>
      <c r="BN77" s="199"/>
      <c r="BO77" s="199"/>
      <c r="BP77" s="199"/>
      <c r="BQ77"/>
      <c r="BR77" s="223">
        <v>73</v>
      </c>
      <c r="BS77" s="214">
        <v>12.424200000000001</v>
      </c>
      <c r="BT77" s="224">
        <v>12.907500000000001</v>
      </c>
      <c r="BU77" s="224">
        <v>5.8674299999999997</v>
      </c>
      <c r="BV77" s="215">
        <v>13.270300000000001</v>
      </c>
      <c r="BW77"/>
      <c r="BX77"/>
      <c r="BY77" s="239"/>
      <c r="BZ77" s="221"/>
      <c r="CA77" s="221"/>
      <c r="CB77" s="199"/>
      <c r="CC77" s="199"/>
      <c r="CD77"/>
      <c r="CE77"/>
      <c r="CF77"/>
      <c r="CG77"/>
    </row>
    <row r="78" spans="4:85" ht="20">
      <c r="D78" s="1"/>
      <c r="E78" s="1"/>
      <c r="G78" s="7" t="s">
        <v>213</v>
      </c>
      <c r="H78" s="7">
        <f>SUM(H5:H77)</f>
        <v>29</v>
      </c>
      <c r="M78"/>
      <c r="N78"/>
      <c r="O78"/>
      <c r="BH78"/>
      <c r="BI78" s="199"/>
      <c r="BJ78" s="199"/>
      <c r="BK78" s="199"/>
      <c r="BL78" s="199"/>
      <c r="BM78" s="199"/>
      <c r="BN78" s="199"/>
      <c r="BO78" s="199"/>
      <c r="BP78" s="199"/>
      <c r="BQ78"/>
      <c r="BR78" s="223">
        <v>74</v>
      </c>
      <c r="BS78" s="214">
        <v>15.2883</v>
      </c>
      <c r="BT78" s="224">
        <v>9.2724100000000007</v>
      </c>
      <c r="BU78" s="224">
        <v>15.2879</v>
      </c>
      <c r="BV78" s="215">
        <v>9.0177399999999999</v>
      </c>
      <c r="BW78"/>
      <c r="BX78"/>
      <c r="BY78"/>
      <c r="BZ78"/>
      <c r="CA78"/>
      <c r="CB78"/>
      <c r="CC78"/>
      <c r="CD78"/>
      <c r="CE78"/>
      <c r="CF78"/>
      <c r="CG78"/>
    </row>
    <row r="79" spans="4:85" ht="20">
      <c r="D79" s="1"/>
      <c r="E79" s="1"/>
      <c r="G79" s="8" t="s">
        <v>25</v>
      </c>
      <c r="H79" s="10">
        <f>AVERAGE(H5:H77)</f>
        <v>0.39726027397260272</v>
      </c>
      <c r="M79"/>
      <c r="N79"/>
      <c r="O79"/>
      <c r="BH79"/>
      <c r="BI79" s="199"/>
      <c r="BJ79" s="199"/>
      <c r="BK79" s="199"/>
      <c r="BL79" s="199"/>
      <c r="BM79" s="199"/>
      <c r="BN79" s="199"/>
      <c r="BO79" s="199"/>
      <c r="BP79" s="199"/>
      <c r="BQ79"/>
      <c r="BR79" s="223">
        <v>75</v>
      </c>
      <c r="BS79" s="214">
        <v>15.314500000000001</v>
      </c>
      <c r="BT79" s="224">
        <v>7.6732800000000001</v>
      </c>
      <c r="BU79" s="224">
        <v>14.1937</v>
      </c>
      <c r="BV79" s="215">
        <v>11.4114</v>
      </c>
      <c r="BW79"/>
      <c r="BX79"/>
      <c r="BY79"/>
      <c r="BZ79"/>
      <c r="CA79"/>
      <c r="CB79"/>
      <c r="CC79"/>
      <c r="CD79"/>
      <c r="CE79"/>
      <c r="CF79"/>
      <c r="CG79"/>
    </row>
    <row r="80" spans="4:85" ht="21" thickBot="1">
      <c r="D80" s="1"/>
      <c r="E80" s="1"/>
      <c r="G80" s="9" t="s">
        <v>38</v>
      </c>
      <c r="H80" s="11">
        <f>STDEV(H5:H77)/SQRT(73)</f>
        <v>9.8966743386727146E-2</v>
      </c>
      <c r="M80"/>
      <c r="N80"/>
      <c r="O80"/>
      <c r="BH80"/>
      <c r="BI80" s="199"/>
      <c r="BJ80" s="199"/>
      <c r="BK80" s="199"/>
      <c r="BL80" s="199"/>
      <c r="BM80" s="199"/>
      <c r="BN80" s="199"/>
      <c r="BO80" s="199"/>
      <c r="BP80" s="199"/>
      <c r="BQ80"/>
      <c r="BR80" s="223">
        <v>76</v>
      </c>
      <c r="BS80" s="214">
        <v>15.477399999999999</v>
      </c>
      <c r="BT80" s="224">
        <v>7.33033</v>
      </c>
      <c r="BU80" s="224">
        <v>14.276</v>
      </c>
      <c r="BV80" s="215">
        <v>9.7189099999999993</v>
      </c>
      <c r="BW80"/>
      <c r="BX80"/>
      <c r="BY80"/>
      <c r="BZ80"/>
      <c r="CA80"/>
      <c r="CB80"/>
      <c r="CC80"/>
      <c r="CD80"/>
      <c r="CE80"/>
      <c r="CF80"/>
      <c r="CG80"/>
    </row>
    <row r="81" spans="4:85" ht="20">
      <c r="D81" s="1"/>
      <c r="E81" s="1"/>
      <c r="BH81"/>
      <c r="BI81" s="199"/>
      <c r="BJ81" s="199"/>
      <c r="BK81" s="199"/>
      <c r="BL81" s="199"/>
      <c r="BM81" s="199"/>
      <c r="BN81" s="199"/>
      <c r="BO81" s="199"/>
      <c r="BP81" s="199"/>
      <c r="BQ81"/>
      <c r="BR81" s="223">
        <v>77</v>
      </c>
      <c r="BS81" s="214">
        <v>11.3886</v>
      </c>
      <c r="BT81" s="224">
        <v>14.923400000000001</v>
      </c>
      <c r="BU81" s="224">
        <v>13.246700000000001</v>
      </c>
      <c r="BV81" s="215">
        <v>16.881</v>
      </c>
      <c r="BW81"/>
      <c r="BX81"/>
      <c r="BY81"/>
      <c r="BZ81"/>
      <c r="CA81"/>
      <c r="CB81"/>
      <c r="CC81"/>
      <c r="CD81"/>
      <c r="CE81"/>
      <c r="CF81"/>
      <c r="CG81"/>
    </row>
    <row r="82" spans="4:85" ht="20">
      <c r="D82" s="1"/>
      <c r="E82" s="1"/>
      <c r="BH82"/>
      <c r="BI82" s="199"/>
      <c r="BJ82" s="199"/>
      <c r="BK82" s="199"/>
      <c r="BL82" s="199"/>
      <c r="BM82" s="199"/>
      <c r="BN82" s="199"/>
      <c r="BO82" s="199"/>
      <c r="BP82" s="199"/>
      <c r="BQ82"/>
      <c r="BR82" s="223">
        <v>78</v>
      </c>
      <c r="BS82" s="214">
        <v>15.629899999999999</v>
      </c>
      <c r="BT82" s="224">
        <v>13.713699999999999</v>
      </c>
      <c r="BU82" s="224">
        <v>11.3415</v>
      </c>
      <c r="BV82" s="215">
        <v>12.4901</v>
      </c>
      <c r="BW82"/>
      <c r="BX82"/>
      <c r="BY82"/>
      <c r="BZ82"/>
      <c r="CA82"/>
      <c r="CB82"/>
      <c r="CC82"/>
      <c r="CD82"/>
      <c r="CE82"/>
      <c r="CF82"/>
      <c r="CG82"/>
    </row>
    <row r="83" spans="4:85" ht="20">
      <c r="D83" s="1"/>
      <c r="E83" s="1"/>
      <c r="BH83"/>
      <c r="BI83" s="199"/>
      <c r="BJ83" s="199"/>
      <c r="BK83" s="199"/>
      <c r="BL83" s="199"/>
      <c r="BM83" s="199"/>
      <c r="BN83" s="199"/>
      <c r="BO83" s="199"/>
      <c r="BP83" s="199"/>
      <c r="BQ83"/>
      <c r="BR83" s="223">
        <v>79</v>
      </c>
      <c r="BS83" s="214">
        <v>14.544600000000001</v>
      </c>
      <c r="BT83" s="224">
        <v>11.406000000000001</v>
      </c>
      <c r="BU83" s="224">
        <v>14.7811</v>
      </c>
      <c r="BV83" s="215">
        <v>3.34144</v>
      </c>
      <c r="BW83"/>
      <c r="BX83"/>
      <c r="BY83"/>
      <c r="BZ83"/>
      <c r="CA83"/>
      <c r="CB83"/>
      <c r="CC83"/>
      <c r="CD83"/>
      <c r="CE83"/>
      <c r="CF83"/>
      <c r="CG83"/>
    </row>
    <row r="84" spans="4:85" ht="20">
      <c r="D84" s="1"/>
      <c r="E84" s="1"/>
      <c r="BH84"/>
      <c r="BI84" s="199"/>
      <c r="BJ84" s="199"/>
      <c r="BK84" s="199"/>
      <c r="BL84" s="199"/>
      <c r="BM84" s="199"/>
      <c r="BN84" s="199"/>
      <c r="BO84" s="199"/>
      <c r="BP84" s="199"/>
      <c r="BQ84"/>
      <c r="BR84" s="223">
        <v>80</v>
      </c>
      <c r="BS84" s="214">
        <v>17.7256</v>
      </c>
      <c r="BT84" s="224">
        <v>9.3381600000000002</v>
      </c>
      <c r="BU84" s="224">
        <v>13.6638</v>
      </c>
      <c r="BV84" s="215">
        <v>6.3838299999999997</v>
      </c>
      <c r="BW84"/>
      <c r="BX84"/>
      <c r="BY84"/>
      <c r="BZ84"/>
      <c r="CA84"/>
      <c r="CB84"/>
      <c r="CC84"/>
      <c r="CD84"/>
      <c r="CE84"/>
      <c r="CF84"/>
      <c r="CG84"/>
    </row>
    <row r="85" spans="4:85" ht="20">
      <c r="D85" s="1"/>
      <c r="E85" s="1"/>
      <c r="BH85"/>
      <c r="BI85" s="199"/>
      <c r="BJ85" s="199"/>
      <c r="BK85" s="199"/>
      <c r="BL85" s="199"/>
      <c r="BM85" s="199"/>
      <c r="BN85" s="199"/>
      <c r="BO85" s="199"/>
      <c r="BP85" s="199"/>
      <c r="BQ85"/>
      <c r="BR85" s="223">
        <v>81</v>
      </c>
      <c r="BS85" s="214">
        <v>11.674099999999999</v>
      </c>
      <c r="BT85" s="224">
        <v>13.629799999999999</v>
      </c>
      <c r="BU85" s="224">
        <v>8.4630600000000005</v>
      </c>
      <c r="BV85" s="215">
        <v>4.5508100000000002</v>
      </c>
      <c r="BW85"/>
      <c r="BX85"/>
      <c r="BY85"/>
      <c r="BZ85"/>
      <c r="CA85"/>
      <c r="CB85"/>
      <c r="CC85"/>
      <c r="CD85"/>
      <c r="CE85"/>
      <c r="CF85"/>
      <c r="CG85"/>
    </row>
    <row r="86" spans="4:85" ht="20">
      <c r="D86" s="1"/>
      <c r="E86" s="1"/>
      <c r="BH86"/>
      <c r="BI86" s="199"/>
      <c r="BJ86" s="199"/>
      <c r="BK86" s="199"/>
      <c r="BL86" s="199"/>
      <c r="BM86" s="199"/>
      <c r="BN86" s="199"/>
      <c r="BO86" s="199"/>
      <c r="BP86" s="199"/>
      <c r="BQ86"/>
      <c r="BR86" s="223">
        <v>82</v>
      </c>
      <c r="BS86" s="214">
        <v>10.2348</v>
      </c>
      <c r="BT86" s="224">
        <v>9.6782599999999999</v>
      </c>
      <c r="BU86" s="224">
        <v>14.0877</v>
      </c>
      <c r="BV86" s="215">
        <v>6.1068600000000002</v>
      </c>
      <c r="BW86"/>
      <c r="BX86"/>
      <c r="BY86"/>
      <c r="BZ86"/>
      <c r="CA86"/>
      <c r="CB86"/>
      <c r="CC86"/>
      <c r="CD86"/>
      <c r="CE86"/>
      <c r="CF86"/>
      <c r="CG86"/>
    </row>
    <row r="87" spans="4:85" ht="20">
      <c r="D87" s="1"/>
      <c r="E87" s="1"/>
      <c r="BH87"/>
      <c r="BI87" s="199"/>
      <c r="BJ87" s="199"/>
      <c r="BK87" s="199"/>
      <c r="BL87" s="199"/>
      <c r="BM87" s="199"/>
      <c r="BN87" s="199"/>
      <c r="BO87" s="199"/>
      <c r="BP87" s="199"/>
      <c r="BQ87"/>
      <c r="BR87" s="223">
        <v>83</v>
      </c>
      <c r="BS87" s="214">
        <v>12.1838</v>
      </c>
      <c r="BT87" s="224">
        <v>11.431800000000001</v>
      </c>
      <c r="BU87" s="224">
        <v>10.2455</v>
      </c>
      <c r="BV87" s="215">
        <v>9.22532</v>
      </c>
      <c r="BW87"/>
      <c r="BX87"/>
      <c r="BY87"/>
      <c r="BZ87"/>
      <c r="CA87"/>
      <c r="CB87"/>
      <c r="CC87"/>
      <c r="CD87"/>
      <c r="CE87"/>
      <c r="CF87"/>
      <c r="CG87"/>
    </row>
    <row r="88" spans="4:85" ht="20">
      <c r="D88" s="1"/>
      <c r="E88" s="1"/>
      <c r="BH88"/>
      <c r="BI88" s="199"/>
      <c r="BJ88" s="199"/>
      <c r="BK88" s="199"/>
      <c r="BL88" s="199"/>
      <c r="BM88" s="199"/>
      <c r="BN88" s="199"/>
      <c r="BO88" s="199"/>
      <c r="BP88" s="199"/>
      <c r="BQ88"/>
      <c r="BR88" s="223">
        <v>84</v>
      </c>
      <c r="BS88" s="214">
        <v>6.8133400000000002</v>
      </c>
      <c r="BT88" s="224">
        <v>15.2661</v>
      </c>
      <c r="BU88" s="224">
        <v>11.119</v>
      </c>
      <c r="BV88" s="215">
        <v>15.178699999999999</v>
      </c>
      <c r="BW88"/>
      <c r="BX88"/>
      <c r="BY88"/>
      <c r="BZ88"/>
      <c r="CA88"/>
      <c r="CB88"/>
      <c r="CC88"/>
      <c r="CD88"/>
      <c r="CE88"/>
      <c r="CF88"/>
      <c r="CG88"/>
    </row>
    <row r="89" spans="4:85" ht="20">
      <c r="D89" s="1"/>
      <c r="E89" s="1"/>
      <c r="BH89"/>
      <c r="BI89" s="199"/>
      <c r="BJ89" s="199"/>
      <c r="BK89" s="199"/>
      <c r="BL89" s="199"/>
      <c r="BM89" s="199"/>
      <c r="BN89" s="199"/>
      <c r="BO89" s="199"/>
      <c r="BP89" s="199"/>
      <c r="BQ89"/>
      <c r="BR89" s="223">
        <v>85</v>
      </c>
      <c r="BS89" s="214">
        <v>11.6883</v>
      </c>
      <c r="BT89" s="224">
        <v>16.120999999999999</v>
      </c>
      <c r="BU89" s="224">
        <v>13.6227</v>
      </c>
      <c r="BV89" s="215">
        <v>7.7994899999999996</v>
      </c>
      <c r="BW89"/>
      <c r="BX89"/>
      <c r="BY89"/>
      <c r="BZ89"/>
      <c r="CA89"/>
      <c r="CB89"/>
      <c r="CC89"/>
      <c r="CD89"/>
      <c r="CE89"/>
      <c r="CF89"/>
      <c r="CG89"/>
    </row>
    <row r="90" spans="4:85" ht="20">
      <c r="D90" s="1"/>
      <c r="E90" s="1"/>
      <c r="BH90"/>
      <c r="BI90" s="199"/>
      <c r="BJ90" s="199"/>
      <c r="BK90" s="199"/>
      <c r="BL90" s="199"/>
      <c r="BM90" s="199"/>
      <c r="BN90" s="199"/>
      <c r="BO90" s="199"/>
      <c r="BP90" s="199"/>
      <c r="BQ90"/>
      <c r="BR90" s="223">
        <v>86</v>
      </c>
      <c r="BS90" s="214">
        <v>8.2015600000000006</v>
      </c>
      <c r="BT90" s="224">
        <v>14.608499999999999</v>
      </c>
      <c r="BU90" s="224">
        <v>14.6387</v>
      </c>
      <c r="BV90" s="215">
        <v>22.363800000000001</v>
      </c>
      <c r="BW90"/>
      <c r="BX90"/>
      <c r="BY90"/>
      <c r="BZ90"/>
      <c r="CA90"/>
      <c r="CB90"/>
      <c r="CC90"/>
      <c r="CD90"/>
      <c r="CE90"/>
      <c r="CF90"/>
      <c r="CG90"/>
    </row>
    <row r="91" spans="4:85" ht="20">
      <c r="D91" s="1"/>
      <c r="E91" s="1"/>
      <c r="BH91"/>
      <c r="BI91" s="199"/>
      <c r="BJ91" s="199"/>
      <c r="BK91" s="199"/>
      <c r="BL91" s="199"/>
      <c r="BM91" s="199"/>
      <c r="BN91" s="199"/>
      <c r="BO91" s="199"/>
      <c r="BP91" s="199"/>
      <c r="BQ91"/>
      <c r="BR91" s="223">
        <v>87</v>
      </c>
      <c r="BS91" s="214">
        <v>12.829599999999999</v>
      </c>
      <c r="BT91" s="224">
        <v>8.81907</v>
      </c>
      <c r="BU91" s="224">
        <v>12.138400000000001</v>
      </c>
      <c r="BV91" s="215">
        <v>17.824200000000001</v>
      </c>
      <c r="BW91"/>
      <c r="BX91"/>
      <c r="BY91"/>
      <c r="BZ91"/>
      <c r="CA91"/>
      <c r="CB91"/>
      <c r="CC91"/>
      <c r="CD91"/>
      <c r="CE91"/>
      <c r="CF91"/>
      <c r="CG91"/>
    </row>
    <row r="92" spans="4:85" ht="20">
      <c r="D92" s="1"/>
      <c r="E92" s="1"/>
      <c r="BH92"/>
      <c r="BI92" s="199"/>
      <c r="BJ92" s="199"/>
      <c r="BK92" s="199"/>
      <c r="BL92" s="199"/>
      <c r="BM92" s="199"/>
      <c r="BN92" s="199"/>
      <c r="BO92" s="199"/>
      <c r="BP92" s="199"/>
      <c r="BQ92"/>
      <c r="BR92" s="223">
        <v>88</v>
      </c>
      <c r="BS92" s="214">
        <v>12.543799999999999</v>
      </c>
      <c r="BT92" s="224">
        <v>5.0658599999999998</v>
      </c>
      <c r="BU92" s="224">
        <v>14.745200000000001</v>
      </c>
      <c r="BV92" s="215">
        <v>11.1684</v>
      </c>
      <c r="BW92"/>
      <c r="BX92"/>
      <c r="BY92"/>
      <c r="BZ92"/>
      <c r="CA92"/>
      <c r="CB92"/>
      <c r="CC92"/>
      <c r="CD92"/>
      <c r="CE92"/>
      <c r="CF92"/>
      <c r="CG92"/>
    </row>
    <row r="93" spans="4:85" ht="20">
      <c r="D93" s="1"/>
      <c r="E93" s="1"/>
      <c r="BH93"/>
      <c r="BI93" s="199"/>
      <c r="BJ93" s="199"/>
      <c r="BK93" s="199"/>
      <c r="BL93" s="199"/>
      <c r="BM93" s="199"/>
      <c r="BN93" s="199"/>
      <c r="BO93" s="199"/>
      <c r="BP93" s="199"/>
      <c r="BQ93"/>
      <c r="BR93" s="223">
        <v>89</v>
      </c>
      <c r="BS93" s="214">
        <v>11.9864</v>
      </c>
      <c r="BT93" s="224">
        <v>10.652799999999999</v>
      </c>
      <c r="BU93" s="224">
        <v>11.4946</v>
      </c>
      <c r="BV93" s="215">
        <v>14.588200000000001</v>
      </c>
      <c r="BW93"/>
      <c r="BX93"/>
      <c r="BY93"/>
      <c r="BZ93"/>
      <c r="CA93"/>
      <c r="CB93"/>
      <c r="CC93"/>
      <c r="CD93"/>
      <c r="CE93"/>
      <c r="CF93"/>
      <c r="CG93"/>
    </row>
    <row r="94" spans="4:85" ht="20">
      <c r="D94" s="1"/>
      <c r="E94" s="1"/>
      <c r="BH94"/>
      <c r="BI94" s="199"/>
      <c r="BJ94" s="199"/>
      <c r="BK94" s="199"/>
      <c r="BL94" s="199"/>
      <c r="BM94" s="199"/>
      <c r="BN94" s="199"/>
      <c r="BO94" s="199"/>
      <c r="BP94" s="199"/>
      <c r="BQ94"/>
      <c r="BR94" s="223">
        <v>90</v>
      </c>
      <c r="BS94" s="214">
        <v>12.4983</v>
      </c>
      <c r="BT94" s="224">
        <v>19.198399999999999</v>
      </c>
      <c r="BU94" s="224">
        <v>14.627599999999999</v>
      </c>
      <c r="BV94" s="215">
        <v>4.9376699999999998</v>
      </c>
      <c r="BW94"/>
      <c r="BX94"/>
      <c r="BY94"/>
      <c r="BZ94"/>
      <c r="CA94"/>
      <c r="CB94"/>
      <c r="CC94"/>
      <c r="CD94"/>
      <c r="CE94"/>
      <c r="CF94"/>
      <c r="CG94"/>
    </row>
    <row r="95" spans="4:85" ht="20">
      <c r="D95" s="1"/>
      <c r="E95" s="1"/>
      <c r="BH95"/>
      <c r="BI95" s="199"/>
      <c r="BJ95" s="199"/>
      <c r="BK95" s="199"/>
      <c r="BL95" s="199"/>
      <c r="BM95" s="199"/>
      <c r="BN95" s="199"/>
      <c r="BO95" s="199"/>
      <c r="BP95" s="199"/>
      <c r="BQ95"/>
      <c r="BR95" s="223">
        <v>91</v>
      </c>
      <c r="BS95" s="214">
        <v>15.507899999999999</v>
      </c>
      <c r="BT95" s="224">
        <v>7.1852099999999997</v>
      </c>
      <c r="BU95" s="224">
        <v>18.215</v>
      </c>
      <c r="BV95" s="215">
        <v>11.8017</v>
      </c>
      <c r="BW95"/>
      <c r="BX95"/>
      <c r="BY95"/>
      <c r="BZ95"/>
      <c r="CA95"/>
      <c r="CB95"/>
      <c r="CC95"/>
      <c r="CD95"/>
      <c r="CE95"/>
      <c r="CF95"/>
      <c r="CG95"/>
    </row>
    <row r="96" spans="4:85" ht="20">
      <c r="D96" s="1"/>
      <c r="E96" s="1"/>
      <c r="BH96"/>
      <c r="BI96" s="199"/>
      <c r="BJ96" s="199"/>
      <c r="BK96" s="199"/>
      <c r="BL96" s="199"/>
      <c r="BM96" s="199"/>
      <c r="BN96" s="199"/>
      <c r="BO96" s="199"/>
      <c r="BP96" s="199"/>
      <c r="BQ96"/>
      <c r="BR96" s="223">
        <v>92</v>
      </c>
      <c r="BS96" s="214">
        <v>13.5</v>
      </c>
      <c r="BT96" s="224">
        <v>8.2820099999999996</v>
      </c>
      <c r="BU96" s="224">
        <v>10.6358</v>
      </c>
      <c r="BV96" s="215">
        <v>14.5726</v>
      </c>
      <c r="BW96"/>
      <c r="BX96"/>
      <c r="BY96"/>
      <c r="BZ96"/>
      <c r="CA96"/>
      <c r="CB96"/>
      <c r="CC96"/>
      <c r="CD96"/>
      <c r="CE96"/>
      <c r="CF96"/>
      <c r="CG96"/>
    </row>
    <row r="97" spans="4:85" ht="20">
      <c r="D97" s="1"/>
      <c r="E97" s="1"/>
      <c r="BH97"/>
      <c r="BI97" s="199"/>
      <c r="BJ97" s="199"/>
      <c r="BK97" s="199"/>
      <c r="BL97" s="199"/>
      <c r="BM97" s="199"/>
      <c r="BN97" s="199"/>
      <c r="BO97" s="199"/>
      <c r="BP97" s="199"/>
      <c r="BQ97"/>
      <c r="BR97" s="223">
        <v>93</v>
      </c>
      <c r="BS97" s="214">
        <v>6.96312</v>
      </c>
      <c r="BT97" s="224">
        <v>10.165800000000001</v>
      </c>
      <c r="BU97" s="224">
        <v>14.377800000000001</v>
      </c>
      <c r="BV97" s="215">
        <v>14.944900000000001</v>
      </c>
      <c r="BW97"/>
      <c r="BX97"/>
      <c r="BY97"/>
      <c r="BZ97"/>
      <c r="CA97"/>
      <c r="CB97"/>
      <c r="CC97"/>
      <c r="CD97"/>
      <c r="CE97"/>
      <c r="CF97"/>
      <c r="CG97"/>
    </row>
    <row r="98" spans="4:85" ht="20">
      <c r="D98" s="1"/>
      <c r="E98" s="1"/>
      <c r="BH98"/>
      <c r="BI98" s="199"/>
      <c r="BJ98" s="199"/>
      <c r="BK98" s="199"/>
      <c r="BL98" s="199"/>
      <c r="BM98" s="199"/>
      <c r="BN98" s="199"/>
      <c r="BO98" s="199"/>
      <c r="BP98" s="199"/>
      <c r="BQ98"/>
      <c r="BR98" s="223">
        <v>94</v>
      </c>
      <c r="BS98" s="214">
        <v>4.7611800000000004</v>
      </c>
      <c r="BT98" s="224">
        <v>12.5845</v>
      </c>
      <c r="BU98" s="224">
        <v>6.3917799999999998</v>
      </c>
      <c r="BV98" s="215">
        <v>9.6004199999999997</v>
      </c>
      <c r="BW98"/>
      <c r="BX98"/>
      <c r="BY98"/>
      <c r="BZ98"/>
      <c r="CA98"/>
      <c r="CB98"/>
      <c r="CC98"/>
      <c r="CD98"/>
      <c r="CE98"/>
      <c r="CF98"/>
      <c r="CG98"/>
    </row>
    <row r="99" spans="4:85" ht="20">
      <c r="D99" s="1"/>
      <c r="E99" s="1"/>
      <c r="BH99"/>
      <c r="BI99" s="199"/>
      <c r="BJ99" s="199"/>
      <c r="BK99" s="199"/>
      <c r="BL99" s="199"/>
      <c r="BM99" s="199"/>
      <c r="BN99" s="199"/>
      <c r="BO99" s="199"/>
      <c r="BP99" s="199"/>
      <c r="BQ99"/>
      <c r="BR99" s="223">
        <v>95</v>
      </c>
      <c r="BS99" s="214">
        <v>9.4781300000000002</v>
      </c>
      <c r="BT99" s="224">
        <v>5.8857600000000003</v>
      </c>
      <c r="BU99" s="224">
        <v>7.6936400000000003</v>
      </c>
      <c r="BV99" s="215">
        <v>14.305400000000001</v>
      </c>
      <c r="BW99"/>
      <c r="BX99"/>
      <c r="BY99"/>
      <c r="BZ99"/>
      <c r="CA99"/>
      <c r="CB99"/>
      <c r="CC99"/>
      <c r="CD99"/>
      <c r="CE99"/>
      <c r="CF99"/>
      <c r="CG99"/>
    </row>
    <row r="100" spans="4:85" ht="20">
      <c r="D100" s="1"/>
      <c r="E100" s="1"/>
      <c r="BH100"/>
      <c r="BI100" s="199"/>
      <c r="BJ100" s="199"/>
      <c r="BK100" s="199"/>
      <c r="BL100" s="199"/>
      <c r="BM100" s="199"/>
      <c r="BN100" s="199"/>
      <c r="BO100" s="199"/>
      <c r="BP100" s="199"/>
      <c r="BQ100"/>
      <c r="BR100" s="223">
        <v>96</v>
      </c>
      <c r="BS100" s="214">
        <v>12.752599999999999</v>
      </c>
      <c r="BT100" s="224">
        <v>13.665699999999999</v>
      </c>
      <c r="BU100" s="224">
        <v>6.0411599999999996</v>
      </c>
      <c r="BV100" s="215">
        <v>6.8135000000000003</v>
      </c>
      <c r="BW100"/>
      <c r="BX100"/>
      <c r="BY100"/>
      <c r="BZ100"/>
      <c r="CA100"/>
      <c r="CB100"/>
      <c r="CC100"/>
      <c r="CD100"/>
      <c r="CE100"/>
      <c r="CF100"/>
      <c r="CG100"/>
    </row>
    <row r="101" spans="4:85" ht="20">
      <c r="D101" s="1"/>
      <c r="E101" s="1"/>
      <c r="BH101"/>
      <c r="BI101" s="199"/>
      <c r="BJ101" s="199"/>
      <c r="BK101" s="199"/>
      <c r="BL101" s="199"/>
      <c r="BM101" s="199"/>
      <c r="BN101" s="199"/>
      <c r="BO101" s="199"/>
      <c r="BP101" s="199"/>
      <c r="BQ101"/>
      <c r="BR101" s="223">
        <v>97</v>
      </c>
      <c r="BS101" s="214">
        <v>14.669600000000001</v>
      </c>
      <c r="BT101" s="224">
        <v>14.668100000000001</v>
      </c>
      <c r="BU101" s="224">
        <v>10.8125</v>
      </c>
      <c r="BV101" s="215">
        <v>9.9274100000000001</v>
      </c>
      <c r="BW101"/>
      <c r="BX101"/>
      <c r="BY101"/>
      <c r="BZ101"/>
      <c r="CA101"/>
      <c r="CB101"/>
      <c r="CC101"/>
      <c r="CD101"/>
      <c r="CE101"/>
      <c r="CF101"/>
      <c r="CG101"/>
    </row>
    <row r="102" spans="4:85" ht="20">
      <c r="D102" s="1"/>
      <c r="E102" s="1"/>
      <c r="BH102"/>
      <c r="BI102" s="199"/>
      <c r="BJ102" s="199"/>
      <c r="BK102" s="199"/>
      <c r="BL102" s="199"/>
      <c r="BM102" s="199"/>
      <c r="BN102" s="199"/>
      <c r="BO102" s="199"/>
      <c r="BP102" s="199"/>
      <c r="BQ102"/>
      <c r="BR102" s="223">
        <v>98</v>
      </c>
      <c r="BS102" s="214">
        <v>14.396800000000001</v>
      </c>
      <c r="BT102" s="224">
        <v>15.9201</v>
      </c>
      <c r="BU102" s="224">
        <v>13.918900000000001</v>
      </c>
      <c r="BV102" s="215">
        <v>14.396599999999999</v>
      </c>
      <c r="BW102"/>
      <c r="BX102"/>
      <c r="BY102"/>
      <c r="BZ102"/>
      <c r="CA102"/>
      <c r="CB102"/>
      <c r="CC102"/>
      <c r="CD102"/>
      <c r="CE102"/>
      <c r="CF102"/>
      <c r="CG102"/>
    </row>
    <row r="103" spans="4:85" ht="20">
      <c r="D103" s="1"/>
      <c r="E103" s="1"/>
      <c r="BH103"/>
      <c r="BI103" s="199"/>
      <c r="BJ103" s="199"/>
      <c r="BK103" s="199"/>
      <c r="BL103" s="199"/>
      <c r="BM103" s="199"/>
      <c r="BN103" s="199"/>
      <c r="BO103" s="199"/>
      <c r="BP103" s="199"/>
      <c r="BQ103"/>
      <c r="BR103" s="223">
        <v>99</v>
      </c>
      <c r="BS103" s="214">
        <v>14.515599999999999</v>
      </c>
      <c r="BT103" s="224">
        <v>11.6656</v>
      </c>
      <c r="BU103" s="224">
        <v>8.1521299999999997</v>
      </c>
      <c r="BV103" s="215">
        <v>7.7258399999999998</v>
      </c>
      <c r="BW103"/>
      <c r="BX103"/>
      <c r="BY103"/>
      <c r="BZ103"/>
      <c r="CA103"/>
      <c r="CB103"/>
      <c r="CC103"/>
      <c r="CD103"/>
      <c r="CE103"/>
      <c r="CF103"/>
      <c r="CG103"/>
    </row>
    <row r="104" spans="4:85" ht="20">
      <c r="D104" s="1"/>
      <c r="E104" s="1"/>
      <c r="BH104"/>
      <c r="BI104" s="199"/>
      <c r="BJ104" s="199"/>
      <c r="BK104" s="199"/>
      <c r="BL104" s="199"/>
      <c r="BM104" s="199"/>
      <c r="BN104" s="199"/>
      <c r="BO104" s="199"/>
      <c r="BP104" s="199"/>
      <c r="BQ104"/>
      <c r="BR104" s="223">
        <v>100</v>
      </c>
      <c r="BS104" s="214">
        <v>17.430499999999999</v>
      </c>
      <c r="BT104" s="224">
        <v>4.5537599999999996</v>
      </c>
      <c r="BU104" s="224">
        <v>13.842499999999999</v>
      </c>
      <c r="BV104" s="215">
        <v>4.4363799999999998</v>
      </c>
      <c r="BW104"/>
      <c r="BX104"/>
      <c r="BY104"/>
      <c r="BZ104"/>
      <c r="CA104"/>
      <c r="CB104"/>
      <c r="CC104"/>
      <c r="CD104"/>
      <c r="CE104"/>
      <c r="CF104"/>
      <c r="CG104"/>
    </row>
    <row r="105" spans="4:85" ht="20">
      <c r="D105" s="1"/>
      <c r="E105" s="1"/>
      <c r="BH105"/>
      <c r="BI105" s="199"/>
      <c r="BJ105" s="199"/>
      <c r="BK105" s="199"/>
      <c r="BL105" s="199"/>
      <c r="BM105" s="199"/>
      <c r="BN105" s="199"/>
      <c r="BO105" s="199"/>
      <c r="BP105" s="199"/>
      <c r="BQ105"/>
      <c r="BR105" s="223">
        <v>101</v>
      </c>
      <c r="BS105" s="214">
        <v>16.011800000000001</v>
      </c>
      <c r="BT105" s="224">
        <v>9.0628299999999999</v>
      </c>
      <c r="BU105" s="224">
        <v>9.1710200000000004</v>
      </c>
      <c r="BV105" s="215">
        <v>11.2355</v>
      </c>
      <c r="BW105"/>
      <c r="BX105"/>
      <c r="BY105"/>
      <c r="BZ105"/>
      <c r="CA105"/>
      <c r="CB105"/>
      <c r="CC105"/>
      <c r="CD105"/>
      <c r="CE105"/>
      <c r="CF105"/>
      <c r="CG105"/>
    </row>
    <row r="106" spans="4:85" ht="20">
      <c r="D106" s="1"/>
      <c r="E106" s="1"/>
      <c r="BH106"/>
      <c r="BI106" s="199"/>
      <c r="BJ106" s="199"/>
      <c r="BK106" s="199"/>
      <c r="BL106" s="199"/>
      <c r="BM106" s="199"/>
      <c r="BN106" s="199"/>
      <c r="BO106" s="199"/>
      <c r="BP106" s="199"/>
      <c r="BQ106"/>
      <c r="BR106" s="223">
        <v>102</v>
      </c>
      <c r="BS106" s="214">
        <v>13.0184</v>
      </c>
      <c r="BT106" s="224">
        <v>2.8100900000000002</v>
      </c>
      <c r="BU106" s="224">
        <v>9.9619099999999996</v>
      </c>
      <c r="BV106" s="215">
        <v>8.7832100000000004</v>
      </c>
      <c r="BW106"/>
      <c r="BX106"/>
      <c r="BY106"/>
      <c r="BZ106"/>
      <c r="CA106"/>
      <c r="CB106"/>
      <c r="CC106"/>
      <c r="CD106"/>
      <c r="CE106"/>
      <c r="CF106"/>
      <c r="CG106"/>
    </row>
    <row r="107" spans="4:85" ht="20">
      <c r="D107" s="1"/>
      <c r="E107" s="1"/>
      <c r="BH107"/>
      <c r="BI107" s="199"/>
      <c r="BJ107" s="199"/>
      <c r="BK107" s="199"/>
      <c r="BL107" s="199"/>
      <c r="BM107" s="199"/>
      <c r="BN107" s="199"/>
      <c r="BO107" s="199"/>
      <c r="BP107" s="199"/>
      <c r="BQ107"/>
      <c r="BR107" s="223">
        <v>103</v>
      </c>
      <c r="BS107" s="214">
        <v>13.7326</v>
      </c>
      <c r="BT107" s="224">
        <v>4.0718800000000002</v>
      </c>
      <c r="BU107" s="224">
        <v>7.6395600000000004</v>
      </c>
      <c r="BV107" s="215">
        <v>8.1998599999999993</v>
      </c>
      <c r="BW107"/>
      <c r="BX107"/>
      <c r="BY107"/>
      <c r="BZ107"/>
      <c r="CA107"/>
      <c r="CB107"/>
      <c r="CC107"/>
      <c r="CD107"/>
      <c r="CE107"/>
      <c r="CF107"/>
      <c r="CG107"/>
    </row>
    <row r="108" spans="4:85" ht="20">
      <c r="D108" s="1"/>
      <c r="E108" s="1"/>
      <c r="BH108"/>
      <c r="BI108" s="199"/>
      <c r="BJ108" s="199"/>
      <c r="BK108" s="199"/>
      <c r="BL108" s="199"/>
      <c r="BM108" s="199"/>
      <c r="BN108" s="199"/>
      <c r="BO108" s="199"/>
      <c r="BP108" s="199"/>
      <c r="BQ108"/>
      <c r="BR108" s="223">
        <v>104</v>
      </c>
      <c r="BS108" s="214">
        <v>7.5202</v>
      </c>
      <c r="BT108" s="224">
        <v>7.8826200000000002</v>
      </c>
      <c r="BU108" s="224">
        <v>5.5465799999999996</v>
      </c>
      <c r="BV108" s="215">
        <v>13.970800000000001</v>
      </c>
      <c r="BW108"/>
      <c r="BX108"/>
      <c r="BY108"/>
      <c r="BZ108"/>
      <c r="CA108"/>
      <c r="CB108"/>
      <c r="CC108"/>
      <c r="CD108"/>
      <c r="CE108"/>
      <c r="CF108"/>
      <c r="CG108"/>
    </row>
    <row r="109" spans="4:85" ht="20">
      <c r="D109" s="1"/>
      <c r="E109" s="1"/>
      <c r="BH109"/>
      <c r="BI109" s="199"/>
      <c r="BJ109" s="199"/>
      <c r="BK109" s="199"/>
      <c r="BL109" s="199"/>
      <c r="BM109" s="199"/>
      <c r="BN109" s="199"/>
      <c r="BO109" s="199"/>
      <c r="BP109" s="199"/>
      <c r="BQ109"/>
      <c r="BR109" s="223">
        <v>105</v>
      </c>
      <c r="BS109" s="214">
        <v>7.9637500000000001</v>
      </c>
      <c r="BT109" s="224">
        <v>17.111799999999999</v>
      </c>
      <c r="BU109" s="224">
        <v>7.0620700000000003</v>
      </c>
      <c r="BV109" s="215">
        <v>14.5847</v>
      </c>
      <c r="BW109"/>
      <c r="BX109"/>
      <c r="BY109"/>
      <c r="BZ109"/>
      <c r="CA109"/>
      <c r="CB109"/>
      <c r="CC109"/>
      <c r="CD109"/>
      <c r="CE109"/>
      <c r="CF109"/>
      <c r="CG109"/>
    </row>
    <row r="110" spans="4:85" ht="20">
      <c r="D110" s="1"/>
      <c r="E110" s="1"/>
      <c r="BH110"/>
      <c r="BI110" s="199"/>
      <c r="BJ110" s="199"/>
      <c r="BK110" s="199"/>
      <c r="BL110" s="199"/>
      <c r="BM110" s="199"/>
      <c r="BN110" s="199"/>
      <c r="BO110" s="199"/>
      <c r="BP110" s="199"/>
      <c r="BQ110"/>
      <c r="BR110" s="223">
        <v>106</v>
      </c>
      <c r="BS110" s="214">
        <v>10.730600000000001</v>
      </c>
      <c r="BT110" s="224">
        <v>7.3541600000000003</v>
      </c>
      <c r="BU110" s="224">
        <v>13.0045</v>
      </c>
      <c r="BV110" s="215">
        <v>11.1074</v>
      </c>
      <c r="BW110"/>
      <c r="BX110"/>
      <c r="BY110"/>
      <c r="BZ110"/>
      <c r="CA110"/>
      <c r="CB110"/>
      <c r="CC110"/>
      <c r="CD110"/>
      <c r="CE110"/>
      <c r="CF110"/>
      <c r="CG110"/>
    </row>
    <row r="111" spans="4:85" ht="20">
      <c r="D111" s="1"/>
      <c r="E111" s="1"/>
      <c r="BH111"/>
      <c r="BI111" s="199"/>
      <c r="BJ111" s="199"/>
      <c r="BK111" s="199"/>
      <c r="BL111" s="199"/>
      <c r="BM111" s="199"/>
      <c r="BN111" s="199"/>
      <c r="BO111" s="199"/>
      <c r="BP111" s="199"/>
      <c r="BQ111"/>
      <c r="BR111" s="223">
        <v>107</v>
      </c>
      <c r="BS111" s="214">
        <v>11.640700000000001</v>
      </c>
      <c r="BT111" s="224">
        <v>13.1205</v>
      </c>
      <c r="BU111" s="224">
        <v>13.4994</v>
      </c>
      <c r="BV111" s="215">
        <v>13.8985</v>
      </c>
      <c r="BW111"/>
      <c r="BX111"/>
      <c r="BY111"/>
      <c r="BZ111"/>
      <c r="CA111"/>
      <c r="CB111"/>
      <c r="CC111"/>
      <c r="CD111"/>
      <c r="CE111"/>
      <c r="CF111"/>
      <c r="CG111"/>
    </row>
    <row r="112" spans="4:85" ht="20">
      <c r="D112" s="1"/>
      <c r="E112" s="1"/>
      <c r="BH112"/>
      <c r="BI112" s="199"/>
      <c r="BJ112" s="199"/>
      <c r="BK112" s="199"/>
      <c r="BL112" s="199"/>
      <c r="BM112" s="199"/>
      <c r="BN112" s="199"/>
      <c r="BO112" s="199"/>
      <c r="BP112" s="199"/>
      <c r="BQ112"/>
      <c r="BR112" s="223">
        <v>108</v>
      </c>
      <c r="BS112" s="214">
        <v>18.9176</v>
      </c>
      <c r="BT112" s="224">
        <v>9.5186299999999999</v>
      </c>
      <c r="BU112" s="224">
        <v>5.4773399999999999</v>
      </c>
      <c r="BV112" s="215">
        <v>9.2652900000000002</v>
      </c>
      <c r="BW112"/>
      <c r="BX112"/>
      <c r="BY112"/>
      <c r="BZ112"/>
      <c r="CA112"/>
      <c r="CB112"/>
      <c r="CC112"/>
      <c r="CD112"/>
      <c r="CE112"/>
      <c r="CF112"/>
      <c r="CG112"/>
    </row>
    <row r="113" spans="4:85" ht="20">
      <c r="D113" s="1"/>
      <c r="E113" s="1"/>
      <c r="BH113"/>
      <c r="BI113" s="199"/>
      <c r="BJ113" s="199"/>
      <c r="BK113" s="199"/>
      <c r="BL113" s="199"/>
      <c r="BM113" s="199"/>
      <c r="BN113" s="199"/>
      <c r="BO113" s="199"/>
      <c r="BP113" s="199"/>
      <c r="BQ113"/>
      <c r="BR113" s="223">
        <v>109</v>
      </c>
      <c r="BS113" s="214">
        <v>20.342700000000001</v>
      </c>
      <c r="BT113" s="224">
        <v>5.8398500000000002</v>
      </c>
      <c r="BU113" s="224">
        <v>15.351699999999999</v>
      </c>
      <c r="BV113" s="215">
        <v>8.3377499999999998</v>
      </c>
      <c r="BW113"/>
      <c r="BX113"/>
      <c r="BY113"/>
      <c r="BZ113"/>
      <c r="CA113"/>
      <c r="CB113"/>
      <c r="CC113"/>
      <c r="CD113"/>
      <c r="CE113"/>
      <c r="CF113"/>
      <c r="CG113"/>
    </row>
    <row r="114" spans="4:85" ht="20">
      <c r="D114" s="1"/>
      <c r="E114" s="1"/>
      <c r="BH114"/>
      <c r="BI114" s="199"/>
      <c r="BJ114" s="199"/>
      <c r="BK114" s="199"/>
      <c r="BL114" s="199"/>
      <c r="BM114" s="199"/>
      <c r="BN114" s="199"/>
      <c r="BO114" s="199"/>
      <c r="BP114" s="199"/>
      <c r="BQ114"/>
      <c r="BR114" s="223">
        <v>110</v>
      </c>
      <c r="BS114" s="214">
        <v>10.1317</v>
      </c>
      <c r="BT114" s="224">
        <v>15.935499999999999</v>
      </c>
      <c r="BU114" s="224">
        <v>10.731199999999999</v>
      </c>
      <c r="BV114" s="215">
        <v>18.3065</v>
      </c>
      <c r="BW114"/>
      <c r="BX114"/>
      <c r="BY114"/>
      <c r="BZ114"/>
      <c r="CA114"/>
      <c r="CB114"/>
      <c r="CC114"/>
      <c r="CD114"/>
      <c r="CE114"/>
      <c r="CF114"/>
      <c r="CG114"/>
    </row>
    <row r="115" spans="4:85" ht="20">
      <c r="D115" s="1"/>
      <c r="E115" s="1"/>
      <c r="BH115"/>
      <c r="BI115" s="199"/>
      <c r="BJ115" s="199"/>
      <c r="BK115" s="199"/>
      <c r="BL115" s="199"/>
      <c r="BM115" s="199"/>
      <c r="BN115" s="199"/>
      <c r="BO115" s="199"/>
      <c r="BP115" s="199"/>
      <c r="BQ115"/>
      <c r="BR115" s="223">
        <v>111</v>
      </c>
      <c r="BS115" s="214">
        <v>18.517900000000001</v>
      </c>
      <c r="BT115" s="224">
        <v>15.946099999999999</v>
      </c>
      <c r="BU115" s="224">
        <v>8.7020800000000005</v>
      </c>
      <c r="BV115" s="215">
        <v>10.6911</v>
      </c>
      <c r="BW115"/>
      <c r="BX115"/>
      <c r="BY115"/>
      <c r="BZ115"/>
      <c r="CA115"/>
      <c r="CB115"/>
      <c r="CC115"/>
      <c r="CD115"/>
      <c r="CE115"/>
      <c r="CF115"/>
      <c r="CG115"/>
    </row>
    <row r="116" spans="4:85" ht="20">
      <c r="D116" s="1"/>
      <c r="E116" s="1"/>
      <c r="BH116"/>
      <c r="BI116" s="199"/>
      <c r="BJ116" s="199"/>
      <c r="BK116" s="199"/>
      <c r="BL116" s="199"/>
      <c r="BM116" s="199"/>
      <c r="BN116" s="199"/>
      <c r="BO116" s="199"/>
      <c r="BP116" s="199"/>
      <c r="BQ116"/>
      <c r="BR116" s="223">
        <v>112</v>
      </c>
      <c r="BS116" s="214">
        <v>14.2195</v>
      </c>
      <c r="BT116" s="224">
        <v>2.5919699999999999</v>
      </c>
      <c r="BU116" s="224">
        <v>7.75319</v>
      </c>
      <c r="BV116" s="215">
        <v>6.3753799999999998</v>
      </c>
      <c r="BW116"/>
      <c r="BX116"/>
      <c r="BY116"/>
      <c r="BZ116"/>
      <c r="CA116"/>
      <c r="CB116"/>
      <c r="CC116"/>
      <c r="CD116"/>
      <c r="CE116"/>
      <c r="CF116"/>
      <c r="CG116"/>
    </row>
    <row r="117" spans="4:85" ht="20">
      <c r="D117" s="1"/>
      <c r="E117" s="1"/>
      <c r="BH117"/>
      <c r="BI117" s="199"/>
      <c r="BJ117" s="199"/>
      <c r="BK117" s="199"/>
      <c r="BL117" s="199"/>
      <c r="BM117" s="199"/>
      <c r="BN117" s="199"/>
      <c r="BO117" s="199"/>
      <c r="BP117" s="199"/>
      <c r="BQ117"/>
      <c r="BR117" s="223">
        <v>113</v>
      </c>
      <c r="BS117" s="214">
        <v>13.8361</v>
      </c>
      <c r="BT117" s="224">
        <v>12.652699999999999</v>
      </c>
      <c r="BU117" s="224">
        <v>15.0261</v>
      </c>
      <c r="BV117" s="215">
        <v>11.725899999999999</v>
      </c>
      <c r="BW117"/>
      <c r="BX117"/>
      <c r="BY117"/>
      <c r="BZ117"/>
      <c r="CA117"/>
      <c r="CB117"/>
      <c r="CC117"/>
      <c r="CD117"/>
      <c r="CE117"/>
      <c r="CF117"/>
      <c r="CG117"/>
    </row>
    <row r="118" spans="4:85" ht="20">
      <c r="D118" s="1"/>
      <c r="E118" s="1"/>
      <c r="BH118"/>
      <c r="BI118" s="199"/>
      <c r="BJ118" s="199"/>
      <c r="BK118" s="199"/>
      <c r="BL118" s="199"/>
      <c r="BM118" s="199"/>
      <c r="BN118" s="199"/>
      <c r="BO118" s="199"/>
      <c r="BP118" s="199"/>
      <c r="BQ118"/>
      <c r="BR118" s="223">
        <v>114</v>
      </c>
      <c r="BS118" s="214">
        <v>17.544599999999999</v>
      </c>
      <c r="BT118" s="224">
        <v>9.9166500000000006</v>
      </c>
      <c r="BU118" s="224">
        <v>17.829000000000001</v>
      </c>
      <c r="BV118" s="215">
        <v>7.15374</v>
      </c>
      <c r="BW118"/>
      <c r="BX118"/>
      <c r="BY118"/>
      <c r="BZ118"/>
      <c r="CA118"/>
      <c r="CB118"/>
      <c r="CC118"/>
      <c r="CD118"/>
      <c r="CE118"/>
      <c r="CF118"/>
      <c r="CG118"/>
    </row>
    <row r="119" spans="4:85" ht="20">
      <c r="BH119"/>
      <c r="BI119" s="199"/>
      <c r="BJ119" s="199"/>
      <c r="BK119" s="199"/>
      <c r="BL119" s="199"/>
      <c r="BM119" s="199"/>
      <c r="BN119" s="199"/>
      <c r="BO119" s="199"/>
      <c r="BP119" s="199"/>
      <c r="BQ119"/>
      <c r="BR119" s="223">
        <v>115</v>
      </c>
      <c r="BS119" s="214">
        <v>21.631799999999998</v>
      </c>
      <c r="BT119" s="224">
        <v>14.559200000000001</v>
      </c>
      <c r="BU119" s="224">
        <v>16.840399999999999</v>
      </c>
      <c r="BV119" s="215">
        <v>8.1962100000000007</v>
      </c>
      <c r="BW119"/>
      <c r="BX119"/>
      <c r="BY119"/>
      <c r="BZ119"/>
      <c r="CA119"/>
      <c r="CB119"/>
      <c r="CC119"/>
      <c r="CD119"/>
      <c r="CE119"/>
      <c r="CF119"/>
      <c r="CG119"/>
    </row>
    <row r="120" spans="4:85" ht="20">
      <c r="BH120"/>
      <c r="BI120" s="199"/>
      <c r="BJ120" s="199"/>
      <c r="BK120" s="199"/>
      <c r="BL120" s="199"/>
      <c r="BM120" s="199"/>
      <c r="BN120" s="199"/>
      <c r="BO120" s="199"/>
      <c r="BP120" s="199"/>
      <c r="BQ120"/>
      <c r="BR120" s="223">
        <v>116</v>
      </c>
      <c r="BS120" s="214">
        <v>11.901199999999999</v>
      </c>
      <c r="BT120" s="224">
        <v>12.520300000000001</v>
      </c>
      <c r="BU120" s="224">
        <v>4.5126900000000001</v>
      </c>
      <c r="BV120" s="215">
        <v>14.118399999999999</v>
      </c>
      <c r="BW120"/>
      <c r="BX120"/>
      <c r="BY120"/>
      <c r="BZ120"/>
      <c r="CA120"/>
      <c r="CB120"/>
      <c r="CC120"/>
      <c r="CD120"/>
      <c r="CE120"/>
      <c r="CF120"/>
      <c r="CG120"/>
    </row>
    <row r="121" spans="4:85" ht="20">
      <c r="BH121"/>
      <c r="BI121" s="199"/>
      <c r="BJ121" s="199"/>
      <c r="BK121" s="199"/>
      <c r="BL121" s="199"/>
      <c r="BM121" s="199"/>
      <c r="BN121" s="199"/>
      <c r="BO121" s="199"/>
      <c r="BP121" s="199"/>
      <c r="BQ121"/>
      <c r="BR121" s="223">
        <v>117</v>
      </c>
      <c r="BS121" s="214">
        <v>10.6149</v>
      </c>
      <c r="BT121" s="224">
        <v>13.8325</v>
      </c>
      <c r="BU121" s="224">
        <v>13.3835</v>
      </c>
      <c r="BV121" s="215">
        <v>12.077400000000001</v>
      </c>
      <c r="BW121"/>
      <c r="BX121"/>
      <c r="BY121"/>
      <c r="BZ121"/>
      <c r="CA121"/>
      <c r="CB121"/>
      <c r="CC121"/>
      <c r="CD121"/>
      <c r="CE121"/>
      <c r="CF121"/>
      <c r="CG121"/>
    </row>
    <row r="122" spans="4:85" ht="20">
      <c r="BH122"/>
      <c r="BI122" s="199"/>
      <c r="BJ122" s="199"/>
      <c r="BK122" s="199"/>
      <c r="BL122" s="199"/>
      <c r="BM122" s="199"/>
      <c r="BN122" s="199"/>
      <c r="BO122" s="199"/>
      <c r="BP122" s="199"/>
      <c r="BQ122"/>
      <c r="BR122" s="223">
        <v>118</v>
      </c>
      <c r="BS122" s="214">
        <v>9.0545799999999996</v>
      </c>
      <c r="BT122" s="224">
        <v>10.202500000000001</v>
      </c>
      <c r="BU122" s="224">
        <v>10.8353</v>
      </c>
      <c r="BV122" s="215">
        <v>14.9283</v>
      </c>
      <c r="BW122"/>
      <c r="BX122"/>
      <c r="BY122"/>
      <c r="BZ122"/>
      <c r="CA122"/>
      <c r="CB122"/>
      <c r="CC122"/>
      <c r="CD122"/>
      <c r="CE122"/>
      <c r="CF122"/>
      <c r="CG122"/>
    </row>
    <row r="123" spans="4:85" ht="20">
      <c r="BH123"/>
      <c r="BI123" s="199"/>
      <c r="BJ123" s="199"/>
      <c r="BK123" s="199"/>
      <c r="BL123" s="199"/>
      <c r="BM123" s="199"/>
      <c r="BN123" s="199"/>
      <c r="BO123" s="199"/>
      <c r="BP123" s="199"/>
      <c r="BQ123"/>
      <c r="BR123" s="223">
        <v>119</v>
      </c>
      <c r="BS123" s="214">
        <v>11.794499999999999</v>
      </c>
      <c r="BT123" s="224">
        <v>12.9588</v>
      </c>
      <c r="BU123" s="224">
        <v>7.2992999999999997</v>
      </c>
      <c r="BV123" s="215">
        <v>5.2316399999999996</v>
      </c>
      <c r="BW123"/>
      <c r="BX123"/>
      <c r="BY123"/>
      <c r="BZ123"/>
      <c r="CA123"/>
      <c r="CB123"/>
      <c r="CC123"/>
      <c r="CD123"/>
      <c r="CE123"/>
      <c r="CF123"/>
      <c r="CG123"/>
    </row>
    <row r="124" spans="4:85" ht="20">
      <c r="BH124"/>
      <c r="BI124" s="199"/>
      <c r="BJ124" s="199"/>
      <c r="BK124" s="199"/>
      <c r="BL124" s="199"/>
      <c r="BM124" s="199"/>
      <c r="BN124" s="199"/>
      <c r="BO124" s="199"/>
      <c r="BP124" s="199"/>
      <c r="BQ124"/>
      <c r="BR124" s="223">
        <v>120</v>
      </c>
      <c r="BS124" s="214">
        <v>9.2514000000000003</v>
      </c>
      <c r="BT124" s="224">
        <v>15.164199999999999</v>
      </c>
      <c r="BU124" s="224">
        <v>8.7977699999999999</v>
      </c>
      <c r="BV124" s="215">
        <v>16.063600000000001</v>
      </c>
      <c r="BW124"/>
      <c r="BX124"/>
      <c r="BY124"/>
      <c r="BZ124"/>
      <c r="CA124"/>
      <c r="CB124"/>
      <c r="CC124"/>
      <c r="CD124"/>
      <c r="CE124"/>
      <c r="CF124"/>
      <c r="CG124"/>
    </row>
    <row r="125" spans="4:85" ht="20">
      <c r="BH125"/>
      <c r="BI125" s="199"/>
      <c r="BJ125" s="199"/>
      <c r="BK125" s="199"/>
      <c r="BL125" s="199"/>
      <c r="BM125" s="199"/>
      <c r="BN125" s="199"/>
      <c r="BO125" s="199"/>
      <c r="BP125" s="199"/>
      <c r="BQ125"/>
      <c r="BR125" s="223">
        <v>121</v>
      </c>
      <c r="BS125" s="214">
        <v>8.8482800000000008</v>
      </c>
      <c r="BT125" s="224">
        <v>12.347</v>
      </c>
      <c r="BU125" s="224">
        <v>13.332100000000001</v>
      </c>
      <c r="BV125" s="215">
        <v>15.496499999999999</v>
      </c>
      <c r="BW125"/>
      <c r="BX125"/>
      <c r="BY125"/>
      <c r="BZ125"/>
      <c r="CA125"/>
      <c r="CB125"/>
      <c r="CC125"/>
      <c r="CD125"/>
      <c r="CE125"/>
      <c r="CF125"/>
      <c r="CG125"/>
    </row>
    <row r="126" spans="4:85" ht="20">
      <c r="BH126"/>
      <c r="BI126" s="199"/>
      <c r="BJ126" s="199"/>
      <c r="BK126" s="199"/>
      <c r="BL126" s="199"/>
      <c r="BM126" s="199"/>
      <c r="BN126" s="199"/>
      <c r="BO126" s="199"/>
      <c r="BP126" s="199"/>
      <c r="BQ126"/>
      <c r="BR126" s="223">
        <v>122</v>
      </c>
      <c r="BS126" s="214">
        <v>12.3673</v>
      </c>
      <c r="BT126" s="224">
        <v>6.1498999999999997</v>
      </c>
      <c r="BU126" s="224">
        <v>9.2972199999999994</v>
      </c>
      <c r="BV126" s="215">
        <v>13.541399999999999</v>
      </c>
      <c r="BW126"/>
      <c r="BX126"/>
      <c r="BY126"/>
      <c r="BZ126"/>
      <c r="CA126"/>
      <c r="CB126"/>
      <c r="CC126"/>
      <c r="CD126"/>
      <c r="CE126"/>
      <c r="CF126"/>
      <c r="CG126"/>
    </row>
    <row r="127" spans="4:85" ht="20">
      <c r="BH127"/>
      <c r="BI127" s="199"/>
      <c r="BJ127" s="199"/>
      <c r="BK127" s="199"/>
      <c r="BL127" s="199"/>
      <c r="BM127" s="199"/>
      <c r="BN127" s="199"/>
      <c r="BO127" s="199"/>
      <c r="BP127" s="199"/>
      <c r="BQ127"/>
      <c r="BR127" s="223">
        <v>123</v>
      </c>
      <c r="BS127" s="214">
        <v>10.761699999999999</v>
      </c>
      <c r="BT127" s="224">
        <v>10.452299999999999</v>
      </c>
      <c r="BU127" s="224">
        <v>7.2254300000000002</v>
      </c>
      <c r="BV127" s="215">
        <v>6.2264099999999996</v>
      </c>
      <c r="BW127"/>
      <c r="BX127"/>
      <c r="BY127"/>
      <c r="BZ127"/>
      <c r="CA127"/>
      <c r="CB127"/>
      <c r="CC127"/>
      <c r="CD127"/>
      <c r="CE127"/>
      <c r="CF127"/>
      <c r="CG127"/>
    </row>
    <row r="128" spans="4:85" ht="20">
      <c r="BH128"/>
      <c r="BI128" s="199"/>
      <c r="BJ128" s="199"/>
      <c r="BK128" s="199"/>
      <c r="BL128" s="199"/>
      <c r="BM128" s="199"/>
      <c r="BN128" s="199"/>
      <c r="BO128" s="199"/>
      <c r="BP128" s="199"/>
      <c r="BQ128"/>
      <c r="BR128" s="223">
        <v>124</v>
      </c>
      <c r="BS128" s="214">
        <v>13.4277</v>
      </c>
      <c r="BT128" s="224">
        <v>9.4733000000000001</v>
      </c>
      <c r="BU128" s="224">
        <v>12.3024</v>
      </c>
      <c r="BV128" s="215">
        <v>5.0085300000000004</v>
      </c>
      <c r="BW128"/>
      <c r="BX128"/>
      <c r="BY128"/>
      <c r="BZ128"/>
      <c r="CA128"/>
      <c r="CB128"/>
      <c r="CC128"/>
      <c r="CD128"/>
      <c r="CE128"/>
      <c r="CF128"/>
      <c r="CG128"/>
    </row>
    <row r="129" spans="60:85" ht="20">
      <c r="BH129"/>
      <c r="BI129" s="199"/>
      <c r="BJ129" s="199"/>
      <c r="BK129" s="199"/>
      <c r="BL129" s="199"/>
      <c r="BM129" s="199"/>
      <c r="BN129" s="199"/>
      <c r="BO129" s="199"/>
      <c r="BP129" s="199"/>
      <c r="BQ129"/>
      <c r="BR129" s="223">
        <v>125</v>
      </c>
      <c r="BS129" s="214">
        <v>9.4619599999999995</v>
      </c>
      <c r="BT129" s="224">
        <v>13.108599999999999</v>
      </c>
      <c r="BU129" s="224">
        <v>12.0055</v>
      </c>
      <c r="BV129" s="215">
        <v>11.3432</v>
      </c>
      <c r="BW129"/>
      <c r="BX129"/>
      <c r="BY129"/>
      <c r="BZ129"/>
      <c r="CA129"/>
      <c r="CB129"/>
      <c r="CC129"/>
      <c r="CD129"/>
      <c r="CE129"/>
      <c r="CF129"/>
      <c r="CG129"/>
    </row>
    <row r="130" spans="60:85" ht="20">
      <c r="BH130"/>
      <c r="BI130" s="199"/>
      <c r="BJ130" s="199"/>
      <c r="BK130" s="199"/>
      <c r="BL130" s="199"/>
      <c r="BM130" s="199"/>
      <c r="BN130" s="199"/>
      <c r="BO130" s="199"/>
      <c r="BP130" s="199"/>
      <c r="BQ130"/>
      <c r="BR130" s="223">
        <v>126</v>
      </c>
      <c r="BS130" s="214">
        <v>10.384</v>
      </c>
      <c r="BT130" s="224">
        <v>13.9521</v>
      </c>
      <c r="BU130" s="224">
        <v>11.2872</v>
      </c>
      <c r="BV130" s="215">
        <v>8.4953299999999992</v>
      </c>
      <c r="BW130"/>
      <c r="BX130"/>
      <c r="BY130"/>
      <c r="BZ130"/>
      <c r="CA130"/>
      <c r="CB130"/>
      <c r="CC130"/>
      <c r="CD130"/>
      <c r="CE130"/>
      <c r="CF130"/>
      <c r="CG130"/>
    </row>
    <row r="131" spans="60:85" ht="20">
      <c r="BH131"/>
      <c r="BI131" s="199"/>
      <c r="BJ131" s="199"/>
      <c r="BK131" s="199"/>
      <c r="BL131" s="199"/>
      <c r="BM131" s="199"/>
      <c r="BN131" s="199"/>
      <c r="BO131" s="199"/>
      <c r="BP131" s="199"/>
      <c r="BQ131"/>
      <c r="BR131" s="223">
        <v>127</v>
      </c>
      <c r="BS131" s="214">
        <v>11.5381</v>
      </c>
      <c r="BT131" s="224">
        <v>10.3719</v>
      </c>
      <c r="BU131" s="224">
        <v>12.529199999999999</v>
      </c>
      <c r="BV131" s="215">
        <v>12.647600000000001</v>
      </c>
      <c r="BW131"/>
      <c r="BX131"/>
      <c r="BY131"/>
      <c r="BZ131"/>
      <c r="CA131"/>
      <c r="CB131"/>
      <c r="CC131"/>
      <c r="CD131"/>
      <c r="CE131"/>
      <c r="CF131"/>
      <c r="CG131"/>
    </row>
    <row r="132" spans="60:85" ht="20">
      <c r="BH132"/>
      <c r="BI132" s="199"/>
      <c r="BJ132" s="199"/>
      <c r="BK132" s="199"/>
      <c r="BL132" s="199"/>
      <c r="BM132" s="199"/>
      <c r="BN132" s="199"/>
      <c r="BO132" s="199"/>
      <c r="BP132" s="199"/>
      <c r="BQ132"/>
      <c r="BR132" s="223">
        <v>128</v>
      </c>
      <c r="BS132" s="214">
        <v>12.6592</v>
      </c>
      <c r="BT132" s="224">
        <v>10.8413</v>
      </c>
      <c r="BU132" s="224">
        <v>9.7578899999999997</v>
      </c>
      <c r="BV132" s="215">
        <v>7.5352699999999997</v>
      </c>
      <c r="BW132"/>
      <c r="BX132"/>
      <c r="BY132"/>
      <c r="BZ132"/>
      <c r="CA132"/>
      <c r="CB132"/>
      <c r="CC132"/>
      <c r="CD132"/>
      <c r="CE132"/>
      <c r="CF132"/>
      <c r="CG132"/>
    </row>
    <row r="133" spans="60:85" ht="20">
      <c r="BH133"/>
      <c r="BI133" s="199"/>
      <c r="BJ133" s="199"/>
      <c r="BK133" s="199"/>
      <c r="BL133" s="199"/>
      <c r="BM133" s="199"/>
      <c r="BN133" s="199"/>
      <c r="BO133" s="199"/>
      <c r="BP133" s="199"/>
      <c r="BQ133"/>
      <c r="BR133" s="223">
        <v>129</v>
      </c>
      <c r="BS133" s="214">
        <v>10.5977</v>
      </c>
      <c r="BT133" s="224">
        <v>8.8936100000000007</v>
      </c>
      <c r="BU133" s="224">
        <v>10.754799999999999</v>
      </c>
      <c r="BV133" s="215">
        <v>17.9011</v>
      </c>
      <c r="BW133"/>
      <c r="BX133"/>
      <c r="BY133"/>
      <c r="BZ133"/>
      <c r="CA133"/>
      <c r="CB133"/>
      <c r="CC133"/>
      <c r="CD133"/>
      <c r="CE133"/>
      <c r="CF133"/>
      <c r="CG133"/>
    </row>
    <row r="134" spans="60:85" ht="20">
      <c r="BH134"/>
      <c r="BI134" s="199"/>
      <c r="BJ134" s="199"/>
      <c r="BK134" s="199"/>
      <c r="BL134" s="199"/>
      <c r="BM134" s="199"/>
      <c r="BN134" s="199"/>
      <c r="BO134" s="199"/>
      <c r="BP134" s="199"/>
      <c r="BQ134"/>
      <c r="BR134" s="223">
        <v>130</v>
      </c>
      <c r="BS134" s="214">
        <v>7.4427099999999999</v>
      </c>
      <c r="BT134" s="224">
        <v>12.234299999999999</v>
      </c>
      <c r="BU134" s="224">
        <v>16.750499999999999</v>
      </c>
      <c r="BV134" s="215">
        <v>19.572900000000001</v>
      </c>
      <c r="BW134"/>
      <c r="BX134"/>
      <c r="BY134"/>
      <c r="BZ134"/>
      <c r="CA134"/>
      <c r="CB134"/>
      <c r="CC134"/>
      <c r="CD134"/>
      <c r="CE134"/>
      <c r="CF134"/>
      <c r="CG134"/>
    </row>
    <row r="135" spans="60:85" ht="20">
      <c r="BH135"/>
      <c r="BI135" s="199"/>
      <c r="BJ135" s="199"/>
      <c r="BK135" s="199"/>
      <c r="BL135" s="199"/>
      <c r="BM135" s="199"/>
      <c r="BN135" s="199"/>
      <c r="BO135" s="199"/>
      <c r="BP135" s="199"/>
      <c r="BQ135"/>
      <c r="BR135" s="223">
        <v>131</v>
      </c>
      <c r="BS135" s="214">
        <v>8.9048300000000005</v>
      </c>
      <c r="BT135" s="224">
        <v>12.1579</v>
      </c>
      <c r="BU135" s="224">
        <v>16.310500000000001</v>
      </c>
      <c r="BV135" s="215">
        <v>15.301</v>
      </c>
      <c r="BW135"/>
      <c r="BX135"/>
      <c r="BY135"/>
      <c r="BZ135"/>
      <c r="CA135"/>
      <c r="CB135"/>
      <c r="CC135"/>
      <c r="CD135"/>
      <c r="CE135"/>
      <c r="CF135"/>
      <c r="CG135"/>
    </row>
    <row r="136" spans="60:85" ht="20">
      <c r="BH136"/>
      <c r="BI136" s="199"/>
      <c r="BJ136" s="199"/>
      <c r="BK136" s="199"/>
      <c r="BL136" s="199"/>
      <c r="BM136" s="199"/>
      <c r="BN136" s="199"/>
      <c r="BO136" s="199"/>
      <c r="BP136" s="199"/>
      <c r="BQ136"/>
      <c r="BR136" s="223">
        <v>132</v>
      </c>
      <c r="BS136" s="214">
        <v>15.02</v>
      </c>
      <c r="BT136" s="224">
        <v>14.3683</v>
      </c>
      <c r="BU136" s="224">
        <v>14.245799999999999</v>
      </c>
      <c r="BV136" s="215">
        <v>3.9764699999999999</v>
      </c>
      <c r="BW136"/>
      <c r="BX136"/>
      <c r="BY136"/>
      <c r="BZ136"/>
      <c r="CA136"/>
      <c r="CB136"/>
      <c r="CC136"/>
      <c r="CD136"/>
      <c r="CE136"/>
      <c r="CF136"/>
      <c r="CG136"/>
    </row>
    <row r="137" spans="60:85" ht="20">
      <c r="BH137"/>
      <c r="BI137" s="199"/>
      <c r="BJ137" s="199"/>
      <c r="BK137" s="199"/>
      <c r="BL137" s="199"/>
      <c r="BM137" s="199"/>
      <c r="BN137" s="199"/>
      <c r="BO137" s="199"/>
      <c r="BP137" s="199"/>
      <c r="BQ137"/>
      <c r="BR137" s="223">
        <v>133</v>
      </c>
      <c r="BS137" s="214">
        <v>13.480600000000001</v>
      </c>
      <c r="BT137" s="224">
        <v>12.674099999999999</v>
      </c>
      <c r="BU137" s="224">
        <v>14.5413</v>
      </c>
      <c r="BV137" s="215">
        <v>4.6182100000000004</v>
      </c>
      <c r="BW137"/>
      <c r="BX137"/>
      <c r="BY137"/>
      <c r="BZ137"/>
      <c r="CA137"/>
      <c r="CB137"/>
      <c r="CC137"/>
      <c r="CD137"/>
      <c r="CE137"/>
      <c r="CF137"/>
      <c r="CG137"/>
    </row>
    <row r="138" spans="60:85" ht="20">
      <c r="BH138"/>
      <c r="BI138" s="199"/>
      <c r="BJ138" s="199"/>
      <c r="BK138" s="199"/>
      <c r="BL138" s="199"/>
      <c r="BM138" s="199"/>
      <c r="BN138" s="199"/>
      <c r="BO138" s="199"/>
      <c r="BP138" s="199"/>
      <c r="BQ138"/>
      <c r="BR138" s="223">
        <v>134</v>
      </c>
      <c r="BS138" s="214">
        <v>14.1892</v>
      </c>
      <c r="BT138" s="224">
        <v>14.912599999999999</v>
      </c>
      <c r="BU138" s="224">
        <v>3.13896</v>
      </c>
      <c r="BV138" s="215">
        <v>10.011900000000001</v>
      </c>
      <c r="BW138"/>
      <c r="BX138"/>
      <c r="BY138"/>
      <c r="BZ138"/>
      <c r="CA138"/>
      <c r="CB138"/>
      <c r="CC138"/>
      <c r="CD138"/>
      <c r="CE138"/>
      <c r="CF138"/>
      <c r="CG138"/>
    </row>
    <row r="139" spans="60:85" ht="20">
      <c r="BH139"/>
      <c r="BI139" s="199"/>
      <c r="BJ139" s="199"/>
      <c r="BK139" s="199"/>
      <c r="BL139" s="199"/>
      <c r="BM139" s="199"/>
      <c r="BN139" s="199"/>
      <c r="BO139" s="199"/>
      <c r="BP139" s="199"/>
      <c r="BQ139"/>
      <c r="BR139" s="223">
        <v>135</v>
      </c>
      <c r="BS139" s="214">
        <v>15.1388</v>
      </c>
      <c r="BT139" s="224">
        <v>7.9957200000000004</v>
      </c>
      <c r="BU139" s="224">
        <v>6.3944799999999997</v>
      </c>
      <c r="BV139" s="215">
        <v>7.1352500000000001</v>
      </c>
      <c r="BW139"/>
      <c r="BX139"/>
      <c r="BY139"/>
      <c r="BZ139"/>
      <c r="CA139"/>
      <c r="CB139"/>
      <c r="CC139"/>
      <c r="CD139"/>
      <c r="CE139"/>
      <c r="CF139"/>
      <c r="CG139"/>
    </row>
    <row r="140" spans="60:85" ht="20">
      <c r="BH140"/>
      <c r="BI140" s="199"/>
      <c r="BJ140" s="199"/>
      <c r="BK140" s="199"/>
      <c r="BL140" s="199"/>
      <c r="BM140" s="199"/>
      <c r="BN140" s="199"/>
      <c r="BO140" s="199"/>
      <c r="BP140" s="199"/>
      <c r="BQ140"/>
      <c r="BR140" s="223">
        <v>136</v>
      </c>
      <c r="BS140" s="214">
        <v>11.318300000000001</v>
      </c>
      <c r="BT140" s="224">
        <v>11.668200000000001</v>
      </c>
      <c r="BU140" s="224">
        <v>5.2796399999999997</v>
      </c>
      <c r="BV140" s="215">
        <v>11.521599999999999</v>
      </c>
      <c r="BW140"/>
      <c r="BX140"/>
      <c r="BY140"/>
      <c r="BZ140"/>
      <c r="CA140"/>
      <c r="CB140"/>
      <c r="CC140"/>
      <c r="CD140"/>
      <c r="CE140"/>
      <c r="CF140"/>
      <c r="CG140"/>
    </row>
    <row r="141" spans="60:85" ht="20">
      <c r="BH141"/>
      <c r="BI141" s="199"/>
      <c r="BJ141" s="199"/>
      <c r="BK141" s="199"/>
      <c r="BL141" s="199"/>
      <c r="BM141" s="199"/>
      <c r="BN141" s="199"/>
      <c r="BO141" s="199"/>
      <c r="BP141" s="199"/>
      <c r="BQ141"/>
      <c r="BR141" s="223">
        <v>137</v>
      </c>
      <c r="BS141" s="214">
        <v>17.004100000000001</v>
      </c>
      <c r="BT141" s="224">
        <v>5.7688800000000002</v>
      </c>
      <c r="BU141" s="224">
        <v>7.8666700000000001</v>
      </c>
      <c r="BV141" s="215">
        <v>11.8843</v>
      </c>
      <c r="BW141"/>
      <c r="BX141"/>
      <c r="BY141"/>
      <c r="BZ141"/>
      <c r="CA141"/>
      <c r="CB141"/>
      <c r="CC141"/>
      <c r="CD141"/>
      <c r="CE141"/>
      <c r="CF141"/>
      <c r="CG141"/>
    </row>
    <row r="142" spans="60:85" ht="20">
      <c r="BH142"/>
      <c r="BI142" s="199"/>
      <c r="BJ142" s="199"/>
      <c r="BK142" s="199"/>
      <c r="BL142" s="199"/>
      <c r="BM142" s="199"/>
      <c r="BN142" s="199"/>
      <c r="BO142" s="199"/>
      <c r="BP142" s="199"/>
      <c r="BQ142"/>
      <c r="BR142" s="223">
        <v>138</v>
      </c>
      <c r="BS142" s="214">
        <v>14.2233</v>
      </c>
      <c r="BT142" s="224">
        <v>5.5552299999999999</v>
      </c>
      <c r="BU142" s="224">
        <v>4.5221299999999998</v>
      </c>
      <c r="BV142" s="215">
        <v>10.184699999999999</v>
      </c>
      <c r="BW142"/>
      <c r="BX142"/>
      <c r="BY142"/>
      <c r="BZ142"/>
      <c r="CA142"/>
      <c r="CB142"/>
      <c r="CC142"/>
      <c r="CD142"/>
      <c r="CE142"/>
      <c r="CF142"/>
      <c r="CG142"/>
    </row>
    <row r="143" spans="60:85" ht="20">
      <c r="BH143"/>
      <c r="BI143" s="199"/>
      <c r="BJ143" s="199"/>
      <c r="BK143" s="199"/>
      <c r="BL143" s="199"/>
      <c r="BM143" s="199"/>
      <c r="BN143" s="199"/>
      <c r="BO143" s="199"/>
      <c r="BP143" s="199"/>
      <c r="BQ143"/>
      <c r="BR143" s="223">
        <v>139</v>
      </c>
      <c r="BS143" s="214">
        <v>6.4046500000000002</v>
      </c>
      <c r="BT143" s="224">
        <v>5.9598800000000001</v>
      </c>
      <c r="BU143" s="224">
        <v>8.9749300000000005</v>
      </c>
      <c r="BV143" s="215">
        <v>13.5479</v>
      </c>
      <c r="BW143"/>
      <c r="BX143"/>
      <c r="BY143"/>
      <c r="BZ143"/>
      <c r="CA143"/>
      <c r="CB143"/>
      <c r="CC143"/>
      <c r="CD143"/>
      <c r="CE143"/>
      <c r="CF143"/>
      <c r="CG143"/>
    </row>
    <row r="144" spans="60:85" ht="20">
      <c r="BH144"/>
      <c r="BI144" s="199"/>
      <c r="BJ144" s="199"/>
      <c r="BK144" s="199"/>
      <c r="BL144" s="199"/>
      <c r="BM144" s="199"/>
      <c r="BN144" s="199"/>
      <c r="BO144" s="199"/>
      <c r="BP144" s="199"/>
      <c r="BQ144"/>
      <c r="BR144" s="223">
        <v>140</v>
      </c>
      <c r="BS144" s="214">
        <v>3.8609399999999998</v>
      </c>
      <c r="BT144" s="224">
        <v>15.944000000000001</v>
      </c>
      <c r="BU144" s="224">
        <v>8.0167400000000004</v>
      </c>
      <c r="BV144" s="215">
        <v>10.6374</v>
      </c>
      <c r="BW144"/>
      <c r="BX144"/>
      <c r="BY144"/>
      <c r="BZ144"/>
      <c r="CA144"/>
      <c r="CB144"/>
      <c r="CC144"/>
      <c r="CD144"/>
      <c r="CE144"/>
      <c r="CF144"/>
      <c r="CG144"/>
    </row>
    <row r="145" spans="60:85" ht="20">
      <c r="BH145"/>
      <c r="BI145" s="199"/>
      <c r="BJ145" s="199"/>
      <c r="BK145" s="199"/>
      <c r="BL145" s="199"/>
      <c r="BM145" s="199"/>
      <c r="BN145" s="199"/>
      <c r="BO145" s="199"/>
      <c r="BP145" s="199"/>
      <c r="BQ145"/>
      <c r="BR145" s="223">
        <v>141</v>
      </c>
      <c r="BS145" s="214">
        <v>3.5417700000000001</v>
      </c>
      <c r="BT145" s="224">
        <v>9.1623900000000003</v>
      </c>
      <c r="BU145" s="224">
        <v>12.164099999999999</v>
      </c>
      <c r="BV145" s="215">
        <v>7.0013199999999998</v>
      </c>
      <c r="BW145"/>
      <c r="BX145"/>
      <c r="BY145"/>
      <c r="BZ145"/>
      <c r="CA145"/>
      <c r="CB145"/>
      <c r="CC145"/>
      <c r="CD145"/>
      <c r="CE145"/>
      <c r="CF145"/>
      <c r="CG145"/>
    </row>
    <row r="146" spans="60:85" ht="20">
      <c r="BH146"/>
      <c r="BI146" s="199"/>
      <c r="BJ146" s="199"/>
      <c r="BK146" s="199"/>
      <c r="BL146" s="199"/>
      <c r="BM146" s="199"/>
      <c r="BN146" s="199"/>
      <c r="BO146" s="199"/>
      <c r="BP146" s="199"/>
      <c r="BQ146"/>
      <c r="BR146" s="223">
        <v>142</v>
      </c>
      <c r="BS146" s="214">
        <v>9.0520099999999992</v>
      </c>
      <c r="BT146" s="224">
        <v>6.09903</v>
      </c>
      <c r="BU146" s="224">
        <v>16.4224</v>
      </c>
      <c r="BV146" s="215">
        <v>4.4368999999999996</v>
      </c>
      <c r="BW146"/>
      <c r="BX146"/>
      <c r="BY146"/>
      <c r="BZ146"/>
      <c r="CA146"/>
      <c r="CB146"/>
      <c r="CC146"/>
      <c r="CD146"/>
      <c r="CE146"/>
      <c r="CF146"/>
      <c r="CG146"/>
    </row>
    <row r="147" spans="60:85" ht="20">
      <c r="BH147"/>
      <c r="BI147" s="199"/>
      <c r="BJ147" s="199"/>
      <c r="BK147" s="199"/>
      <c r="BL147" s="199"/>
      <c r="BM147" s="199"/>
      <c r="BN147" s="199"/>
      <c r="BO147" s="199"/>
      <c r="BP147" s="199"/>
      <c r="BQ147"/>
      <c r="BR147" s="223">
        <v>143</v>
      </c>
      <c r="BS147" s="214">
        <v>5.7827999999999999</v>
      </c>
      <c r="BT147" s="224">
        <v>8.2216799999999992</v>
      </c>
      <c r="BU147" s="224">
        <v>16.645099999999999</v>
      </c>
      <c r="BV147" s="215">
        <v>4.1034300000000004</v>
      </c>
      <c r="BW147"/>
      <c r="BX147"/>
      <c r="BY147"/>
      <c r="BZ147"/>
      <c r="CA147"/>
      <c r="CB147"/>
      <c r="CC147"/>
      <c r="CD147"/>
      <c r="CE147"/>
      <c r="CF147"/>
      <c r="CG147"/>
    </row>
    <row r="148" spans="60:85" ht="20">
      <c r="BH148"/>
      <c r="BI148" s="199"/>
      <c r="BJ148" s="199"/>
      <c r="BK148" s="199"/>
      <c r="BL148" s="199"/>
      <c r="BM148" s="199"/>
      <c r="BN148" s="199"/>
      <c r="BO148" s="199"/>
      <c r="BP148" s="199"/>
      <c r="BQ148"/>
      <c r="BR148" s="223">
        <v>144</v>
      </c>
      <c r="BS148" s="214">
        <v>7.8717300000000003</v>
      </c>
      <c r="BT148" s="224">
        <v>4.1788999999999996</v>
      </c>
      <c r="BU148" s="224">
        <v>14.148</v>
      </c>
      <c r="BV148" s="215">
        <v>6.2012</v>
      </c>
      <c r="BW148"/>
      <c r="BX148"/>
      <c r="BY148"/>
      <c r="BZ148"/>
      <c r="CA148"/>
      <c r="CB148"/>
      <c r="CC148"/>
      <c r="CD148"/>
      <c r="CE148"/>
      <c r="CF148"/>
      <c r="CG148"/>
    </row>
    <row r="149" spans="60:85" ht="20">
      <c r="BH149"/>
      <c r="BI149" s="199"/>
      <c r="BJ149" s="199"/>
      <c r="BK149" s="199"/>
      <c r="BL149" s="199"/>
      <c r="BM149" s="199"/>
      <c r="BN149" s="199"/>
      <c r="BO149" s="199"/>
      <c r="BP149" s="199"/>
      <c r="BQ149"/>
      <c r="BR149" s="223">
        <v>145</v>
      </c>
      <c r="BS149" s="214">
        <v>8.4582200000000007</v>
      </c>
      <c r="BT149" s="224">
        <v>19.364000000000001</v>
      </c>
      <c r="BU149" s="224">
        <v>12.459099999999999</v>
      </c>
      <c r="BV149" s="215">
        <v>3.92008</v>
      </c>
      <c r="BW149"/>
      <c r="BX149"/>
      <c r="BY149"/>
      <c r="BZ149"/>
      <c r="CA149"/>
      <c r="CB149"/>
      <c r="CC149"/>
      <c r="CD149"/>
      <c r="CE149"/>
      <c r="CF149"/>
      <c r="CG149"/>
    </row>
    <row r="150" spans="60:85" ht="20">
      <c r="BH150"/>
      <c r="BI150" s="199"/>
      <c r="BJ150" s="199"/>
      <c r="BK150" s="199"/>
      <c r="BL150" s="199"/>
      <c r="BM150" s="199"/>
      <c r="BN150" s="199"/>
      <c r="BO150" s="199"/>
      <c r="BP150" s="199"/>
      <c r="BQ150"/>
      <c r="BR150" s="223">
        <v>146</v>
      </c>
      <c r="BS150" s="214">
        <v>6.3185099999999998</v>
      </c>
      <c r="BT150" s="224">
        <v>16.3169</v>
      </c>
      <c r="BU150" s="224">
        <v>13.683299999999999</v>
      </c>
      <c r="BV150" s="215">
        <v>5.5693200000000003</v>
      </c>
      <c r="BW150"/>
      <c r="BX150"/>
      <c r="BY150"/>
      <c r="BZ150"/>
      <c r="CA150"/>
      <c r="CB150"/>
      <c r="CC150"/>
      <c r="CD150"/>
      <c r="CE150"/>
      <c r="CF150"/>
      <c r="CG150"/>
    </row>
    <row r="151" spans="60:85" ht="20">
      <c r="BH151"/>
      <c r="BI151" s="199"/>
      <c r="BJ151" s="199"/>
      <c r="BK151" s="199"/>
      <c r="BL151" s="199"/>
      <c r="BM151" s="199"/>
      <c r="BN151" s="199"/>
      <c r="BO151" s="199"/>
      <c r="BP151" s="199"/>
      <c r="BQ151"/>
      <c r="BR151" s="223">
        <v>147</v>
      </c>
      <c r="BS151" s="214">
        <v>4.6509299999999998</v>
      </c>
      <c r="BT151" s="224">
        <v>12.0068</v>
      </c>
      <c r="BU151" s="224">
        <v>15.2005</v>
      </c>
      <c r="BV151" s="215">
        <v>4.43825</v>
      </c>
      <c r="BW151"/>
      <c r="BX151"/>
      <c r="BY151"/>
      <c r="BZ151"/>
      <c r="CA151"/>
      <c r="CB151"/>
      <c r="CC151"/>
      <c r="CD151"/>
      <c r="CE151"/>
      <c r="CF151"/>
      <c r="CG151"/>
    </row>
    <row r="152" spans="60:85" ht="20">
      <c r="BH152"/>
      <c r="BI152" s="199"/>
      <c r="BJ152" s="199"/>
      <c r="BK152" s="199"/>
      <c r="BL152" s="199"/>
      <c r="BM152" s="199"/>
      <c r="BN152" s="199"/>
      <c r="BO152" s="199"/>
      <c r="BP152" s="199"/>
      <c r="BQ152"/>
      <c r="BR152" s="223">
        <v>148</v>
      </c>
      <c r="BS152" s="214">
        <v>6.5599699999999999</v>
      </c>
      <c r="BT152" s="224">
        <v>10.099299999999999</v>
      </c>
      <c r="BU152" s="224">
        <v>13.4801</v>
      </c>
      <c r="BV152" s="215">
        <v>13.0604</v>
      </c>
      <c r="BW152"/>
      <c r="BX152"/>
      <c r="BY152"/>
      <c r="BZ152"/>
      <c r="CA152"/>
      <c r="CB152"/>
      <c r="CC152"/>
      <c r="CD152"/>
      <c r="CE152"/>
      <c r="CF152"/>
      <c r="CG152"/>
    </row>
    <row r="153" spans="60:85" ht="20">
      <c r="BH153"/>
      <c r="BI153" s="199"/>
      <c r="BJ153" s="199"/>
      <c r="BK153" s="199"/>
      <c r="BL153" s="199"/>
      <c r="BM153" s="199"/>
      <c r="BN153" s="199"/>
      <c r="BO153" s="199"/>
      <c r="BP153" s="199"/>
      <c r="BQ153"/>
      <c r="BR153" s="223">
        <v>149</v>
      </c>
      <c r="BS153" s="214">
        <v>10.036099999999999</v>
      </c>
      <c r="BT153" s="224">
        <v>12.1233</v>
      </c>
      <c r="BU153" s="224">
        <v>13.3454</v>
      </c>
      <c r="BV153" s="215">
        <v>8.5042299999999997</v>
      </c>
      <c r="BW153"/>
      <c r="BX153"/>
      <c r="BY153"/>
      <c r="BZ153"/>
      <c r="CA153"/>
      <c r="CB153"/>
      <c r="CC153"/>
      <c r="CD153"/>
      <c r="CE153"/>
      <c r="CF153"/>
      <c r="CG153"/>
    </row>
    <row r="154" spans="60:85" ht="20">
      <c r="BH154"/>
      <c r="BI154" s="199"/>
      <c r="BJ154" s="199"/>
      <c r="BK154" s="199"/>
      <c r="BL154" s="199"/>
      <c r="BM154" s="199"/>
      <c r="BN154" s="199"/>
      <c r="BO154" s="199"/>
      <c r="BP154" s="199"/>
      <c r="BQ154"/>
      <c r="BR154" s="223">
        <v>150</v>
      </c>
      <c r="BS154" s="214">
        <v>8.6054899999999996</v>
      </c>
      <c r="BT154" s="224">
        <v>12.2433</v>
      </c>
      <c r="BU154" s="224">
        <v>3.09307</v>
      </c>
      <c r="BV154" s="215">
        <v>7.0811599999999997</v>
      </c>
      <c r="BW154"/>
      <c r="BX154"/>
      <c r="BY154"/>
      <c r="BZ154"/>
      <c r="CA154"/>
      <c r="CB154"/>
      <c r="CC154"/>
      <c r="CD154"/>
      <c r="CE154"/>
      <c r="CF154"/>
      <c r="CG154"/>
    </row>
    <row r="155" spans="60:85" ht="20">
      <c r="BH155"/>
      <c r="BI155" s="199"/>
      <c r="BJ155" s="199"/>
      <c r="BK155" s="199"/>
      <c r="BL155" s="199"/>
      <c r="BM155" s="199"/>
      <c r="BN155" s="199"/>
      <c r="BO155" s="199"/>
      <c r="BP155" s="199"/>
      <c r="BQ155"/>
      <c r="BR155" s="223">
        <v>151</v>
      </c>
      <c r="BS155" s="214">
        <v>7.8877699999999997</v>
      </c>
      <c r="BT155" s="224">
        <v>15.403499999999999</v>
      </c>
      <c r="BU155" s="224">
        <v>6.2809600000000003</v>
      </c>
      <c r="BV155" s="215">
        <v>12.516500000000001</v>
      </c>
      <c r="BW155"/>
      <c r="BX155"/>
      <c r="BY155"/>
      <c r="BZ155"/>
      <c r="CA155"/>
      <c r="CB155"/>
      <c r="CC155"/>
      <c r="CD155"/>
      <c r="CE155"/>
      <c r="CF155"/>
      <c r="CG155"/>
    </row>
    <row r="156" spans="60:85" ht="20">
      <c r="BH156"/>
      <c r="BI156" s="199"/>
      <c r="BJ156" s="199"/>
      <c r="BK156" s="199"/>
      <c r="BL156" s="199"/>
      <c r="BM156" s="199"/>
      <c r="BN156" s="199"/>
      <c r="BO156" s="199"/>
      <c r="BP156" s="199"/>
      <c r="BQ156"/>
      <c r="BR156" s="223">
        <v>152</v>
      </c>
      <c r="BS156" s="214">
        <v>5.0735799999999998</v>
      </c>
      <c r="BT156" s="224">
        <v>13.0593</v>
      </c>
      <c r="BU156" s="224">
        <v>8.87669</v>
      </c>
      <c r="BV156" s="215">
        <v>11.780200000000001</v>
      </c>
      <c r="BW156"/>
      <c r="BX156"/>
      <c r="BY156"/>
      <c r="BZ156"/>
      <c r="CA156"/>
      <c r="CB156"/>
      <c r="CC156"/>
      <c r="CD156"/>
      <c r="CE156"/>
      <c r="CF156"/>
      <c r="CG156"/>
    </row>
    <row r="157" spans="60:85" ht="20">
      <c r="BH157"/>
      <c r="BI157" s="199"/>
      <c r="BJ157" s="199"/>
      <c r="BK157" s="199"/>
      <c r="BL157" s="199"/>
      <c r="BM157" s="199"/>
      <c r="BN157" s="199"/>
      <c r="BO157" s="199"/>
      <c r="BP157" s="199"/>
      <c r="BQ157"/>
      <c r="BR157" s="223">
        <v>153</v>
      </c>
      <c r="BS157" s="214">
        <v>3.4244400000000002</v>
      </c>
      <c r="BT157" s="224">
        <v>9.9105399999999992</v>
      </c>
      <c r="BU157" s="224">
        <v>9.3742999999999999</v>
      </c>
      <c r="BV157" s="215">
        <v>8.75943</v>
      </c>
      <c r="BW157"/>
      <c r="BX157"/>
      <c r="BY157"/>
      <c r="BZ157"/>
      <c r="CA157"/>
      <c r="CB157"/>
      <c r="CC157"/>
      <c r="CD157"/>
      <c r="CE157"/>
      <c r="CF157"/>
      <c r="CG157"/>
    </row>
    <row r="158" spans="60:85" ht="20">
      <c r="BH158"/>
      <c r="BI158" s="199"/>
      <c r="BJ158" s="199"/>
      <c r="BK158" s="199"/>
      <c r="BL158" s="199"/>
      <c r="BM158" s="199"/>
      <c r="BN158" s="199"/>
      <c r="BO158" s="199"/>
      <c r="BP158" s="199"/>
      <c r="BQ158"/>
      <c r="BR158" s="223">
        <v>154</v>
      </c>
      <c r="BS158" s="214">
        <v>9.2456200000000006</v>
      </c>
      <c r="BT158" s="224">
        <v>14.121499999999999</v>
      </c>
      <c r="BU158" s="224">
        <v>9.5785099999999996</v>
      </c>
      <c r="BV158" s="215">
        <v>7.5110700000000001</v>
      </c>
      <c r="BW158"/>
      <c r="BX158"/>
      <c r="BY158"/>
      <c r="BZ158"/>
      <c r="CA158"/>
      <c r="CB158"/>
      <c r="CC158"/>
      <c r="CD158"/>
      <c r="CE158"/>
      <c r="CF158"/>
      <c r="CG158"/>
    </row>
    <row r="159" spans="60:85" ht="20">
      <c r="BH159"/>
      <c r="BI159" s="199"/>
      <c r="BJ159" s="199"/>
      <c r="BK159" s="199"/>
      <c r="BL159" s="199"/>
      <c r="BM159" s="199"/>
      <c r="BN159" s="199"/>
      <c r="BO159" s="199"/>
      <c r="BP159" s="199"/>
      <c r="BQ159"/>
      <c r="BR159" s="223">
        <v>155</v>
      </c>
      <c r="BS159" s="214">
        <v>10.893700000000001</v>
      </c>
      <c r="BT159" s="224">
        <v>25.557400000000001</v>
      </c>
      <c r="BU159" s="224">
        <v>11.2774</v>
      </c>
      <c r="BV159" s="215">
        <v>14.6616</v>
      </c>
      <c r="BW159"/>
      <c r="BX159"/>
      <c r="BY159"/>
      <c r="BZ159"/>
      <c r="CA159"/>
      <c r="CB159"/>
      <c r="CC159"/>
      <c r="CD159"/>
      <c r="CE159"/>
      <c r="CF159"/>
      <c r="CG159"/>
    </row>
    <row r="160" spans="60:85" ht="20">
      <c r="BH160"/>
      <c r="BI160" s="199"/>
      <c r="BJ160" s="199"/>
      <c r="BK160" s="199"/>
      <c r="BL160" s="199"/>
      <c r="BM160" s="199"/>
      <c r="BN160" s="199"/>
      <c r="BO160" s="199"/>
      <c r="BP160" s="199"/>
      <c r="BQ160"/>
      <c r="BR160" s="223">
        <v>156</v>
      </c>
      <c r="BS160" s="214">
        <v>10.356</v>
      </c>
      <c r="BT160" s="224">
        <v>12.145099999999999</v>
      </c>
      <c r="BU160" s="224">
        <v>10.5831</v>
      </c>
      <c r="BV160" s="215">
        <v>8.8811</v>
      </c>
      <c r="BW160"/>
      <c r="BX160"/>
      <c r="BY160"/>
      <c r="BZ160"/>
      <c r="CA160"/>
      <c r="CB160"/>
      <c r="CC160"/>
      <c r="CD160"/>
      <c r="CE160"/>
      <c r="CF160"/>
      <c r="CG160"/>
    </row>
    <row r="161" spans="60:85" ht="20">
      <c r="BH161"/>
      <c r="BI161" s="199"/>
      <c r="BJ161" s="199"/>
      <c r="BK161" s="199"/>
      <c r="BL161" s="199"/>
      <c r="BM161" s="199"/>
      <c r="BN161" s="199"/>
      <c r="BO161" s="199"/>
      <c r="BP161" s="199"/>
      <c r="BQ161"/>
      <c r="BR161" s="223">
        <v>157</v>
      </c>
      <c r="BS161" s="214">
        <v>7.5535399999999999</v>
      </c>
      <c r="BT161" s="224">
        <v>7.6927599999999998</v>
      </c>
      <c r="BU161" s="224">
        <v>11.917</v>
      </c>
      <c r="BV161" s="215">
        <v>4.0991900000000001</v>
      </c>
      <c r="BW161"/>
      <c r="BX161"/>
      <c r="BY161"/>
      <c r="BZ161"/>
      <c r="CA161"/>
      <c r="CB161"/>
      <c r="CC161"/>
      <c r="CD161"/>
      <c r="CE161"/>
      <c r="CF161"/>
      <c r="CG161"/>
    </row>
    <row r="162" spans="60:85" ht="20">
      <c r="BH162"/>
      <c r="BI162" s="199"/>
      <c r="BJ162" s="199"/>
      <c r="BK162" s="199"/>
      <c r="BL162" s="199"/>
      <c r="BM162" s="199"/>
      <c r="BN162" s="199"/>
      <c r="BO162" s="199"/>
      <c r="BP162" s="199"/>
      <c r="BQ162"/>
      <c r="BR162" s="223">
        <v>158</v>
      </c>
      <c r="BS162" s="214">
        <v>8.7841799999999992</v>
      </c>
      <c r="BT162" s="224">
        <v>5.0052000000000003</v>
      </c>
      <c r="BU162" s="224">
        <v>8.9529599999999991</v>
      </c>
      <c r="BV162" s="215">
        <v>9.2664600000000004</v>
      </c>
      <c r="BW162"/>
      <c r="BX162"/>
      <c r="BY162"/>
      <c r="BZ162"/>
      <c r="CA162"/>
      <c r="CB162"/>
      <c r="CC162"/>
      <c r="CD162"/>
      <c r="CE162"/>
      <c r="CF162"/>
      <c r="CG162"/>
    </row>
    <row r="163" spans="60:85" ht="20">
      <c r="BH163"/>
      <c r="BI163" s="199"/>
      <c r="BJ163" s="199"/>
      <c r="BK163" s="199"/>
      <c r="BL163" s="199"/>
      <c r="BM163" s="199"/>
      <c r="BN163" s="199"/>
      <c r="BO163" s="199"/>
      <c r="BP163" s="199"/>
      <c r="BQ163"/>
      <c r="BR163" s="223">
        <v>159</v>
      </c>
      <c r="BS163" s="214">
        <v>10.187200000000001</v>
      </c>
      <c r="BT163" s="224">
        <v>10.1783</v>
      </c>
      <c r="BU163" s="224">
        <v>12.134600000000001</v>
      </c>
      <c r="BV163" s="215">
        <v>19.697199999999999</v>
      </c>
      <c r="BW163"/>
      <c r="BX163"/>
      <c r="BY163"/>
      <c r="BZ163"/>
      <c r="CA163"/>
      <c r="CB163"/>
      <c r="CC163"/>
      <c r="CD163"/>
      <c r="CE163"/>
      <c r="CF163"/>
      <c r="CG163"/>
    </row>
    <row r="164" spans="60:85" ht="20">
      <c r="BH164"/>
      <c r="BI164" s="199"/>
      <c r="BJ164" s="199"/>
      <c r="BK164" s="199"/>
      <c r="BL164" s="199"/>
      <c r="BM164" s="199"/>
      <c r="BN164" s="199"/>
      <c r="BO164" s="199"/>
      <c r="BP164" s="199"/>
      <c r="BQ164"/>
      <c r="BR164" s="223">
        <v>160</v>
      </c>
      <c r="BS164" s="214">
        <v>10.25</v>
      </c>
      <c r="BT164" s="224">
        <v>4.5470699999999997</v>
      </c>
      <c r="BU164" s="224">
        <v>11.375400000000001</v>
      </c>
      <c r="BV164" s="215">
        <v>10.0312</v>
      </c>
      <c r="BW164"/>
      <c r="BX164"/>
      <c r="BY164"/>
      <c r="BZ164"/>
      <c r="CA164"/>
      <c r="CB164"/>
      <c r="CC164"/>
      <c r="CD164"/>
      <c r="CE164"/>
      <c r="CF164"/>
      <c r="CG164"/>
    </row>
    <row r="165" spans="60:85" ht="20">
      <c r="BH165"/>
      <c r="BI165" s="199"/>
      <c r="BJ165" s="199"/>
      <c r="BK165" s="199"/>
      <c r="BL165" s="199"/>
      <c r="BM165" s="199"/>
      <c r="BN165" s="199"/>
      <c r="BO165" s="199"/>
      <c r="BP165" s="199"/>
      <c r="BQ165"/>
      <c r="BR165" s="223">
        <v>161</v>
      </c>
      <c r="BS165" s="214">
        <v>15.377000000000001</v>
      </c>
      <c r="BT165" s="224">
        <v>11.604900000000001</v>
      </c>
      <c r="BU165" s="224">
        <v>9.8720400000000001</v>
      </c>
      <c r="BV165" s="215">
        <v>14.5816</v>
      </c>
      <c r="BW165"/>
      <c r="BX165"/>
      <c r="BY165"/>
      <c r="BZ165"/>
      <c r="CA165"/>
      <c r="CB165"/>
      <c r="CC165"/>
      <c r="CD165"/>
      <c r="CE165"/>
      <c r="CF165"/>
      <c r="CG165"/>
    </row>
    <row r="166" spans="60:85" ht="20">
      <c r="BH166"/>
      <c r="BI166" s="199"/>
      <c r="BJ166" s="199"/>
      <c r="BK166" s="199"/>
      <c r="BL166" s="199"/>
      <c r="BM166" s="199"/>
      <c r="BN166" s="199"/>
      <c r="BO166" s="199"/>
      <c r="BP166" s="199"/>
      <c r="BQ166"/>
      <c r="BR166" s="223">
        <v>162</v>
      </c>
      <c r="BS166" s="214">
        <v>5.23238</v>
      </c>
      <c r="BT166" s="224">
        <v>6.8296400000000004</v>
      </c>
      <c r="BU166" s="224">
        <v>6.1742900000000001</v>
      </c>
      <c r="BV166" s="215">
        <v>15.1477</v>
      </c>
      <c r="BW166"/>
      <c r="BX166"/>
      <c r="BY166"/>
      <c r="BZ166"/>
      <c r="CA166"/>
      <c r="CB166"/>
      <c r="CC166"/>
      <c r="CD166"/>
      <c r="CE166"/>
      <c r="CF166"/>
      <c r="CG166"/>
    </row>
    <row r="167" spans="60:85" ht="20">
      <c r="BH167"/>
      <c r="BI167" s="199"/>
      <c r="BJ167" s="199"/>
      <c r="BK167" s="199"/>
      <c r="BL167" s="199"/>
      <c r="BM167" s="199"/>
      <c r="BN167" s="199"/>
      <c r="BO167" s="199"/>
      <c r="BP167" s="199"/>
      <c r="BQ167"/>
      <c r="BR167" s="223">
        <v>163</v>
      </c>
      <c r="BS167" s="214">
        <v>6.9418499999999996</v>
      </c>
      <c r="BT167" s="224">
        <v>9.6611200000000004</v>
      </c>
      <c r="BU167" s="224">
        <v>3.6037400000000002</v>
      </c>
      <c r="BV167" s="215">
        <v>8.4505199999999991</v>
      </c>
      <c r="BW167"/>
      <c r="BX167"/>
      <c r="BY167"/>
      <c r="BZ167"/>
      <c r="CA167"/>
      <c r="CB167"/>
      <c r="CC167"/>
      <c r="CD167"/>
      <c r="CE167"/>
      <c r="CF167"/>
      <c r="CG167"/>
    </row>
    <row r="168" spans="60:85" ht="20">
      <c r="BH168"/>
      <c r="BI168" s="199"/>
      <c r="BJ168" s="199"/>
      <c r="BK168" s="199"/>
      <c r="BL168" s="199"/>
      <c r="BM168" s="199"/>
      <c r="BN168" s="199"/>
      <c r="BO168" s="199"/>
      <c r="BP168" s="199"/>
      <c r="BQ168"/>
      <c r="BR168" s="223">
        <v>164</v>
      </c>
      <c r="BS168" s="214">
        <v>11.0816</v>
      </c>
      <c r="BT168" s="224">
        <v>9.5811100000000007</v>
      </c>
      <c r="BU168" s="224">
        <v>10.6906</v>
      </c>
      <c r="BV168" s="215">
        <v>3.54284</v>
      </c>
      <c r="BW168"/>
      <c r="BX168"/>
      <c r="BY168"/>
      <c r="BZ168"/>
      <c r="CA168"/>
      <c r="CB168"/>
      <c r="CC168"/>
      <c r="CD168"/>
      <c r="CE168"/>
      <c r="CF168"/>
      <c r="CG168"/>
    </row>
    <row r="169" spans="60:85" ht="20">
      <c r="BH169"/>
      <c r="BI169" s="199"/>
      <c r="BJ169" s="199"/>
      <c r="BK169" s="199"/>
      <c r="BL169" s="199"/>
      <c r="BM169" s="199"/>
      <c r="BN169" s="199"/>
      <c r="BO169" s="199"/>
      <c r="BP169" s="199"/>
      <c r="BQ169"/>
      <c r="BR169" s="223">
        <v>165</v>
      </c>
      <c r="BS169" s="214">
        <v>8.6259200000000007</v>
      </c>
      <c r="BT169" s="224">
        <v>15.122400000000001</v>
      </c>
      <c r="BU169" s="224">
        <v>11.0792</v>
      </c>
      <c r="BV169" s="215">
        <v>5.4128999999999996</v>
      </c>
      <c r="BW169"/>
      <c r="BX169"/>
      <c r="BY169"/>
      <c r="BZ169"/>
      <c r="CA169"/>
      <c r="CB169"/>
      <c r="CC169"/>
      <c r="CD169"/>
      <c r="CE169"/>
      <c r="CF169"/>
      <c r="CG169"/>
    </row>
    <row r="170" spans="60:85" ht="20">
      <c r="BH170"/>
      <c r="BI170" s="199"/>
      <c r="BJ170" s="199"/>
      <c r="BK170" s="199"/>
      <c r="BL170" s="199"/>
      <c r="BM170" s="199"/>
      <c r="BN170" s="199"/>
      <c r="BO170" s="199"/>
      <c r="BP170" s="199"/>
      <c r="BQ170"/>
      <c r="BR170" s="223">
        <v>166</v>
      </c>
      <c r="BS170" s="214">
        <v>8.7729900000000001</v>
      </c>
      <c r="BT170" s="224">
        <v>11.581300000000001</v>
      </c>
      <c r="BU170" s="224">
        <v>11.179</v>
      </c>
      <c r="BV170" s="215">
        <v>11.567</v>
      </c>
      <c r="BW170"/>
      <c r="BX170"/>
      <c r="BY170"/>
      <c r="BZ170"/>
      <c r="CA170"/>
      <c r="CB170"/>
      <c r="CC170"/>
      <c r="CD170"/>
      <c r="CE170"/>
      <c r="CF170"/>
      <c r="CG170"/>
    </row>
    <row r="171" spans="60:85" ht="20">
      <c r="BH171"/>
      <c r="BI171" s="199"/>
      <c r="BJ171" s="199"/>
      <c r="BK171" s="199"/>
      <c r="BL171" s="199"/>
      <c r="BM171" s="199"/>
      <c r="BN171" s="199"/>
      <c r="BO171" s="199"/>
      <c r="BP171" s="199"/>
      <c r="BQ171"/>
      <c r="BR171" s="223">
        <v>167</v>
      </c>
      <c r="BS171" s="214">
        <v>9.1725100000000008</v>
      </c>
      <c r="BT171" s="224">
        <v>12.117800000000001</v>
      </c>
      <c r="BU171" s="224">
        <v>17.472799999999999</v>
      </c>
      <c r="BV171" s="215">
        <v>13.6981</v>
      </c>
      <c r="BW171"/>
      <c r="BX171"/>
      <c r="BY171"/>
      <c r="BZ171"/>
      <c r="CA171"/>
      <c r="CB171"/>
      <c r="CC171"/>
      <c r="CD171"/>
      <c r="CE171"/>
      <c r="CF171"/>
      <c r="CG171"/>
    </row>
    <row r="172" spans="60:85" ht="20">
      <c r="BH172"/>
      <c r="BI172" s="199"/>
      <c r="BJ172" s="199"/>
      <c r="BK172" s="199"/>
      <c r="BL172" s="199"/>
      <c r="BM172" s="199"/>
      <c r="BN172" s="199"/>
      <c r="BO172" s="199"/>
      <c r="BP172" s="199"/>
      <c r="BQ172"/>
      <c r="BR172" s="223">
        <v>168</v>
      </c>
      <c r="BS172" s="214">
        <v>6.2964900000000004</v>
      </c>
      <c r="BT172" s="224">
        <v>5.9891699999999997</v>
      </c>
      <c r="BU172" s="224">
        <v>12.092599999999999</v>
      </c>
      <c r="BV172" s="215">
        <v>14.1303</v>
      </c>
      <c r="BW172"/>
      <c r="BX172"/>
      <c r="BY172"/>
      <c r="BZ172"/>
      <c r="CA172"/>
      <c r="CB172"/>
      <c r="CC172"/>
      <c r="CD172"/>
      <c r="CE172"/>
      <c r="CF172"/>
      <c r="CG172"/>
    </row>
    <row r="173" spans="60:85" ht="20">
      <c r="BH173"/>
      <c r="BI173" s="199"/>
      <c r="BJ173" s="199"/>
      <c r="BK173" s="199"/>
      <c r="BL173" s="199"/>
      <c r="BM173" s="199"/>
      <c r="BN173" s="199"/>
      <c r="BO173" s="199"/>
      <c r="BP173" s="199"/>
      <c r="BQ173"/>
      <c r="BR173" s="223">
        <v>169</v>
      </c>
      <c r="BS173" s="214">
        <v>7.3342599999999996</v>
      </c>
      <c r="BT173" s="224">
        <v>10.6737</v>
      </c>
      <c r="BU173" s="224">
        <v>8.2491099999999999</v>
      </c>
      <c r="BV173" s="215">
        <v>11.716200000000001</v>
      </c>
      <c r="BW173"/>
      <c r="BX173"/>
      <c r="BY173"/>
      <c r="BZ173"/>
      <c r="CA173"/>
      <c r="CB173"/>
      <c r="CC173"/>
      <c r="CD173"/>
      <c r="CE173"/>
      <c r="CF173"/>
      <c r="CG173"/>
    </row>
    <row r="174" spans="60:85" ht="20">
      <c r="BH174"/>
      <c r="BI174" s="199"/>
      <c r="BJ174" s="199"/>
      <c r="BK174" s="199"/>
      <c r="BL174" s="199"/>
      <c r="BM174" s="199"/>
      <c r="BN174" s="199"/>
      <c r="BO174" s="199"/>
      <c r="BP174" s="199"/>
      <c r="BQ174"/>
      <c r="BR174" s="223">
        <v>170</v>
      </c>
      <c r="BS174" s="214">
        <v>7.5357799999999999</v>
      </c>
      <c r="BT174" s="224">
        <v>17.935199999999998</v>
      </c>
      <c r="BU174" s="224">
        <v>12.358499999999999</v>
      </c>
      <c r="BV174" s="215">
        <v>11.743</v>
      </c>
      <c r="BW174"/>
      <c r="BX174"/>
      <c r="BY174"/>
      <c r="BZ174"/>
      <c r="CA174"/>
      <c r="CB174"/>
      <c r="CC174"/>
      <c r="CD174"/>
      <c r="CE174"/>
      <c r="CF174"/>
      <c r="CG174"/>
    </row>
    <row r="175" spans="60:85" ht="20">
      <c r="BH175"/>
      <c r="BI175" s="199"/>
      <c r="BJ175" s="199"/>
      <c r="BK175" s="199"/>
      <c r="BL175" s="199"/>
      <c r="BM175" s="199"/>
      <c r="BN175" s="199"/>
      <c r="BO175" s="199"/>
      <c r="BP175" s="199"/>
      <c r="BQ175"/>
      <c r="BR175" s="223">
        <v>171</v>
      </c>
      <c r="BS175" s="214">
        <v>4.32585</v>
      </c>
      <c r="BT175" s="224">
        <v>8.3856400000000004</v>
      </c>
      <c r="BU175" s="224">
        <v>10.4087</v>
      </c>
      <c r="BV175" s="215">
        <v>3.9641000000000002</v>
      </c>
      <c r="BW175"/>
      <c r="BX175"/>
      <c r="BY175"/>
      <c r="BZ175"/>
      <c r="CA175"/>
      <c r="CB175"/>
      <c r="CC175"/>
      <c r="CD175"/>
      <c r="CE175"/>
      <c r="CF175"/>
      <c r="CG175"/>
    </row>
    <row r="176" spans="60:85" ht="20">
      <c r="BH176"/>
      <c r="BI176" s="199"/>
      <c r="BJ176" s="199"/>
      <c r="BK176" s="199"/>
      <c r="BL176" s="199"/>
      <c r="BM176" s="199"/>
      <c r="BN176" s="199"/>
      <c r="BO176" s="199"/>
      <c r="BP176" s="199"/>
      <c r="BQ176"/>
      <c r="BR176" s="223">
        <v>172</v>
      </c>
      <c r="BS176" s="214">
        <v>5.8425099999999999</v>
      </c>
      <c r="BT176" s="224">
        <v>4.1880899999999999</v>
      </c>
      <c r="BU176" s="224">
        <v>7.0038</v>
      </c>
      <c r="BV176" s="215">
        <v>9.8373500000000007</v>
      </c>
      <c r="BW176"/>
      <c r="BX176"/>
      <c r="BY176"/>
      <c r="BZ176"/>
      <c r="CA176"/>
      <c r="CB176"/>
      <c r="CC176"/>
      <c r="CD176"/>
      <c r="CE176"/>
      <c r="CF176"/>
      <c r="CG176"/>
    </row>
    <row r="177" spans="60:85" ht="20">
      <c r="BH177"/>
      <c r="BI177" s="199"/>
      <c r="BJ177" s="199"/>
      <c r="BK177" s="199"/>
      <c r="BL177" s="199"/>
      <c r="BM177" s="199"/>
      <c r="BN177" s="199"/>
      <c r="BO177" s="199"/>
      <c r="BP177" s="199"/>
      <c r="BQ177"/>
      <c r="BR177" s="223">
        <v>173</v>
      </c>
      <c r="BS177" s="214">
        <v>7.2284800000000002</v>
      </c>
      <c r="BT177" s="224">
        <v>8.0782699999999998</v>
      </c>
      <c r="BU177" s="224">
        <v>7.4733900000000002</v>
      </c>
      <c r="BV177" s="215">
        <v>8.4529499999999995</v>
      </c>
      <c r="BW177"/>
      <c r="BX177"/>
      <c r="BY177"/>
      <c r="BZ177"/>
      <c r="CA177"/>
      <c r="CB177"/>
      <c r="CC177"/>
      <c r="CD177"/>
      <c r="CE177"/>
      <c r="CF177"/>
      <c r="CG177"/>
    </row>
    <row r="178" spans="60:85" ht="20">
      <c r="BH178"/>
      <c r="BI178" s="199"/>
      <c r="BJ178" s="199"/>
      <c r="BK178" s="199"/>
      <c r="BL178" s="199"/>
      <c r="BM178" s="199"/>
      <c r="BN178" s="199"/>
      <c r="BO178" s="199"/>
      <c r="BP178" s="199"/>
      <c r="BQ178"/>
      <c r="BR178" s="223">
        <v>174</v>
      </c>
      <c r="BS178" s="214">
        <v>8.7327809999999992</v>
      </c>
      <c r="BT178" s="224">
        <v>15.614599999999999</v>
      </c>
      <c r="BU178" s="224">
        <v>12.109</v>
      </c>
      <c r="BV178" s="215">
        <v>14.8552</v>
      </c>
      <c r="BW178"/>
      <c r="BX178"/>
      <c r="BY178"/>
      <c r="BZ178"/>
      <c r="CA178"/>
      <c r="CB178"/>
      <c r="CC178"/>
      <c r="CD178"/>
      <c r="CE178"/>
      <c r="CF178"/>
      <c r="CG178"/>
    </row>
    <row r="179" spans="60:85" ht="20">
      <c r="BH179"/>
      <c r="BI179" s="199"/>
      <c r="BJ179" s="199"/>
      <c r="BK179" s="199"/>
      <c r="BL179" s="199"/>
      <c r="BM179" s="199"/>
      <c r="BN179" s="199"/>
      <c r="BO179" s="199"/>
      <c r="BP179" s="199"/>
      <c r="BQ179"/>
      <c r="BR179" s="223">
        <v>175</v>
      </c>
      <c r="BS179" s="214">
        <v>7.0325199999999999</v>
      </c>
      <c r="BT179" s="224">
        <v>14.202299999999999</v>
      </c>
      <c r="BU179" s="224">
        <v>6.3245800000000001</v>
      </c>
      <c r="BV179" s="215">
        <v>12.891999999999999</v>
      </c>
      <c r="BW179"/>
      <c r="BX179"/>
      <c r="BY179"/>
      <c r="BZ179"/>
      <c r="CA179"/>
      <c r="CB179"/>
      <c r="CC179"/>
      <c r="CD179"/>
      <c r="CE179"/>
      <c r="CF179"/>
      <c r="CG179"/>
    </row>
    <row r="180" spans="60:85" ht="20">
      <c r="BH180"/>
      <c r="BI180" s="199"/>
      <c r="BJ180" s="199"/>
      <c r="BK180" s="199"/>
      <c r="BL180" s="199"/>
      <c r="BM180" s="199"/>
      <c r="BN180" s="199"/>
      <c r="BO180" s="199"/>
      <c r="BP180" s="199"/>
      <c r="BQ180"/>
      <c r="BR180" s="223">
        <v>176</v>
      </c>
      <c r="BS180" s="214">
        <v>5.7211999999999996</v>
      </c>
      <c r="BT180" s="224">
        <v>25.959499999999998</v>
      </c>
      <c r="BU180" s="224">
        <v>9.1021999999999998</v>
      </c>
      <c r="BV180" s="215">
        <v>14.5701</v>
      </c>
      <c r="BW180"/>
      <c r="BX180"/>
      <c r="BY180"/>
      <c r="BZ180"/>
      <c r="CA180"/>
      <c r="CB180"/>
      <c r="CC180"/>
      <c r="CD180"/>
      <c r="CE180"/>
      <c r="CF180"/>
      <c r="CG180"/>
    </row>
    <row r="181" spans="60:85" ht="20">
      <c r="BH181"/>
      <c r="BI181" s="199"/>
      <c r="BJ181" s="199"/>
      <c r="BK181" s="199"/>
      <c r="BL181" s="199"/>
      <c r="BM181" s="199"/>
      <c r="BN181" s="199"/>
      <c r="BO181" s="199"/>
      <c r="BP181" s="199"/>
      <c r="BQ181"/>
      <c r="BR181" s="223">
        <v>177</v>
      </c>
      <c r="BS181" s="214">
        <v>8.18919</v>
      </c>
      <c r="BT181" s="224">
        <v>12.9209</v>
      </c>
      <c r="BU181" s="224">
        <v>10.3094</v>
      </c>
      <c r="BV181" s="215">
        <v>12.064500000000001</v>
      </c>
      <c r="BW181"/>
      <c r="BX181"/>
      <c r="BY181"/>
      <c r="BZ181"/>
      <c r="CA181"/>
      <c r="CB181"/>
      <c r="CC181"/>
      <c r="CD181"/>
      <c r="CE181"/>
      <c r="CF181"/>
      <c r="CG181"/>
    </row>
    <row r="182" spans="60:85" ht="20">
      <c r="BH182"/>
      <c r="BI182" s="199"/>
      <c r="BJ182" s="199"/>
      <c r="BK182" s="199"/>
      <c r="BL182" s="199"/>
      <c r="BM182" s="199"/>
      <c r="BN182" s="199"/>
      <c r="BO182" s="199"/>
      <c r="BP182" s="199"/>
      <c r="BQ182"/>
      <c r="BR182" s="223">
        <v>178</v>
      </c>
      <c r="BS182" s="214">
        <v>9.8242200000000004</v>
      </c>
      <c r="BT182" s="224">
        <v>7.98529</v>
      </c>
      <c r="BU182" s="224">
        <v>8.9241399999999995</v>
      </c>
      <c r="BV182" s="215">
        <v>11.3733</v>
      </c>
      <c r="BW182"/>
      <c r="BX182"/>
      <c r="BY182"/>
      <c r="BZ182"/>
      <c r="CA182"/>
      <c r="CB182"/>
      <c r="CC182"/>
      <c r="CD182"/>
      <c r="CE182"/>
      <c r="CF182"/>
      <c r="CG182"/>
    </row>
    <row r="183" spans="60:85" ht="20">
      <c r="BH183"/>
      <c r="BI183" s="199"/>
      <c r="BJ183" s="199"/>
      <c r="BK183" s="199"/>
      <c r="BL183" s="199"/>
      <c r="BM183" s="199"/>
      <c r="BN183" s="199"/>
      <c r="BO183" s="199"/>
      <c r="BP183" s="199"/>
      <c r="BQ183"/>
      <c r="BR183" s="223">
        <v>179</v>
      </c>
      <c r="BS183" s="214">
        <v>6.54948</v>
      </c>
      <c r="BT183" s="224">
        <v>9.3154299999999992</v>
      </c>
      <c r="BU183" s="224">
        <v>18.0076</v>
      </c>
      <c r="BV183" s="215">
        <v>11.9079</v>
      </c>
      <c r="BW183"/>
      <c r="BX183"/>
      <c r="BY183"/>
      <c r="BZ183"/>
      <c r="CA183"/>
      <c r="CB183"/>
      <c r="CC183"/>
      <c r="CD183"/>
      <c r="CE183"/>
      <c r="CF183"/>
      <c r="CG183"/>
    </row>
    <row r="184" spans="60:85" ht="20">
      <c r="BH184"/>
      <c r="BI184" s="199"/>
      <c r="BJ184" s="199"/>
      <c r="BK184" s="199"/>
      <c r="BL184" s="199"/>
      <c r="BM184" s="199"/>
      <c r="BN184" s="199"/>
      <c r="BO184" s="199"/>
      <c r="BP184" s="199"/>
      <c r="BQ184"/>
      <c r="BR184" s="223">
        <v>180</v>
      </c>
      <c r="BS184" s="214">
        <v>11.6424</v>
      </c>
      <c r="BT184" s="224">
        <v>3.3828</v>
      </c>
      <c r="BU184" s="224">
        <v>13.858499999999999</v>
      </c>
      <c r="BV184" s="215">
        <v>10.7003</v>
      </c>
      <c r="BW184"/>
      <c r="BX184"/>
      <c r="BY184"/>
      <c r="BZ184"/>
      <c r="CA184"/>
      <c r="CB184"/>
      <c r="CC184"/>
      <c r="CD184"/>
      <c r="CE184"/>
      <c r="CF184"/>
      <c r="CG184"/>
    </row>
    <row r="185" spans="60:85" ht="20">
      <c r="BH185"/>
      <c r="BI185" s="199"/>
      <c r="BJ185" s="199"/>
      <c r="BK185" s="199"/>
      <c r="BL185" s="199"/>
      <c r="BM185" s="199"/>
      <c r="BN185" s="199"/>
      <c r="BO185" s="199"/>
      <c r="BP185" s="199"/>
      <c r="BQ185"/>
      <c r="BR185" s="223">
        <v>181</v>
      </c>
      <c r="BS185" s="214">
        <v>13.0656</v>
      </c>
      <c r="BT185" s="224">
        <v>8.7356999999999996</v>
      </c>
      <c r="BU185" s="224">
        <v>12.4413</v>
      </c>
      <c r="BV185" s="215">
        <v>7.2803399999999998</v>
      </c>
      <c r="BW185"/>
      <c r="BX185"/>
      <c r="BY185"/>
      <c r="BZ185"/>
      <c r="CA185"/>
      <c r="CB185"/>
      <c r="CC185"/>
      <c r="CD185"/>
      <c r="CE185"/>
      <c r="CF185"/>
      <c r="CG185"/>
    </row>
    <row r="186" spans="60:85" ht="20">
      <c r="BH186"/>
      <c r="BI186" s="199"/>
      <c r="BJ186" s="199"/>
      <c r="BK186" s="199"/>
      <c r="BL186" s="199"/>
      <c r="BM186" s="199"/>
      <c r="BN186" s="199"/>
      <c r="BO186" s="199"/>
      <c r="BP186" s="199"/>
      <c r="BQ186"/>
      <c r="BR186" s="223">
        <v>182</v>
      </c>
      <c r="BS186" s="214">
        <v>15.1631</v>
      </c>
      <c r="BT186" s="224">
        <v>10.2615</v>
      </c>
      <c r="BU186" s="224">
        <v>10.8125</v>
      </c>
      <c r="BV186" s="215">
        <v>8.8704400000000003</v>
      </c>
      <c r="BW186"/>
      <c r="BX186"/>
      <c r="BY186"/>
      <c r="BZ186"/>
      <c r="CA186"/>
      <c r="CB186"/>
      <c r="CC186"/>
      <c r="CD186"/>
      <c r="CE186"/>
      <c r="CF186"/>
      <c r="CG186"/>
    </row>
    <row r="187" spans="60:85" ht="20">
      <c r="BH187"/>
      <c r="BI187" s="199"/>
      <c r="BJ187" s="199"/>
      <c r="BK187" s="199"/>
      <c r="BL187" s="199"/>
      <c r="BM187" s="199"/>
      <c r="BN187" s="199"/>
      <c r="BO187" s="199"/>
      <c r="BP187" s="199"/>
      <c r="BQ187"/>
      <c r="BR187" s="223">
        <v>183</v>
      </c>
      <c r="BS187" s="214">
        <v>8.8392999999999997</v>
      </c>
      <c r="BT187" s="224">
        <v>6.5900699999999999</v>
      </c>
      <c r="BU187" s="224">
        <v>10.1188</v>
      </c>
      <c r="BV187" s="215">
        <v>8.9544499999999996</v>
      </c>
      <c r="BW187"/>
      <c r="BX187"/>
      <c r="BY187"/>
      <c r="BZ187"/>
      <c r="CA187"/>
      <c r="CB187"/>
      <c r="CC187"/>
      <c r="CD187"/>
      <c r="CE187"/>
      <c r="CF187"/>
      <c r="CG187"/>
    </row>
    <row r="188" spans="60:85" ht="20">
      <c r="BH188"/>
      <c r="BI188" s="199"/>
      <c r="BJ188" s="199"/>
      <c r="BK188" s="199"/>
      <c r="BL188" s="199"/>
      <c r="BM188" s="199"/>
      <c r="BN188" s="199"/>
      <c r="BO188" s="199"/>
      <c r="BP188" s="199"/>
      <c r="BQ188"/>
      <c r="BR188" s="223">
        <v>184</v>
      </c>
      <c r="BS188" s="214">
        <v>7.1645500000000002</v>
      </c>
      <c r="BT188" s="224">
        <v>5.1498499999999998</v>
      </c>
      <c r="BU188" s="224">
        <v>10.6936</v>
      </c>
      <c r="BV188" s="215">
        <v>6.2770200000000003</v>
      </c>
      <c r="BW188"/>
      <c r="BX188"/>
      <c r="BY188"/>
      <c r="BZ188"/>
      <c r="CA188"/>
      <c r="CB188"/>
      <c r="CC188"/>
      <c r="CD188"/>
      <c r="CE188"/>
      <c r="CF188"/>
      <c r="CG188"/>
    </row>
    <row r="189" spans="60:85" ht="20">
      <c r="BH189"/>
      <c r="BI189" s="199"/>
      <c r="BJ189" s="199"/>
      <c r="BK189" s="199"/>
      <c r="BL189" s="199"/>
      <c r="BM189" s="199"/>
      <c r="BN189" s="199"/>
      <c r="BO189" s="199"/>
      <c r="BP189" s="199"/>
      <c r="BQ189"/>
      <c r="BR189" s="223">
        <v>185</v>
      </c>
      <c r="BS189" s="214">
        <v>12.7433</v>
      </c>
      <c r="BT189" s="224">
        <v>9.2803199999999997</v>
      </c>
      <c r="BU189" s="224">
        <v>3.8967399999999999</v>
      </c>
      <c r="BV189" s="215">
        <v>8.7252799999999997</v>
      </c>
      <c r="BW189"/>
      <c r="BX189"/>
      <c r="BY189"/>
      <c r="BZ189"/>
      <c r="CA189"/>
      <c r="CB189"/>
      <c r="CC189"/>
      <c r="CD189"/>
      <c r="CE189"/>
      <c r="CF189"/>
      <c r="CG189"/>
    </row>
    <row r="190" spans="60:85" ht="20">
      <c r="BH190"/>
      <c r="BI190" s="199"/>
      <c r="BJ190" s="199"/>
      <c r="BK190" s="199"/>
      <c r="BL190" s="199"/>
      <c r="BM190" s="199"/>
      <c r="BN190" s="199"/>
      <c r="BO190" s="199"/>
      <c r="BP190" s="199"/>
      <c r="BQ190"/>
      <c r="BR190" s="223">
        <v>186</v>
      </c>
      <c r="BS190" s="214">
        <v>8.0964500000000008</v>
      </c>
      <c r="BT190" s="224">
        <v>12.9163</v>
      </c>
      <c r="BU190" s="224">
        <v>4.47438</v>
      </c>
      <c r="BV190" s="215">
        <v>12.123200000000001</v>
      </c>
      <c r="BW190"/>
      <c r="BX190"/>
      <c r="BY190"/>
      <c r="BZ190"/>
      <c r="CA190"/>
      <c r="CB190"/>
      <c r="CC190"/>
      <c r="CD190"/>
      <c r="CE190"/>
      <c r="CF190"/>
      <c r="CG190"/>
    </row>
    <row r="191" spans="60:85" ht="20">
      <c r="BH191"/>
      <c r="BI191" s="199"/>
      <c r="BJ191" s="199"/>
      <c r="BK191" s="199"/>
      <c r="BL191" s="199"/>
      <c r="BM191" s="199"/>
      <c r="BN191" s="199"/>
      <c r="BO191" s="199"/>
      <c r="BP191" s="199"/>
      <c r="BQ191"/>
      <c r="BR191" s="223">
        <v>187</v>
      </c>
      <c r="BS191" s="214">
        <v>5.8921999999999999</v>
      </c>
      <c r="BT191" s="224">
        <v>7.2229900000000002</v>
      </c>
      <c r="BU191" s="224">
        <v>10.9895</v>
      </c>
      <c r="BV191" s="215">
        <v>6.5566899999999997</v>
      </c>
      <c r="BW191"/>
      <c r="BX191"/>
      <c r="BY191"/>
      <c r="BZ191"/>
      <c r="CA191"/>
      <c r="CB191"/>
      <c r="CC191"/>
      <c r="CD191"/>
      <c r="CE191"/>
      <c r="CF191"/>
      <c r="CG191"/>
    </row>
    <row r="192" spans="60:85" ht="20">
      <c r="BH192"/>
      <c r="BI192" s="199"/>
      <c r="BJ192" s="199"/>
      <c r="BK192" s="199"/>
      <c r="BL192" s="199"/>
      <c r="BM192" s="199"/>
      <c r="BN192" s="199"/>
      <c r="BO192" s="199"/>
      <c r="BP192" s="199"/>
      <c r="BQ192"/>
      <c r="BR192" s="223">
        <v>188</v>
      </c>
      <c r="BS192" s="214">
        <v>6.1698700000000004</v>
      </c>
      <c r="BT192" s="224">
        <v>12.374599999999999</v>
      </c>
      <c r="BU192" s="224">
        <v>17.031500000000001</v>
      </c>
      <c r="BV192" s="215">
        <v>9.0205000000000002</v>
      </c>
      <c r="BW192"/>
      <c r="BX192"/>
      <c r="BY192"/>
      <c r="BZ192"/>
      <c r="CA192"/>
      <c r="CB192"/>
      <c r="CC192"/>
      <c r="CD192"/>
      <c r="CE192"/>
      <c r="CF192"/>
      <c r="CG192"/>
    </row>
    <row r="193" spans="60:85" ht="20">
      <c r="BH193"/>
      <c r="BI193" s="199"/>
      <c r="BJ193" s="199"/>
      <c r="BK193" s="199"/>
      <c r="BL193" s="199"/>
      <c r="BM193" s="199"/>
      <c r="BN193" s="199"/>
      <c r="BO193" s="199"/>
      <c r="BP193" s="199"/>
      <c r="BQ193"/>
      <c r="BR193" s="223">
        <v>189</v>
      </c>
      <c r="BS193" s="214">
        <v>8.5499500000000008</v>
      </c>
      <c r="BT193" s="224">
        <v>7.8544200000000002</v>
      </c>
      <c r="BU193" s="224">
        <v>12.9346</v>
      </c>
      <c r="BV193" s="215">
        <v>8.1194699999999997</v>
      </c>
      <c r="BW193"/>
      <c r="BX193"/>
      <c r="BY193"/>
      <c r="BZ193"/>
      <c r="CA193"/>
      <c r="CB193"/>
      <c r="CC193"/>
      <c r="CD193"/>
      <c r="CE193"/>
      <c r="CF193"/>
      <c r="CG193"/>
    </row>
    <row r="194" spans="60:85" ht="20">
      <c r="BH194"/>
      <c r="BI194" s="199"/>
      <c r="BJ194" s="199"/>
      <c r="BK194" s="199"/>
      <c r="BL194" s="199"/>
      <c r="BM194" s="199"/>
      <c r="BN194" s="199"/>
      <c r="BO194" s="199"/>
      <c r="BP194" s="199"/>
      <c r="BQ194"/>
      <c r="BR194" s="223">
        <v>190</v>
      </c>
      <c r="BS194" s="214">
        <v>10.0633</v>
      </c>
      <c r="BT194" s="224">
        <v>11.56</v>
      </c>
      <c r="BU194" s="224">
        <v>9.2871699999999997</v>
      </c>
      <c r="BV194" s="215">
        <v>9.8395700000000001</v>
      </c>
      <c r="BW194"/>
      <c r="BX194"/>
      <c r="BY194"/>
      <c r="BZ194"/>
      <c r="CA194"/>
      <c r="CB194"/>
      <c r="CC194"/>
      <c r="CD194"/>
      <c r="CE194"/>
      <c r="CF194"/>
      <c r="CG194"/>
    </row>
    <row r="195" spans="60:85" ht="20">
      <c r="BH195"/>
      <c r="BI195" s="199"/>
      <c r="BJ195" s="199"/>
      <c r="BK195" s="199"/>
      <c r="BL195" s="199"/>
      <c r="BM195" s="199"/>
      <c r="BN195" s="199"/>
      <c r="BO195" s="199"/>
      <c r="BP195" s="199"/>
      <c r="BQ195"/>
      <c r="BR195" s="223">
        <v>191</v>
      </c>
      <c r="BS195" s="214">
        <v>8.1307399999999994</v>
      </c>
      <c r="BT195" s="224">
        <v>7.7108100000000004</v>
      </c>
      <c r="BU195" s="224">
        <v>10.0862</v>
      </c>
      <c r="BV195" s="215">
        <v>2.57253</v>
      </c>
      <c r="BW195"/>
      <c r="BX195"/>
      <c r="BY195"/>
      <c r="BZ195"/>
      <c r="CA195"/>
      <c r="CB195"/>
      <c r="CC195"/>
      <c r="CD195"/>
      <c r="CE195"/>
      <c r="CF195"/>
      <c r="CG195"/>
    </row>
    <row r="196" spans="60:85" ht="20">
      <c r="BH196"/>
      <c r="BI196" s="199"/>
      <c r="BJ196" s="199"/>
      <c r="BK196" s="199"/>
      <c r="BL196" s="199"/>
      <c r="BM196" s="199"/>
      <c r="BN196" s="199"/>
      <c r="BO196" s="199"/>
      <c r="BP196" s="199"/>
      <c r="BQ196"/>
      <c r="BR196" s="223">
        <v>192</v>
      </c>
      <c r="BS196" s="214">
        <v>7.8628999999999998</v>
      </c>
      <c r="BT196" s="224">
        <v>7.6761200000000001</v>
      </c>
      <c r="BU196" s="224">
        <v>10.301500000000001</v>
      </c>
      <c r="BV196" s="215">
        <v>2.1798500000000001</v>
      </c>
      <c r="BW196"/>
      <c r="BX196"/>
      <c r="BY196"/>
      <c r="BZ196"/>
      <c r="CA196"/>
      <c r="CB196"/>
      <c r="CC196"/>
      <c r="CD196"/>
      <c r="CE196"/>
      <c r="CF196"/>
      <c r="CG196"/>
    </row>
    <row r="197" spans="60:85" ht="20">
      <c r="BH197"/>
      <c r="BI197" s="199"/>
      <c r="BJ197" s="199"/>
      <c r="BK197" s="199"/>
      <c r="BL197" s="199"/>
      <c r="BM197" s="199"/>
      <c r="BN197" s="199"/>
      <c r="BO197" s="199"/>
      <c r="BP197" s="199"/>
      <c r="BQ197"/>
      <c r="BR197" s="223">
        <v>193</v>
      </c>
      <c r="BS197" s="214">
        <v>10.0862</v>
      </c>
      <c r="BT197" s="224">
        <v>7.9353800000000003</v>
      </c>
      <c r="BU197" s="224">
        <v>9.9686699999999995</v>
      </c>
      <c r="BV197" s="215">
        <v>3.1227800000000001</v>
      </c>
      <c r="BW197"/>
      <c r="BX197"/>
      <c r="BY197"/>
      <c r="BZ197"/>
      <c r="CA197"/>
      <c r="CB197"/>
      <c r="CC197"/>
      <c r="CD197"/>
      <c r="CE197"/>
      <c r="CF197"/>
      <c r="CG197"/>
    </row>
    <row r="198" spans="60:85" ht="20">
      <c r="BH198"/>
      <c r="BI198" s="199"/>
      <c r="BJ198" s="199"/>
      <c r="BK198" s="199"/>
      <c r="BL198" s="199"/>
      <c r="BM198" s="199"/>
      <c r="BN198" s="199"/>
      <c r="BO198" s="199"/>
      <c r="BP198" s="199"/>
      <c r="BQ198"/>
      <c r="BR198" s="223">
        <v>194</v>
      </c>
      <c r="BS198" s="214">
        <v>7.1267899999999997</v>
      </c>
      <c r="BT198" s="224">
        <v>6.2608499999999996</v>
      </c>
      <c r="BU198" s="224">
        <v>7.5734599999999999</v>
      </c>
      <c r="BV198" s="215">
        <v>4.7726199999999999</v>
      </c>
      <c r="BW198"/>
      <c r="BX198"/>
      <c r="BY198"/>
      <c r="BZ198"/>
      <c r="CA198"/>
      <c r="CB198"/>
      <c r="CC198"/>
      <c r="CD198"/>
      <c r="CE198"/>
      <c r="CF198"/>
      <c r="CG198"/>
    </row>
    <row r="199" spans="60:85" ht="20">
      <c r="BH199"/>
      <c r="BI199" s="199"/>
      <c r="BJ199" s="199"/>
      <c r="BK199" s="199"/>
      <c r="BL199" s="199"/>
      <c r="BM199" s="199"/>
      <c r="BN199" s="199"/>
      <c r="BO199" s="199"/>
      <c r="BP199" s="199"/>
      <c r="BQ199"/>
      <c r="BR199" s="223">
        <v>195</v>
      </c>
      <c r="BS199" s="214">
        <v>8.6618399999999998</v>
      </c>
      <c r="BT199" s="224">
        <v>8.93736</v>
      </c>
      <c r="BU199" s="224">
        <v>13.214600000000001</v>
      </c>
      <c r="BV199" s="215">
        <v>5.0845099999999999</v>
      </c>
      <c r="BW199"/>
      <c r="BX199"/>
      <c r="BY199"/>
      <c r="BZ199"/>
      <c r="CA199"/>
      <c r="CB199"/>
      <c r="CC199"/>
      <c r="CD199"/>
      <c r="CE199"/>
      <c r="CF199"/>
      <c r="CG199"/>
    </row>
    <row r="200" spans="60:85" ht="20">
      <c r="BH200"/>
      <c r="BI200" s="199"/>
      <c r="BJ200" s="199"/>
      <c r="BK200" s="199"/>
      <c r="BL200" s="199"/>
      <c r="BM200" s="199"/>
      <c r="BN200" s="199"/>
      <c r="BO200" s="199"/>
      <c r="BP200" s="199"/>
      <c r="BQ200"/>
      <c r="BR200" s="223">
        <v>196</v>
      </c>
      <c r="BS200" s="214">
        <v>9.3181799999999999</v>
      </c>
      <c r="BT200" s="224">
        <v>5.4902800000000003</v>
      </c>
      <c r="BU200" s="224">
        <v>11.540100000000001</v>
      </c>
      <c r="BV200" s="215">
        <v>6.9321099999999998</v>
      </c>
      <c r="BW200"/>
      <c r="BX200"/>
      <c r="BY200"/>
      <c r="BZ200"/>
      <c r="CA200"/>
      <c r="CB200"/>
      <c r="CC200"/>
      <c r="CD200"/>
      <c r="CE200"/>
      <c r="CF200"/>
      <c r="CG200"/>
    </row>
    <row r="201" spans="60:85" ht="20">
      <c r="BH201"/>
      <c r="BI201" s="199"/>
      <c r="BJ201" s="199"/>
      <c r="BK201" s="199"/>
      <c r="BL201" s="199"/>
      <c r="BM201" s="199"/>
      <c r="BN201" s="199"/>
      <c r="BO201" s="199"/>
      <c r="BP201" s="199"/>
      <c r="BQ201"/>
      <c r="BR201" s="223">
        <v>197</v>
      </c>
      <c r="BS201" s="214">
        <v>7.7510700000000003</v>
      </c>
      <c r="BT201" s="224">
        <v>5.3939599999999999</v>
      </c>
      <c r="BU201" s="224">
        <v>3.8758599999999999</v>
      </c>
      <c r="BV201" s="215">
        <v>9.7969100000000005</v>
      </c>
      <c r="BW201"/>
      <c r="BX201"/>
      <c r="BY201"/>
      <c r="BZ201"/>
      <c r="CA201"/>
      <c r="CB201"/>
      <c r="CC201"/>
      <c r="CD201"/>
      <c r="CE201"/>
      <c r="CF201"/>
      <c r="CG201"/>
    </row>
    <row r="202" spans="60:85" ht="20">
      <c r="BH202"/>
      <c r="BI202" s="199"/>
      <c r="BJ202" s="199"/>
      <c r="BK202" s="199"/>
      <c r="BL202" s="199"/>
      <c r="BM202" s="199"/>
      <c r="BN202" s="199"/>
      <c r="BO202" s="199"/>
      <c r="BP202" s="199"/>
      <c r="BQ202"/>
      <c r="BR202" s="223">
        <v>198</v>
      </c>
      <c r="BS202" s="214">
        <v>10.748200000000001</v>
      </c>
      <c r="BT202" s="224">
        <v>11.9146</v>
      </c>
      <c r="BU202" s="224">
        <v>7.9063499999999998</v>
      </c>
      <c r="BV202" s="215">
        <v>6.5764399999999998</v>
      </c>
      <c r="BW202"/>
      <c r="BX202"/>
      <c r="BY202"/>
      <c r="BZ202"/>
      <c r="CA202"/>
      <c r="CB202"/>
      <c r="CC202"/>
      <c r="CD202"/>
      <c r="CE202"/>
      <c r="CF202"/>
      <c r="CG202"/>
    </row>
    <row r="203" spans="60:85" ht="20">
      <c r="BH203"/>
      <c r="BI203" s="199"/>
      <c r="BJ203" s="199"/>
      <c r="BK203" s="199"/>
      <c r="BL203" s="199"/>
      <c r="BM203" s="199"/>
      <c r="BN203" s="199"/>
      <c r="BO203" s="199"/>
      <c r="BP203" s="199"/>
      <c r="BQ203"/>
      <c r="BR203" s="223">
        <v>199</v>
      </c>
      <c r="BS203" s="214">
        <v>11.736000000000001</v>
      </c>
      <c r="BT203" s="224">
        <v>7.5258399999999996</v>
      </c>
      <c r="BU203" s="224">
        <v>5.4387499999999998</v>
      </c>
      <c r="BV203" s="215">
        <v>6.0953400000000002</v>
      </c>
      <c r="BW203"/>
      <c r="BX203"/>
      <c r="BY203"/>
      <c r="BZ203"/>
      <c r="CA203"/>
      <c r="CB203"/>
      <c r="CC203"/>
      <c r="CD203"/>
      <c r="CE203"/>
      <c r="CF203"/>
      <c r="CG203"/>
    </row>
    <row r="204" spans="60:85" ht="20">
      <c r="BH204"/>
      <c r="BI204" s="199"/>
      <c r="BJ204" s="199"/>
      <c r="BK204" s="199"/>
      <c r="BL204" s="199"/>
      <c r="BM204" s="199"/>
      <c r="BN204" s="199"/>
      <c r="BO204" s="199"/>
      <c r="BP204" s="199"/>
      <c r="BQ204"/>
      <c r="BR204" s="223">
        <v>200</v>
      </c>
      <c r="BS204" s="214">
        <v>7.3416399999999999</v>
      </c>
      <c r="BT204" s="224">
        <v>10.2645</v>
      </c>
      <c r="BU204" s="224">
        <v>6.8308299999999997</v>
      </c>
      <c r="BV204" s="215">
        <v>2.4167900000000002</v>
      </c>
      <c r="BW204"/>
      <c r="BX204"/>
      <c r="BY204"/>
      <c r="BZ204"/>
      <c r="CA204"/>
      <c r="CB204"/>
      <c r="CC204"/>
      <c r="CD204"/>
      <c r="CE204"/>
      <c r="CF204"/>
      <c r="CG204"/>
    </row>
    <row r="205" spans="60:85" ht="20">
      <c r="BH205"/>
      <c r="BI205" s="199"/>
      <c r="BJ205" s="199"/>
      <c r="BK205" s="199"/>
      <c r="BL205" s="199"/>
      <c r="BM205" s="199"/>
      <c r="BN205" s="199"/>
      <c r="BO205" s="199"/>
      <c r="BP205" s="199"/>
      <c r="BQ205"/>
      <c r="BR205" s="223">
        <v>201</v>
      </c>
      <c r="BS205" s="214">
        <v>6.5163900000000003</v>
      </c>
      <c r="BT205" s="224">
        <v>8.5667200000000001</v>
      </c>
      <c r="BU205" s="224">
        <v>9.4908199999999994</v>
      </c>
      <c r="BV205" s="215">
        <v>8.7781300000000009</v>
      </c>
      <c r="BW205"/>
      <c r="BX205"/>
      <c r="BY205"/>
      <c r="BZ205"/>
      <c r="CA205"/>
      <c r="CB205"/>
      <c r="CC205"/>
      <c r="CD205"/>
      <c r="CE205"/>
      <c r="CF205"/>
      <c r="CG205"/>
    </row>
    <row r="206" spans="60:85" ht="20">
      <c r="BH206"/>
      <c r="BI206" s="199"/>
      <c r="BJ206" s="199"/>
      <c r="BK206" s="199"/>
      <c r="BL206" s="199"/>
      <c r="BM206" s="199"/>
      <c r="BN206" s="199"/>
      <c r="BO206" s="199"/>
      <c r="BP206" s="199"/>
      <c r="BQ206"/>
      <c r="BR206" s="223">
        <v>202</v>
      </c>
      <c r="BS206" s="214">
        <v>6.0865600000000004</v>
      </c>
      <c r="BT206" s="224">
        <v>11.7303</v>
      </c>
      <c r="BU206" s="224">
        <v>11.874000000000001</v>
      </c>
      <c r="BV206" s="215">
        <v>4.34443</v>
      </c>
      <c r="BW206"/>
      <c r="BX206"/>
      <c r="BY206"/>
      <c r="BZ206"/>
      <c r="CA206"/>
      <c r="CB206"/>
      <c r="CC206"/>
      <c r="CD206"/>
      <c r="CE206"/>
      <c r="CF206"/>
      <c r="CG206"/>
    </row>
    <row r="207" spans="60:85" ht="20">
      <c r="BH207"/>
      <c r="BI207" s="199"/>
      <c r="BJ207" s="199"/>
      <c r="BK207" s="199"/>
      <c r="BL207" s="199"/>
      <c r="BM207" s="199"/>
      <c r="BN207" s="199"/>
      <c r="BO207" s="199"/>
      <c r="BP207" s="199"/>
      <c r="BQ207"/>
      <c r="BR207" s="223">
        <v>203</v>
      </c>
      <c r="BS207" s="214">
        <v>15.051600000000001</v>
      </c>
      <c r="BT207" s="224">
        <v>10.1564</v>
      </c>
      <c r="BU207" s="224">
        <v>5.1234900000000003</v>
      </c>
      <c r="BV207" s="215">
        <v>7.53545</v>
      </c>
      <c r="BW207"/>
      <c r="BX207"/>
      <c r="BY207"/>
      <c r="BZ207"/>
      <c r="CA207"/>
      <c r="CB207"/>
      <c r="CC207"/>
      <c r="CD207"/>
      <c r="CE207"/>
      <c r="CF207"/>
      <c r="CG207"/>
    </row>
    <row r="208" spans="60:85" ht="20">
      <c r="BH208"/>
      <c r="BI208" s="199"/>
      <c r="BJ208" s="199"/>
      <c r="BK208" s="199"/>
      <c r="BL208" s="199"/>
      <c r="BM208" s="199"/>
      <c r="BN208" s="199"/>
      <c r="BO208" s="199"/>
      <c r="BP208" s="199"/>
      <c r="BQ208"/>
      <c r="BR208" s="223">
        <v>204</v>
      </c>
      <c r="BS208" s="214">
        <v>5.8616599999999996</v>
      </c>
      <c r="BT208" s="224">
        <v>6.1542700000000004</v>
      </c>
      <c r="BU208" s="224">
        <v>13.981199999999999</v>
      </c>
      <c r="BV208" s="215">
        <v>3.7457400000000001</v>
      </c>
      <c r="BW208"/>
      <c r="BX208"/>
      <c r="BY208"/>
      <c r="BZ208"/>
      <c r="CA208"/>
      <c r="CB208"/>
      <c r="CC208"/>
      <c r="CD208"/>
      <c r="CE208"/>
      <c r="CF208"/>
      <c r="CG208"/>
    </row>
    <row r="209" spans="60:85" ht="20">
      <c r="BH209"/>
      <c r="BI209" s="199"/>
      <c r="BJ209" s="199"/>
      <c r="BK209" s="199"/>
      <c r="BL209" s="199"/>
      <c r="BM209" s="199"/>
      <c r="BN209" s="199"/>
      <c r="BO209" s="199"/>
      <c r="BP209" s="199"/>
      <c r="BQ209"/>
      <c r="BR209" s="223">
        <v>205</v>
      </c>
      <c r="BS209" s="214">
        <v>7.3013300000000001</v>
      </c>
      <c r="BT209" s="224">
        <v>7.1282699999999997</v>
      </c>
      <c r="BU209" s="224">
        <v>9.5690899999999992</v>
      </c>
      <c r="BV209" s="215">
        <v>7.7191299999999998</v>
      </c>
      <c r="BW209"/>
      <c r="BX209"/>
      <c r="BY209"/>
      <c r="BZ209"/>
      <c r="CA209"/>
      <c r="CB209"/>
      <c r="CC209"/>
      <c r="CD209"/>
      <c r="CE209"/>
      <c r="CF209"/>
      <c r="CG209"/>
    </row>
    <row r="210" spans="60:85" ht="20">
      <c r="BH210"/>
      <c r="BI210" s="199"/>
      <c r="BJ210" s="199"/>
      <c r="BK210" s="199"/>
      <c r="BL210" s="199"/>
      <c r="BM210" s="199"/>
      <c r="BN210" s="199"/>
      <c r="BO210" s="199"/>
      <c r="BP210" s="199"/>
      <c r="BQ210"/>
      <c r="BR210" s="223">
        <v>206</v>
      </c>
      <c r="BS210" s="214">
        <v>8.7358799999999999</v>
      </c>
      <c r="BT210" s="224">
        <v>4.6617699999999997</v>
      </c>
      <c r="BU210" s="224">
        <v>7.9379099999999996</v>
      </c>
      <c r="BV210" s="215">
        <v>10.6823</v>
      </c>
      <c r="BW210"/>
      <c r="BX210"/>
      <c r="BY210"/>
      <c r="BZ210"/>
      <c r="CA210"/>
      <c r="CB210"/>
      <c r="CC210"/>
      <c r="CD210"/>
      <c r="CE210"/>
      <c r="CF210"/>
      <c r="CG210"/>
    </row>
    <row r="211" spans="60:85" ht="20">
      <c r="BH211"/>
      <c r="BI211" s="199"/>
      <c r="BJ211" s="199"/>
      <c r="BK211" s="199"/>
      <c r="BL211" s="199"/>
      <c r="BM211" s="199"/>
      <c r="BN211" s="199"/>
      <c r="BO211" s="199"/>
      <c r="BP211" s="199"/>
      <c r="BQ211"/>
      <c r="BR211" s="223">
        <v>207</v>
      </c>
      <c r="BS211" s="214">
        <v>7.7484599999999997</v>
      </c>
      <c r="BT211" s="224">
        <v>6.7715699999999996</v>
      </c>
      <c r="BU211" s="224">
        <v>6.2524699999999998</v>
      </c>
      <c r="BV211" s="215">
        <v>10.4605</v>
      </c>
      <c r="BW211"/>
      <c r="BX211"/>
      <c r="BY211"/>
      <c r="BZ211"/>
      <c r="CA211"/>
      <c r="CB211"/>
      <c r="CC211"/>
      <c r="CD211"/>
      <c r="CE211"/>
      <c r="CF211"/>
      <c r="CG211"/>
    </row>
    <row r="212" spans="60:85" ht="20">
      <c r="BH212"/>
      <c r="BI212" s="199"/>
      <c r="BJ212" s="199"/>
      <c r="BK212" s="199"/>
      <c r="BL212" s="199"/>
      <c r="BM212" s="199"/>
      <c r="BN212" s="199"/>
      <c r="BO212" s="199"/>
      <c r="BP212" s="199"/>
      <c r="BQ212"/>
      <c r="BR212" s="223">
        <v>208</v>
      </c>
      <c r="BS212" s="214">
        <v>12.0298</v>
      </c>
      <c r="BT212" s="224">
        <v>3.6736300000000002</v>
      </c>
      <c r="BU212" s="224">
        <v>11.361700000000001</v>
      </c>
      <c r="BV212" s="215">
        <v>8.4099799999999991</v>
      </c>
      <c r="BW212"/>
      <c r="BX212"/>
      <c r="BY212"/>
      <c r="BZ212"/>
      <c r="CA212"/>
      <c r="CB212"/>
      <c r="CC212"/>
      <c r="CD212"/>
      <c r="CE212"/>
      <c r="CF212"/>
      <c r="CG212"/>
    </row>
    <row r="213" spans="60:85" ht="20">
      <c r="BH213"/>
      <c r="BI213" s="199"/>
      <c r="BJ213" s="199"/>
      <c r="BK213" s="199"/>
      <c r="BL213" s="199"/>
      <c r="BM213" s="199"/>
      <c r="BN213" s="199"/>
      <c r="BO213" s="199"/>
      <c r="BP213" s="199"/>
      <c r="BQ213"/>
      <c r="BR213" s="223">
        <v>209</v>
      </c>
      <c r="BS213" s="214">
        <v>11.202299999999999</v>
      </c>
      <c r="BT213" s="224">
        <v>6.3204099999999999</v>
      </c>
      <c r="BU213" s="224">
        <v>8.7989800000000002</v>
      </c>
      <c r="BV213" s="215">
        <v>10.039</v>
      </c>
      <c r="BW213"/>
      <c r="BX213"/>
      <c r="BY213"/>
      <c r="BZ213"/>
      <c r="CA213"/>
      <c r="CB213"/>
      <c r="CC213"/>
      <c r="CD213"/>
      <c r="CE213"/>
      <c r="CF213"/>
      <c r="CG213"/>
    </row>
    <row r="214" spans="60:85" ht="20">
      <c r="BH214"/>
      <c r="BI214" s="199"/>
      <c r="BJ214" s="199"/>
      <c r="BK214" s="199"/>
      <c r="BL214" s="199"/>
      <c r="BM214" s="199"/>
      <c r="BN214" s="199"/>
      <c r="BO214" s="199"/>
      <c r="BP214" s="199"/>
      <c r="BQ214"/>
      <c r="BR214" s="223">
        <v>210</v>
      </c>
      <c r="BS214" s="214">
        <v>9.0165799999999994</v>
      </c>
      <c r="BT214" s="224">
        <v>8.0550300000000004</v>
      </c>
      <c r="BU214" s="224">
        <v>9.2826299999999993</v>
      </c>
      <c r="BV214" s="215">
        <v>4.9446399999999997</v>
      </c>
      <c r="BW214"/>
      <c r="BX214"/>
      <c r="BY214"/>
      <c r="BZ214"/>
      <c r="CA214"/>
      <c r="CB214"/>
      <c r="CC214"/>
      <c r="CD214"/>
      <c r="CE214"/>
      <c r="CF214"/>
      <c r="CG214"/>
    </row>
    <row r="215" spans="60:85" ht="20">
      <c r="BH215"/>
      <c r="BI215" s="199"/>
      <c r="BJ215" s="199"/>
      <c r="BK215" s="199"/>
      <c r="BL215" s="199"/>
      <c r="BM215" s="199"/>
      <c r="BN215" s="199"/>
      <c r="BO215" s="199"/>
      <c r="BP215" s="199"/>
      <c r="BQ215"/>
      <c r="BR215" s="223">
        <v>211</v>
      </c>
      <c r="BS215" s="214">
        <v>10.3224</v>
      </c>
      <c r="BT215" s="224">
        <v>20.652799999999999</v>
      </c>
      <c r="BU215" s="224">
        <v>10.782400000000001</v>
      </c>
      <c r="BV215" s="215">
        <v>9.3732600000000001</v>
      </c>
      <c r="BW215"/>
      <c r="BX215"/>
      <c r="BY215"/>
      <c r="BZ215"/>
      <c r="CA215"/>
      <c r="CB215"/>
      <c r="CC215"/>
      <c r="CD215"/>
      <c r="CE215"/>
      <c r="CF215"/>
      <c r="CG215"/>
    </row>
    <row r="216" spans="60:85" ht="20">
      <c r="BH216"/>
      <c r="BI216" s="199"/>
      <c r="BJ216" s="199"/>
      <c r="BK216" s="199"/>
      <c r="BL216" s="199"/>
      <c r="BM216" s="199"/>
      <c r="BN216" s="199"/>
      <c r="BO216" s="199"/>
      <c r="BP216" s="199"/>
      <c r="BQ216"/>
      <c r="BR216" s="223">
        <v>212</v>
      </c>
      <c r="BS216" s="214">
        <v>9.0370100000000004</v>
      </c>
      <c r="BT216" s="224">
        <v>12.1471</v>
      </c>
      <c r="BU216" s="224">
        <v>6.85405</v>
      </c>
      <c r="BV216" s="215">
        <v>9.5534999999999997</v>
      </c>
      <c r="BW216"/>
      <c r="BX216"/>
      <c r="BY216"/>
      <c r="BZ216"/>
      <c r="CA216"/>
      <c r="CB216"/>
      <c r="CC216"/>
      <c r="CD216"/>
      <c r="CE216"/>
      <c r="CF216"/>
      <c r="CG216"/>
    </row>
    <row r="217" spans="60:85" ht="20">
      <c r="BH217"/>
      <c r="BI217" s="199"/>
      <c r="BJ217" s="199"/>
      <c r="BK217" s="199"/>
      <c r="BL217" s="199"/>
      <c r="BM217" s="199"/>
      <c r="BN217" s="199"/>
      <c r="BO217" s="199"/>
      <c r="BP217" s="199"/>
      <c r="BQ217"/>
      <c r="BR217" s="223">
        <v>213</v>
      </c>
      <c r="BS217" s="214">
        <v>7.3462699999999996</v>
      </c>
      <c r="BT217" s="224">
        <v>11.579499999999999</v>
      </c>
      <c r="BU217" s="224">
        <v>4.8820699999999997</v>
      </c>
      <c r="BV217" s="215">
        <v>11.6127</v>
      </c>
      <c r="BW217"/>
      <c r="BX217"/>
      <c r="BY217"/>
      <c r="BZ217"/>
      <c r="CA217"/>
      <c r="CB217"/>
      <c r="CC217"/>
      <c r="CD217"/>
      <c r="CE217"/>
      <c r="CF217"/>
      <c r="CG217"/>
    </row>
    <row r="218" spans="60:85" ht="20">
      <c r="BH218"/>
      <c r="BI218" s="199"/>
      <c r="BJ218" s="199"/>
      <c r="BK218" s="199"/>
      <c r="BL218" s="199"/>
      <c r="BM218" s="199"/>
      <c r="BN218" s="199"/>
      <c r="BO218" s="199"/>
      <c r="BP218" s="199"/>
      <c r="BQ218"/>
      <c r="BR218" s="223">
        <v>214</v>
      </c>
      <c r="BS218" s="214">
        <v>4.9424599999999996</v>
      </c>
      <c r="BT218" s="224">
        <v>13.3163</v>
      </c>
      <c r="BU218" s="224">
        <v>11.054500000000001</v>
      </c>
      <c r="BV218" s="215">
        <v>10.888400000000001</v>
      </c>
      <c r="BW218"/>
      <c r="BX218"/>
      <c r="BY218"/>
      <c r="BZ218"/>
      <c r="CA218"/>
      <c r="CB218"/>
      <c r="CC218"/>
      <c r="CD218"/>
      <c r="CE218"/>
      <c r="CF218"/>
      <c r="CG218"/>
    </row>
    <row r="219" spans="60:85" ht="20">
      <c r="BH219"/>
      <c r="BI219" s="199"/>
      <c r="BJ219" s="199"/>
      <c r="BK219" s="199"/>
      <c r="BL219" s="199"/>
      <c r="BM219" s="199"/>
      <c r="BN219" s="199"/>
      <c r="BO219" s="199"/>
      <c r="BP219" s="199"/>
      <c r="BQ219"/>
      <c r="BR219" s="223">
        <v>215</v>
      </c>
      <c r="BS219" s="214">
        <v>5.4525300000000003</v>
      </c>
      <c r="BT219" s="224">
        <v>10.022</v>
      </c>
      <c r="BU219" s="224">
        <v>9.1054700000000004</v>
      </c>
      <c r="BV219" s="215">
        <v>5.2903700000000002</v>
      </c>
      <c r="BW219"/>
      <c r="BX219"/>
      <c r="BY219"/>
      <c r="BZ219"/>
      <c r="CA219"/>
      <c r="CB219"/>
      <c r="CC219"/>
      <c r="CD219"/>
      <c r="CE219"/>
      <c r="CF219"/>
      <c r="CG219"/>
    </row>
    <row r="220" spans="60:85" ht="20">
      <c r="BH220"/>
      <c r="BI220" s="199"/>
      <c r="BJ220" s="199"/>
      <c r="BK220" s="199"/>
      <c r="BL220" s="199"/>
      <c r="BM220" s="199"/>
      <c r="BN220" s="199"/>
      <c r="BO220" s="199"/>
      <c r="BP220" s="199"/>
      <c r="BQ220"/>
      <c r="BR220" s="223">
        <v>216</v>
      </c>
      <c r="BS220" s="214">
        <v>8.7172599999999996</v>
      </c>
      <c r="BT220" s="224">
        <v>10.0359</v>
      </c>
      <c r="BU220" s="224">
        <v>7.6338200000000001</v>
      </c>
      <c r="BV220" s="215">
        <v>2.1788400000000001</v>
      </c>
      <c r="BW220"/>
      <c r="BX220"/>
      <c r="BY220"/>
      <c r="BZ220"/>
      <c r="CA220"/>
      <c r="CB220"/>
      <c r="CC220"/>
      <c r="CD220"/>
      <c r="CE220"/>
      <c r="CF220"/>
      <c r="CG220"/>
    </row>
    <row r="221" spans="60:85" ht="20">
      <c r="BH221"/>
      <c r="BI221" s="199"/>
      <c r="BJ221" s="199"/>
      <c r="BK221" s="199"/>
      <c r="BL221" s="199"/>
      <c r="BM221" s="199"/>
      <c r="BN221" s="199"/>
      <c r="BO221" s="199"/>
      <c r="BP221" s="199"/>
      <c r="BQ221"/>
      <c r="BR221" s="223">
        <v>217</v>
      </c>
      <c r="BS221" s="214">
        <v>10.9786</v>
      </c>
      <c r="BT221" s="224">
        <v>4.0017899999999997</v>
      </c>
      <c r="BU221" s="224">
        <v>5.5588800000000003</v>
      </c>
      <c r="BV221" s="215">
        <v>8.1621100000000002</v>
      </c>
      <c r="BW221"/>
      <c r="BX221"/>
      <c r="BY221"/>
      <c r="BZ221"/>
      <c r="CA221"/>
      <c r="CB221"/>
      <c r="CC221"/>
      <c r="CD221"/>
      <c r="CE221"/>
      <c r="CF221"/>
      <c r="CG221"/>
    </row>
    <row r="222" spans="60:85" ht="20">
      <c r="BH222"/>
      <c r="BI222" s="199"/>
      <c r="BJ222" s="199"/>
      <c r="BK222" s="199"/>
      <c r="BL222" s="199"/>
      <c r="BM222" s="199"/>
      <c r="BN222" s="199"/>
      <c r="BO222" s="199"/>
      <c r="BP222" s="199"/>
      <c r="BQ222"/>
      <c r="BR222" s="223">
        <v>218</v>
      </c>
      <c r="BS222" s="214">
        <v>13.5168</v>
      </c>
      <c r="BT222" s="224">
        <v>10.039899999999999</v>
      </c>
      <c r="BU222" s="224">
        <v>5.8957199999999998</v>
      </c>
      <c r="BV222" s="215">
        <v>12.1768</v>
      </c>
      <c r="BW222"/>
      <c r="BX222"/>
      <c r="BY222"/>
      <c r="BZ222"/>
      <c r="CA222"/>
      <c r="CB222"/>
      <c r="CC222"/>
      <c r="CD222"/>
      <c r="CE222"/>
      <c r="CF222"/>
      <c r="CG222"/>
    </row>
    <row r="223" spans="60:85" ht="20">
      <c r="BH223"/>
      <c r="BI223" s="199"/>
      <c r="BJ223" s="199"/>
      <c r="BK223" s="199"/>
      <c r="BL223" s="199"/>
      <c r="BM223" s="199"/>
      <c r="BN223" s="199"/>
      <c r="BO223" s="199"/>
      <c r="BP223" s="199"/>
      <c r="BQ223"/>
      <c r="BR223" s="223">
        <v>219</v>
      </c>
      <c r="BS223" s="214">
        <v>9.9452499999999997</v>
      </c>
      <c r="BT223" s="224">
        <v>8.6491799999999994</v>
      </c>
      <c r="BU223" s="224">
        <v>11.4566</v>
      </c>
      <c r="BV223" s="215">
        <v>10.6251</v>
      </c>
      <c r="BW223"/>
      <c r="BX223"/>
      <c r="BY223"/>
      <c r="BZ223"/>
      <c r="CA223"/>
      <c r="CB223"/>
      <c r="CC223"/>
      <c r="CD223"/>
      <c r="CE223"/>
      <c r="CF223"/>
      <c r="CG223"/>
    </row>
    <row r="224" spans="60:85" ht="20">
      <c r="BH224"/>
      <c r="BI224" s="199"/>
      <c r="BJ224" s="199"/>
      <c r="BK224" s="199"/>
      <c r="BL224" s="199"/>
      <c r="BM224" s="199"/>
      <c r="BN224" s="199"/>
      <c r="BO224" s="199"/>
      <c r="BP224" s="199"/>
      <c r="BQ224"/>
      <c r="BR224" s="223">
        <v>220</v>
      </c>
      <c r="BS224" s="214">
        <v>11.821099999999999</v>
      </c>
      <c r="BT224" s="224">
        <v>5.0468900000000003</v>
      </c>
      <c r="BU224" s="224">
        <v>8.95716</v>
      </c>
      <c r="BV224" s="215">
        <v>9.8489500000000003</v>
      </c>
      <c r="BW224"/>
      <c r="BX224"/>
      <c r="BY224"/>
      <c r="BZ224"/>
      <c r="CA224"/>
      <c r="CB224"/>
      <c r="CC224"/>
      <c r="CD224"/>
      <c r="CE224"/>
      <c r="CF224"/>
      <c r="CG224"/>
    </row>
    <row r="225" spans="60:85" ht="20">
      <c r="BH225"/>
      <c r="BI225" s="199"/>
      <c r="BJ225" s="199"/>
      <c r="BK225" s="199"/>
      <c r="BL225" s="199"/>
      <c r="BM225" s="199"/>
      <c r="BN225" s="199"/>
      <c r="BO225" s="199"/>
      <c r="BP225" s="199"/>
      <c r="BQ225"/>
      <c r="BR225" s="223">
        <v>221</v>
      </c>
      <c r="BS225" s="214">
        <v>6.835</v>
      </c>
      <c r="BT225" s="224">
        <v>4.0015599999999996</v>
      </c>
      <c r="BU225" s="224">
        <v>10.0474</v>
      </c>
      <c r="BV225" s="215">
        <v>13.8108</v>
      </c>
      <c r="BW225"/>
      <c r="BX225"/>
      <c r="BY225"/>
      <c r="BZ225"/>
      <c r="CA225"/>
      <c r="CB225"/>
      <c r="CC225"/>
      <c r="CD225"/>
      <c r="CE225"/>
      <c r="CF225"/>
      <c r="CG225"/>
    </row>
    <row r="226" spans="60:85" ht="20">
      <c r="BH226"/>
      <c r="BI226" s="199"/>
      <c r="BJ226" s="199"/>
      <c r="BK226" s="199"/>
      <c r="BL226" s="199"/>
      <c r="BM226" s="199"/>
      <c r="BN226" s="199"/>
      <c r="BO226" s="199"/>
      <c r="BP226" s="199"/>
      <c r="BQ226"/>
      <c r="BR226" s="223">
        <v>222</v>
      </c>
      <c r="BS226" s="214">
        <v>8.9513499999999997</v>
      </c>
      <c r="BT226" s="224">
        <v>2.6837399999999998</v>
      </c>
      <c r="BU226" s="224">
        <v>6.9670100000000001</v>
      </c>
      <c r="BV226" s="215">
        <v>11.4917</v>
      </c>
      <c r="BW226"/>
      <c r="BX226"/>
      <c r="BY226"/>
      <c r="BZ226"/>
      <c r="CA226"/>
      <c r="CB226"/>
      <c r="CC226"/>
      <c r="CD226"/>
      <c r="CE226"/>
      <c r="CF226"/>
      <c r="CG226"/>
    </row>
    <row r="227" spans="60:85" ht="20">
      <c r="BH227"/>
      <c r="BI227" s="199"/>
      <c r="BJ227" s="199"/>
      <c r="BK227" s="199"/>
      <c r="BL227" s="199"/>
      <c r="BM227" s="199"/>
      <c r="BN227" s="199"/>
      <c r="BO227" s="199"/>
      <c r="BP227" s="199"/>
      <c r="BQ227"/>
      <c r="BR227" s="223">
        <v>223</v>
      </c>
      <c r="BS227" s="214">
        <v>9.3680000000000003</v>
      </c>
      <c r="BT227" s="224">
        <v>2.5164</v>
      </c>
      <c r="BU227" s="224">
        <v>13.29</v>
      </c>
      <c r="BV227" s="215">
        <v>12.923500000000001</v>
      </c>
      <c r="BW227"/>
      <c r="BX227"/>
      <c r="BY227"/>
      <c r="BZ227"/>
      <c r="CA227"/>
      <c r="CB227"/>
      <c r="CC227"/>
      <c r="CD227"/>
      <c r="CE227"/>
      <c r="CF227"/>
      <c r="CG227"/>
    </row>
    <row r="228" spans="60:85" ht="20">
      <c r="BH228"/>
      <c r="BI228" s="199"/>
      <c r="BJ228" s="199"/>
      <c r="BK228" s="199"/>
      <c r="BL228" s="199"/>
      <c r="BM228" s="199"/>
      <c r="BN228" s="199"/>
      <c r="BO228" s="199"/>
      <c r="BP228" s="199"/>
      <c r="BQ228"/>
      <c r="BR228" s="223">
        <v>224</v>
      </c>
      <c r="BS228" s="214">
        <v>11.897399999999999</v>
      </c>
      <c r="BT228" s="224">
        <v>2.4023400000000001</v>
      </c>
      <c r="BU228" s="224">
        <v>13.7097</v>
      </c>
      <c r="BV228" s="215">
        <v>9.71753</v>
      </c>
      <c r="BW228"/>
      <c r="BX228"/>
      <c r="BY228"/>
      <c r="BZ228"/>
      <c r="CA228"/>
      <c r="CB228"/>
      <c r="CC228"/>
      <c r="CD228"/>
      <c r="CE228"/>
      <c r="CF228"/>
      <c r="CG228"/>
    </row>
    <row r="229" spans="60:85" ht="20">
      <c r="BH229"/>
      <c r="BI229" s="199"/>
      <c r="BJ229" s="199"/>
      <c r="BK229" s="199"/>
      <c r="BL229" s="199"/>
      <c r="BM229" s="199"/>
      <c r="BN229" s="199"/>
      <c r="BO229" s="199"/>
      <c r="BP229" s="199"/>
      <c r="BQ229"/>
      <c r="BR229" s="223">
        <v>225</v>
      </c>
      <c r="BS229" s="214">
        <v>2.8721999999999999</v>
      </c>
      <c r="BT229" s="224">
        <v>7.2008999999999999</v>
      </c>
      <c r="BU229" s="224">
        <v>6.3650799999999998</v>
      </c>
      <c r="BV229" s="215">
        <v>11.1638</v>
      </c>
      <c r="BW229"/>
      <c r="BX229"/>
      <c r="BY229"/>
      <c r="BZ229"/>
      <c r="CA229"/>
      <c r="CB229"/>
      <c r="CC229"/>
      <c r="CD229"/>
      <c r="CE229"/>
      <c r="CF229"/>
      <c r="CG229"/>
    </row>
    <row r="230" spans="60:85" ht="20">
      <c r="BH230"/>
      <c r="BI230" s="199"/>
      <c r="BJ230" s="199"/>
      <c r="BK230" s="199"/>
      <c r="BL230" s="199"/>
      <c r="BM230" s="199"/>
      <c r="BN230" s="199"/>
      <c r="BO230" s="199"/>
      <c r="BP230" s="199"/>
      <c r="BQ230"/>
      <c r="BR230" s="223">
        <v>226</v>
      </c>
      <c r="BS230" s="214">
        <v>9.5563300000000009</v>
      </c>
      <c r="BT230" s="224">
        <v>9.0761500000000002</v>
      </c>
      <c r="BU230" s="224">
        <v>7.1900500000000003</v>
      </c>
      <c r="BV230" s="215">
        <v>7.6768000000000001</v>
      </c>
      <c r="BW230"/>
      <c r="BX230"/>
      <c r="BY230"/>
      <c r="BZ230"/>
      <c r="CA230"/>
      <c r="CB230"/>
      <c r="CC230"/>
      <c r="CD230"/>
      <c r="CE230"/>
      <c r="CF230"/>
      <c r="CG230"/>
    </row>
    <row r="231" spans="60:85" ht="20">
      <c r="BH231"/>
      <c r="BI231" s="199"/>
      <c r="BJ231" s="199"/>
      <c r="BK231" s="199"/>
      <c r="BL231" s="199"/>
      <c r="BM231" s="199"/>
      <c r="BN231" s="199"/>
      <c r="BO231" s="199"/>
      <c r="BP231" s="199"/>
      <c r="BQ231"/>
      <c r="BR231" s="223">
        <v>227</v>
      </c>
      <c r="BS231" s="214">
        <v>7.1307799999999997</v>
      </c>
      <c r="BT231" s="224">
        <v>9.1199700000000004</v>
      </c>
      <c r="BU231" s="224">
        <v>8.6909899999999993</v>
      </c>
      <c r="BV231" s="215">
        <v>6.9708600000000001</v>
      </c>
      <c r="BW231"/>
      <c r="BX231"/>
      <c r="BY231"/>
      <c r="BZ231"/>
      <c r="CA231"/>
      <c r="CB231"/>
      <c r="CC231"/>
      <c r="CD231"/>
      <c r="CE231"/>
      <c r="CF231"/>
      <c r="CG231"/>
    </row>
    <row r="232" spans="60:85" ht="20">
      <c r="BH232"/>
      <c r="BI232" s="199"/>
      <c r="BJ232" s="199"/>
      <c r="BK232" s="199"/>
      <c r="BL232" s="199"/>
      <c r="BM232" s="199"/>
      <c r="BN232" s="199"/>
      <c r="BO232" s="199"/>
      <c r="BP232" s="199"/>
      <c r="BQ232"/>
      <c r="BR232" s="223">
        <v>228</v>
      </c>
      <c r="BS232" s="214">
        <v>8.6802499999999991</v>
      </c>
      <c r="BT232" s="224">
        <v>9.3876399999999993</v>
      </c>
      <c r="BU232" s="224">
        <v>6.7916800000000004</v>
      </c>
      <c r="BV232" s="215">
        <v>7.3208799999999998</v>
      </c>
      <c r="BW232"/>
      <c r="BX232"/>
      <c r="BY232"/>
      <c r="BZ232"/>
      <c r="CA232"/>
      <c r="CB232"/>
      <c r="CC232"/>
      <c r="CD232"/>
      <c r="CE232"/>
      <c r="CF232"/>
      <c r="CG232"/>
    </row>
    <row r="233" spans="60:85" ht="20">
      <c r="BH233"/>
      <c r="BI233" s="199"/>
      <c r="BJ233" s="199"/>
      <c r="BK233" s="199"/>
      <c r="BL233" s="199"/>
      <c r="BM233" s="199"/>
      <c r="BN233" s="199"/>
      <c r="BO233" s="199"/>
      <c r="BP233" s="199"/>
      <c r="BQ233"/>
      <c r="BR233" s="223">
        <v>229</v>
      </c>
      <c r="BS233" s="214">
        <v>10.7333</v>
      </c>
      <c r="BT233" s="224">
        <v>9.1035810000000001</v>
      </c>
      <c r="BU233" s="224">
        <v>11.6835</v>
      </c>
      <c r="BV233" s="215">
        <v>8.2497900000000008</v>
      </c>
      <c r="BW233"/>
      <c r="BX233"/>
      <c r="BY233"/>
      <c r="BZ233"/>
      <c r="CA233"/>
      <c r="CB233"/>
      <c r="CC233"/>
      <c r="CD233"/>
      <c r="CE233"/>
      <c r="CF233"/>
      <c r="CG233"/>
    </row>
    <row r="234" spans="60:85" ht="20">
      <c r="BH234"/>
      <c r="BI234" s="199"/>
      <c r="BJ234" s="199"/>
      <c r="BK234" s="199"/>
      <c r="BL234" s="199"/>
      <c r="BM234" s="199"/>
      <c r="BN234" s="199"/>
      <c r="BO234" s="199"/>
      <c r="BP234" s="199"/>
      <c r="BQ234"/>
      <c r="BR234" s="223">
        <v>230</v>
      </c>
      <c r="BS234" s="214">
        <v>3.14757</v>
      </c>
      <c r="BT234" s="224">
        <v>14.254</v>
      </c>
      <c r="BU234" s="224">
        <v>13.4877</v>
      </c>
      <c r="BV234" s="215">
        <v>4.2804799999999998</v>
      </c>
      <c r="BW234"/>
      <c r="BX234"/>
      <c r="BY234"/>
      <c r="BZ234"/>
      <c r="CA234"/>
      <c r="CB234"/>
      <c r="CC234"/>
      <c r="CD234"/>
      <c r="CE234"/>
      <c r="CF234"/>
      <c r="CG234"/>
    </row>
    <row r="235" spans="60:85" ht="20">
      <c r="BH235"/>
      <c r="BI235" s="199"/>
      <c r="BJ235" s="199"/>
      <c r="BK235" s="199"/>
      <c r="BL235" s="199"/>
      <c r="BM235" s="199"/>
      <c r="BN235" s="199"/>
      <c r="BO235" s="199"/>
      <c r="BP235" s="199"/>
      <c r="BQ235"/>
      <c r="BR235" s="223">
        <v>231</v>
      </c>
      <c r="BS235" s="214">
        <v>8.5423299999999998</v>
      </c>
      <c r="BT235" s="224">
        <v>13.2094</v>
      </c>
      <c r="BU235" s="224">
        <v>13.5617</v>
      </c>
      <c r="BV235" s="215">
        <v>5.3182999999999998</v>
      </c>
      <c r="BW235"/>
      <c r="BX235"/>
      <c r="BY235"/>
      <c r="BZ235"/>
      <c r="CA235"/>
      <c r="CB235"/>
      <c r="CC235"/>
      <c r="CD235"/>
      <c r="CE235"/>
      <c r="CF235"/>
      <c r="CG235"/>
    </row>
    <row r="236" spans="60:85" ht="20">
      <c r="BH236"/>
      <c r="BI236" s="199"/>
      <c r="BJ236" s="199"/>
      <c r="BK236" s="199"/>
      <c r="BL236" s="199"/>
      <c r="BM236" s="199"/>
      <c r="BN236" s="199"/>
      <c r="BO236" s="199"/>
      <c r="BP236" s="199"/>
      <c r="BQ236"/>
      <c r="BR236" s="223">
        <v>232</v>
      </c>
      <c r="BS236" s="214">
        <v>5.9329999999999998</v>
      </c>
      <c r="BT236" s="224">
        <v>10.872</v>
      </c>
      <c r="BU236" s="224">
        <v>17.585000000000001</v>
      </c>
      <c r="BV236" s="215">
        <v>9.1439199999999996</v>
      </c>
      <c r="BW236"/>
      <c r="BX236"/>
      <c r="BY236"/>
      <c r="BZ236"/>
      <c r="CA236"/>
      <c r="CB236"/>
      <c r="CC236"/>
      <c r="CD236"/>
      <c r="CE236"/>
      <c r="CF236"/>
      <c r="CG236"/>
    </row>
    <row r="237" spans="60:85" ht="20">
      <c r="BH237"/>
      <c r="BI237" s="199"/>
      <c r="BJ237" s="199"/>
      <c r="BK237" s="199"/>
      <c r="BL237" s="199"/>
      <c r="BM237" s="199"/>
      <c r="BN237" s="199"/>
      <c r="BO237" s="199"/>
      <c r="BP237" s="199"/>
      <c r="BQ237"/>
      <c r="BR237" s="223">
        <v>233</v>
      </c>
      <c r="BS237" s="214">
        <v>6.63401</v>
      </c>
      <c r="BT237" s="224">
        <v>13.2019</v>
      </c>
      <c r="BU237" s="224">
        <v>11.372199999999999</v>
      </c>
      <c r="BV237" s="215">
        <v>8.8651300000000006</v>
      </c>
      <c r="BW237"/>
      <c r="BX237"/>
      <c r="BY237"/>
      <c r="BZ237"/>
      <c r="CA237"/>
      <c r="CB237"/>
      <c r="CC237"/>
      <c r="CD237"/>
      <c r="CE237"/>
      <c r="CF237"/>
      <c r="CG237"/>
    </row>
    <row r="238" spans="60:85" ht="20">
      <c r="BH238"/>
      <c r="BI238" s="199"/>
      <c r="BJ238" s="199"/>
      <c r="BK238" s="199"/>
      <c r="BL238" s="199"/>
      <c r="BM238" s="199"/>
      <c r="BN238" s="199"/>
      <c r="BO238" s="199"/>
      <c r="BP238" s="199"/>
      <c r="BQ238"/>
      <c r="BR238" s="223">
        <v>234</v>
      </c>
      <c r="BS238" s="214">
        <v>13.998799999999999</v>
      </c>
      <c r="BT238" s="224">
        <v>9.6008499999999994</v>
      </c>
      <c r="BU238" s="224">
        <v>9.1769599999999993</v>
      </c>
      <c r="BV238" s="215">
        <v>7.6218199999999996</v>
      </c>
      <c r="BW238"/>
      <c r="BX238"/>
      <c r="BY238"/>
      <c r="BZ238"/>
      <c r="CA238"/>
      <c r="CB238"/>
      <c r="CC238"/>
      <c r="CD238"/>
      <c r="CE238"/>
      <c r="CF238"/>
      <c r="CG238"/>
    </row>
    <row r="239" spans="60:85" ht="20">
      <c r="BH239"/>
      <c r="BI239" s="199"/>
      <c r="BJ239" s="199"/>
      <c r="BK239" s="199"/>
      <c r="BL239" s="199"/>
      <c r="BM239" s="199"/>
      <c r="BN239" s="199"/>
      <c r="BO239" s="199"/>
      <c r="BP239" s="199"/>
      <c r="BQ239"/>
      <c r="BR239" s="223">
        <v>235</v>
      </c>
      <c r="BS239" s="214">
        <v>19.179500000000001</v>
      </c>
      <c r="BT239" s="224">
        <v>6.6240199999999998</v>
      </c>
      <c r="BU239" s="224">
        <v>8.2273300000000003</v>
      </c>
      <c r="BV239" s="215">
        <v>5.2647199999999996</v>
      </c>
      <c r="BW239"/>
      <c r="BX239"/>
      <c r="BY239"/>
      <c r="BZ239"/>
      <c r="CA239"/>
      <c r="CB239"/>
      <c r="CC239"/>
      <c r="CD239"/>
      <c r="CE239"/>
      <c r="CF239"/>
      <c r="CG239"/>
    </row>
    <row r="240" spans="60:85" ht="20">
      <c r="BH240"/>
      <c r="BI240" s="199"/>
      <c r="BJ240" s="199"/>
      <c r="BK240" s="199"/>
      <c r="BL240" s="199"/>
      <c r="BM240" s="199"/>
      <c r="BN240" s="199"/>
      <c r="BO240" s="199"/>
      <c r="BP240" s="199"/>
      <c r="BQ240"/>
      <c r="BR240" s="223">
        <v>236</v>
      </c>
      <c r="BS240" s="214">
        <v>8.0553100000000004</v>
      </c>
      <c r="BT240" s="224">
        <v>7.7779800000000003</v>
      </c>
      <c r="BU240" s="224">
        <v>14.3239</v>
      </c>
      <c r="BV240" s="215">
        <v>10.360300000000001</v>
      </c>
      <c r="BW240"/>
      <c r="BX240"/>
      <c r="BY240"/>
      <c r="BZ240"/>
      <c r="CA240"/>
      <c r="CB240"/>
      <c r="CC240"/>
      <c r="CD240"/>
      <c r="CE240"/>
      <c r="CF240"/>
      <c r="CG240"/>
    </row>
    <row r="241" spans="60:85" ht="20">
      <c r="BH241"/>
      <c r="BI241" s="199"/>
      <c r="BJ241" s="199"/>
      <c r="BK241" s="199"/>
      <c r="BL241" s="199"/>
      <c r="BM241" s="199"/>
      <c r="BN241" s="199"/>
      <c r="BO241" s="199"/>
      <c r="BP241" s="199"/>
      <c r="BQ241"/>
      <c r="BR241" s="223">
        <v>237</v>
      </c>
      <c r="BS241" s="214">
        <v>11.5334</v>
      </c>
      <c r="BT241" s="224">
        <v>6.5836899999999998</v>
      </c>
      <c r="BU241" s="224">
        <v>9.3351299999999995</v>
      </c>
      <c r="BV241" s="215">
        <v>12.4907</v>
      </c>
      <c r="BW241"/>
      <c r="BX241"/>
      <c r="BY241"/>
      <c r="BZ241"/>
      <c r="CA241"/>
      <c r="CB241"/>
      <c r="CC241"/>
      <c r="CD241"/>
      <c r="CE241"/>
      <c r="CF241"/>
      <c r="CG241"/>
    </row>
    <row r="242" spans="60:85" ht="20">
      <c r="BH242"/>
      <c r="BI242" s="199"/>
      <c r="BJ242" s="199"/>
      <c r="BK242" s="199"/>
      <c r="BL242" s="199"/>
      <c r="BM242" s="199"/>
      <c r="BN242" s="199"/>
      <c r="BO242" s="199"/>
      <c r="BP242" s="199"/>
      <c r="BQ242"/>
      <c r="BR242" s="223">
        <v>238</v>
      </c>
      <c r="BS242" s="214">
        <v>5.6928400000000003</v>
      </c>
      <c r="BT242" s="224">
        <v>10.553100000000001</v>
      </c>
      <c r="BU242" s="224">
        <v>7.1404500000000004</v>
      </c>
      <c r="BV242" s="215">
        <v>9.5536999999999992</v>
      </c>
      <c r="BW242"/>
      <c r="BX242"/>
      <c r="BY242"/>
      <c r="BZ242"/>
      <c r="CA242"/>
      <c r="CB242"/>
      <c r="CC242"/>
      <c r="CD242"/>
      <c r="CE242"/>
      <c r="CF242"/>
      <c r="CG242"/>
    </row>
    <row r="243" spans="60:85" ht="20">
      <c r="BH243"/>
      <c r="BI243" s="199"/>
      <c r="BJ243" s="199"/>
      <c r="BK243" s="199"/>
      <c r="BL243" s="199"/>
      <c r="BM243" s="199"/>
      <c r="BN243" s="199"/>
      <c r="BO243" s="199"/>
      <c r="BP243" s="199"/>
      <c r="BQ243"/>
      <c r="BR243" s="223">
        <v>239</v>
      </c>
      <c r="BS243" s="214">
        <v>5.9617800000000001</v>
      </c>
      <c r="BT243" s="224">
        <v>9.9181100000000004</v>
      </c>
      <c r="BU243" s="224">
        <v>13.864699999999999</v>
      </c>
      <c r="BV243" s="215">
        <v>9.1125399999999992</v>
      </c>
      <c r="BW243"/>
      <c r="BX243"/>
      <c r="BY243"/>
      <c r="BZ243"/>
      <c r="CA243"/>
      <c r="CB243"/>
      <c r="CC243"/>
      <c r="CD243"/>
      <c r="CE243"/>
      <c r="CF243"/>
      <c r="CG243"/>
    </row>
    <row r="244" spans="60:85" ht="20">
      <c r="BH244"/>
      <c r="BI244" s="199"/>
      <c r="BJ244" s="199"/>
      <c r="BK244" s="199"/>
      <c r="BL244" s="199"/>
      <c r="BM244" s="199"/>
      <c r="BN244" s="199"/>
      <c r="BO244" s="199"/>
      <c r="BP244" s="199"/>
      <c r="BQ244"/>
      <c r="BR244" s="223">
        <v>240</v>
      </c>
      <c r="BS244" s="214">
        <v>2.9178899999999999</v>
      </c>
      <c r="BT244" s="224">
        <v>2.94719</v>
      </c>
      <c r="BU244" s="224">
        <v>3.8914200000000001</v>
      </c>
      <c r="BV244" s="215">
        <v>10.6431</v>
      </c>
      <c r="BW244"/>
      <c r="BX244"/>
      <c r="BY244"/>
      <c r="BZ244"/>
      <c r="CA244"/>
      <c r="CB244"/>
      <c r="CC244"/>
      <c r="CD244"/>
      <c r="CE244"/>
      <c r="CF244"/>
      <c r="CG244"/>
    </row>
    <row r="245" spans="60:85" ht="20">
      <c r="BH245"/>
      <c r="BI245" s="199"/>
      <c r="BJ245" s="199"/>
      <c r="BK245" s="199"/>
      <c r="BL245" s="199"/>
      <c r="BM245" s="199"/>
      <c r="BN245" s="199"/>
      <c r="BO245" s="199"/>
      <c r="BP245" s="199"/>
      <c r="BQ245"/>
      <c r="BR245" s="223">
        <v>241</v>
      </c>
      <c r="BS245" s="214">
        <v>12.3504</v>
      </c>
      <c r="BT245" s="224">
        <v>4.9366399999999997</v>
      </c>
      <c r="BU245" s="224">
        <v>11.4068</v>
      </c>
      <c r="BV245" s="215">
        <v>6.03193</v>
      </c>
      <c r="BW245"/>
      <c r="BX245"/>
      <c r="BY245"/>
      <c r="BZ245"/>
      <c r="CA245"/>
      <c r="CB245"/>
      <c r="CC245"/>
      <c r="CD245"/>
      <c r="CE245"/>
      <c r="CF245"/>
      <c r="CG245"/>
    </row>
    <row r="246" spans="60:85" ht="20">
      <c r="BH246"/>
      <c r="BI246" s="199"/>
      <c r="BJ246" s="199"/>
      <c r="BK246" s="199"/>
      <c r="BL246" s="199"/>
      <c r="BM246" s="199"/>
      <c r="BN246" s="199"/>
      <c r="BO246" s="199"/>
      <c r="BP246" s="199"/>
      <c r="BQ246"/>
      <c r="BR246" s="223">
        <v>242</v>
      </c>
      <c r="BS246" s="214">
        <v>6.4973999999999998</v>
      </c>
      <c r="BT246" s="224">
        <v>5.3685999999999998</v>
      </c>
      <c r="BU246" s="224">
        <v>8.1305300000000003</v>
      </c>
      <c r="BV246" s="215">
        <v>3.53437</v>
      </c>
      <c r="BW246"/>
      <c r="BX246"/>
      <c r="BY246"/>
      <c r="BZ246"/>
      <c r="CA246"/>
      <c r="CB246"/>
      <c r="CC246"/>
      <c r="CD246"/>
      <c r="CE246"/>
      <c r="CF246"/>
      <c r="CG246"/>
    </row>
    <row r="247" spans="60:85" ht="20">
      <c r="BH247"/>
      <c r="BI247" s="199"/>
      <c r="BJ247" s="199"/>
      <c r="BK247" s="199"/>
      <c r="BL247" s="199"/>
      <c r="BM247" s="199"/>
      <c r="BN247" s="199"/>
      <c r="BO247" s="199"/>
      <c r="BP247" s="199"/>
      <c r="BQ247"/>
      <c r="BR247" s="223">
        <v>243</v>
      </c>
      <c r="BS247" s="214">
        <v>12.683199999999999</v>
      </c>
      <c r="BT247" s="224">
        <v>6.0348899999999999</v>
      </c>
      <c r="BU247" s="224">
        <v>5.65463</v>
      </c>
      <c r="BV247" s="215">
        <v>4.7741199999999999</v>
      </c>
      <c r="BW247"/>
      <c r="BX247"/>
      <c r="BY247"/>
      <c r="BZ247"/>
      <c r="CA247"/>
      <c r="CB247"/>
      <c r="CC247"/>
      <c r="CD247"/>
      <c r="CE247"/>
      <c r="CF247"/>
      <c r="CG247"/>
    </row>
    <row r="248" spans="60:85" ht="20">
      <c r="BH248"/>
      <c r="BI248" s="199"/>
      <c r="BJ248" s="199"/>
      <c r="BK248" s="199"/>
      <c r="BL248" s="199"/>
      <c r="BM248" s="199"/>
      <c r="BN248" s="199"/>
      <c r="BO248" s="199"/>
      <c r="BP248" s="199"/>
      <c r="BQ248"/>
      <c r="BR248" s="223">
        <v>244</v>
      </c>
      <c r="BS248" s="214">
        <v>7.14344</v>
      </c>
      <c r="BT248" s="224">
        <v>11.8062</v>
      </c>
      <c r="BU248" s="224">
        <v>7.5884499999999999</v>
      </c>
      <c r="BV248" s="215">
        <v>3.6262300000000001</v>
      </c>
      <c r="BW248"/>
      <c r="BX248"/>
      <c r="BY248"/>
      <c r="BZ248"/>
      <c r="CA248"/>
      <c r="CB248"/>
      <c r="CC248"/>
      <c r="CD248"/>
      <c r="CE248"/>
      <c r="CF248"/>
      <c r="CG248"/>
    </row>
    <row r="249" spans="60:85" ht="20">
      <c r="BH249"/>
      <c r="BI249" s="199"/>
      <c r="BJ249" s="199"/>
      <c r="BK249" s="199"/>
      <c r="BL249" s="199"/>
      <c r="BM249" s="199"/>
      <c r="BN249" s="199"/>
      <c r="BO249" s="199"/>
      <c r="BP249" s="199"/>
      <c r="BQ249"/>
      <c r="BR249" s="223">
        <v>245</v>
      </c>
      <c r="BS249" s="214">
        <v>9.6395900000000001</v>
      </c>
      <c r="BT249" s="224">
        <v>7.3659600000000003</v>
      </c>
      <c r="BU249" s="224">
        <v>5.3622699999999996</v>
      </c>
      <c r="BV249" s="215">
        <v>3.10344</v>
      </c>
      <c r="BW249"/>
      <c r="BX249"/>
      <c r="BY249"/>
      <c r="BZ249"/>
      <c r="CA249"/>
      <c r="CB249"/>
      <c r="CC249"/>
      <c r="CD249"/>
      <c r="CE249"/>
      <c r="CF249"/>
      <c r="CG249"/>
    </row>
    <row r="250" spans="60:85" ht="20">
      <c r="BH250"/>
      <c r="BI250" s="199"/>
      <c r="BJ250" s="199"/>
      <c r="BK250" s="199"/>
      <c r="BL250" s="199"/>
      <c r="BM250" s="199"/>
      <c r="BN250" s="199"/>
      <c r="BO250" s="199"/>
      <c r="BP250" s="199"/>
      <c r="BQ250"/>
      <c r="BR250" s="223">
        <v>246</v>
      </c>
      <c r="BS250" s="214">
        <v>8.0576000000000008</v>
      </c>
      <c r="BT250" s="224">
        <v>8.5066199999999998</v>
      </c>
      <c r="BU250" s="224">
        <v>6.0625099999999996</v>
      </c>
      <c r="BV250" s="215">
        <v>7.1868299999999996</v>
      </c>
      <c r="BW250"/>
      <c r="BX250"/>
      <c r="BY250"/>
      <c r="BZ250"/>
      <c r="CA250"/>
      <c r="CB250"/>
      <c r="CC250"/>
      <c r="CD250"/>
      <c r="CE250"/>
      <c r="CF250"/>
      <c r="CG250"/>
    </row>
    <row r="251" spans="60:85" ht="20">
      <c r="BH251"/>
      <c r="BI251" s="199"/>
      <c r="BJ251" s="199"/>
      <c r="BK251" s="199"/>
      <c r="BL251" s="199"/>
      <c r="BM251" s="199"/>
      <c r="BN251" s="199"/>
      <c r="BO251" s="199"/>
      <c r="BP251" s="199"/>
      <c r="BQ251"/>
      <c r="BR251" s="223">
        <v>247</v>
      </c>
      <c r="BS251" s="214">
        <v>4.4815500000000004</v>
      </c>
      <c r="BT251" s="224">
        <v>7.6499899999999998</v>
      </c>
      <c r="BU251" s="224">
        <v>9.0725499999999997</v>
      </c>
      <c r="BV251" s="215">
        <v>6.9780800000000003</v>
      </c>
      <c r="BW251"/>
      <c r="BX251"/>
      <c r="BY251"/>
      <c r="BZ251"/>
      <c r="CA251"/>
      <c r="CB251"/>
      <c r="CC251"/>
      <c r="CD251"/>
      <c r="CE251"/>
      <c r="CF251"/>
      <c r="CG251"/>
    </row>
    <row r="252" spans="60:85" ht="20">
      <c r="BH252"/>
      <c r="BI252" s="199"/>
      <c r="BJ252" s="199"/>
      <c r="BK252" s="199"/>
      <c r="BL252" s="199"/>
      <c r="BM252" s="199"/>
      <c r="BN252" s="199"/>
      <c r="BO252" s="199"/>
      <c r="BP252" s="199"/>
      <c r="BQ252"/>
      <c r="BR252" s="223">
        <v>248</v>
      </c>
      <c r="BS252" s="214">
        <v>8.5107900000000001</v>
      </c>
      <c r="BT252" s="224">
        <v>4.0889699999999998</v>
      </c>
      <c r="BU252" s="224">
        <v>20.878399999999999</v>
      </c>
      <c r="BV252" s="215">
        <v>7.5485699999999998</v>
      </c>
      <c r="BW252"/>
      <c r="BX252"/>
      <c r="BY252"/>
      <c r="BZ252"/>
      <c r="CA252"/>
      <c r="CB252"/>
      <c r="CC252"/>
      <c r="CD252"/>
      <c r="CE252"/>
      <c r="CF252"/>
      <c r="CG252"/>
    </row>
    <row r="253" spans="60:85" ht="20">
      <c r="BH253"/>
      <c r="BI253" s="199"/>
      <c r="BJ253" s="199"/>
      <c r="BK253" s="199"/>
      <c r="BL253" s="199"/>
      <c r="BM253" s="199"/>
      <c r="BN253" s="199"/>
      <c r="BO253" s="199"/>
      <c r="BP253" s="199"/>
      <c r="BQ253"/>
      <c r="BR253" s="223">
        <v>249</v>
      </c>
      <c r="BS253" s="214">
        <v>3.4071799999999999</v>
      </c>
      <c r="BT253" s="224">
        <v>13.6294</v>
      </c>
      <c r="BU253" s="224">
        <v>12.3028</v>
      </c>
      <c r="BV253" s="215">
        <v>13.6995</v>
      </c>
      <c r="BW253"/>
      <c r="BX253"/>
      <c r="BY253"/>
      <c r="BZ253"/>
      <c r="CA253"/>
      <c r="CB253"/>
      <c r="CC253"/>
      <c r="CD253"/>
      <c r="CE253"/>
      <c r="CF253"/>
      <c r="CG253"/>
    </row>
    <row r="254" spans="60:85" ht="20">
      <c r="BH254"/>
      <c r="BI254" s="199"/>
      <c r="BJ254" s="199"/>
      <c r="BK254" s="199"/>
      <c r="BL254" s="199"/>
      <c r="BM254" s="199"/>
      <c r="BN254" s="199"/>
      <c r="BO254" s="199"/>
      <c r="BP254" s="199"/>
      <c r="BQ254"/>
      <c r="BR254" s="223">
        <v>250</v>
      </c>
      <c r="BS254" s="214">
        <v>10.3559</v>
      </c>
      <c r="BT254" s="224">
        <v>14.700100000000001</v>
      </c>
      <c r="BU254" s="224">
        <v>14.8027</v>
      </c>
      <c r="BV254" s="215">
        <v>13.5327</v>
      </c>
      <c r="BW254"/>
      <c r="BX254"/>
      <c r="BY254"/>
      <c r="BZ254"/>
      <c r="CA254"/>
      <c r="CB254"/>
      <c r="CC254"/>
      <c r="CD254"/>
      <c r="CE254"/>
      <c r="CF254"/>
      <c r="CG254"/>
    </row>
    <row r="255" spans="60:85" ht="20">
      <c r="BH255"/>
      <c r="BI255" s="199"/>
      <c r="BJ255" s="199"/>
      <c r="BK255" s="199"/>
      <c r="BL255" s="199"/>
      <c r="BM255" s="199"/>
      <c r="BN255" s="199"/>
      <c r="BO255" s="199"/>
      <c r="BP255" s="199"/>
      <c r="BQ255"/>
      <c r="BR255" s="223">
        <v>251</v>
      </c>
      <c r="BS255" s="214">
        <v>10.278700000000001</v>
      </c>
      <c r="BT255" s="224">
        <v>13.0624</v>
      </c>
      <c r="BU255" s="224">
        <v>8.0777000000000001</v>
      </c>
      <c r="BV255" s="215">
        <v>6.6858899999999997</v>
      </c>
      <c r="BW255"/>
      <c r="BX255"/>
      <c r="BY255"/>
      <c r="BZ255"/>
      <c r="CA255"/>
      <c r="CB255"/>
      <c r="CC255"/>
      <c r="CD255"/>
      <c r="CE255"/>
      <c r="CF255"/>
      <c r="CG255"/>
    </row>
    <row r="256" spans="60:85" ht="20">
      <c r="BH256"/>
      <c r="BI256" s="199"/>
      <c r="BJ256" s="199"/>
      <c r="BK256" s="199"/>
      <c r="BL256" s="199"/>
      <c r="BM256" s="199"/>
      <c r="BN256" s="199"/>
      <c r="BO256" s="199"/>
      <c r="BP256" s="199"/>
      <c r="BQ256"/>
      <c r="BR256" s="223">
        <v>252</v>
      </c>
      <c r="BS256" s="214">
        <v>10.0052</v>
      </c>
      <c r="BT256" s="224">
        <v>7.1103300000000003</v>
      </c>
      <c r="BU256" s="224">
        <v>10.468400000000001</v>
      </c>
      <c r="BV256" s="215">
        <v>10.3048</v>
      </c>
      <c r="BW256"/>
      <c r="BX256"/>
      <c r="BY256"/>
      <c r="BZ256"/>
      <c r="CA256"/>
      <c r="CB256"/>
      <c r="CC256"/>
      <c r="CD256"/>
      <c r="CE256"/>
      <c r="CF256"/>
      <c r="CG256"/>
    </row>
    <row r="257" spans="60:85" ht="20">
      <c r="BH257"/>
      <c r="BI257" s="199"/>
      <c r="BJ257" s="199"/>
      <c r="BK257" s="199"/>
      <c r="BL257" s="199"/>
      <c r="BM257" s="199"/>
      <c r="BN257" s="199"/>
      <c r="BO257" s="199"/>
      <c r="BP257" s="199"/>
      <c r="BQ257"/>
      <c r="BR257" s="223">
        <v>253</v>
      </c>
      <c r="BS257" s="214">
        <v>10.1004</v>
      </c>
      <c r="BT257" s="224">
        <v>7.1205499999999997</v>
      </c>
      <c r="BU257" s="224">
        <v>9.1733600000000006</v>
      </c>
      <c r="BV257" s="215">
        <v>13.3706</v>
      </c>
      <c r="BW257"/>
      <c r="BX257"/>
      <c r="BY257"/>
      <c r="BZ257"/>
      <c r="CA257"/>
      <c r="CB257"/>
      <c r="CC257"/>
      <c r="CD257"/>
      <c r="CE257"/>
      <c r="CF257"/>
      <c r="CG257"/>
    </row>
    <row r="258" spans="60:85" ht="20">
      <c r="BH258"/>
      <c r="BI258" s="199"/>
      <c r="BJ258" s="199"/>
      <c r="BK258" s="199"/>
      <c r="BL258" s="199"/>
      <c r="BM258" s="199"/>
      <c r="BN258" s="199"/>
      <c r="BO258" s="199"/>
      <c r="BP258" s="199"/>
      <c r="BQ258"/>
      <c r="BR258" s="223">
        <v>254</v>
      </c>
      <c r="BS258" s="214">
        <v>12.7158</v>
      </c>
      <c r="BT258" s="224">
        <v>10.1029</v>
      </c>
      <c r="BU258" s="224">
        <v>13.4152</v>
      </c>
      <c r="BV258" s="215">
        <v>4.1920900000000003</v>
      </c>
      <c r="BW258"/>
      <c r="BX258"/>
      <c r="BY258"/>
      <c r="BZ258"/>
      <c r="CA258"/>
      <c r="CB258"/>
      <c r="CC258"/>
      <c r="CD258"/>
      <c r="CE258"/>
      <c r="CF258"/>
      <c r="CG258"/>
    </row>
    <row r="259" spans="60:85" ht="20">
      <c r="BH259"/>
      <c r="BI259" s="199"/>
      <c r="BJ259" s="199"/>
      <c r="BK259" s="199"/>
      <c r="BL259" s="199"/>
      <c r="BM259" s="199"/>
      <c r="BN259" s="199"/>
      <c r="BO259" s="199"/>
      <c r="BP259" s="199"/>
      <c r="BQ259"/>
      <c r="BR259" s="223">
        <v>255</v>
      </c>
      <c r="BS259" s="214">
        <v>11.1335</v>
      </c>
      <c r="BT259" s="224">
        <v>10.848100000000001</v>
      </c>
      <c r="BU259" s="224">
        <v>11.617100000000001</v>
      </c>
      <c r="BV259" s="215">
        <v>11.412699999999999</v>
      </c>
      <c r="BW259"/>
      <c r="BX259"/>
      <c r="BY259"/>
      <c r="BZ259"/>
      <c r="CA259"/>
      <c r="CB259"/>
      <c r="CC259"/>
      <c r="CD259"/>
      <c r="CE259"/>
      <c r="CF259"/>
      <c r="CG259"/>
    </row>
    <row r="260" spans="60:85" ht="20">
      <c r="BH260"/>
      <c r="BI260" s="199"/>
      <c r="BJ260" s="199"/>
      <c r="BK260" s="199"/>
      <c r="BL260" s="199"/>
      <c r="BM260" s="199"/>
      <c r="BN260" s="199"/>
      <c r="BO260" s="199"/>
      <c r="BP260" s="199"/>
      <c r="BQ260"/>
      <c r="BR260" s="223">
        <v>256</v>
      </c>
      <c r="BS260" s="214">
        <v>16.354500000000002</v>
      </c>
      <c r="BT260" s="224">
        <v>7.35175</v>
      </c>
      <c r="BU260" s="224">
        <v>12.3101</v>
      </c>
      <c r="BV260" s="215">
        <v>14.448700000000001</v>
      </c>
      <c r="BW260"/>
      <c r="BX260"/>
      <c r="BY260"/>
      <c r="BZ260"/>
      <c r="CA260"/>
      <c r="CB260"/>
      <c r="CC260"/>
      <c r="CD260"/>
      <c r="CE260"/>
      <c r="CF260"/>
      <c r="CG260"/>
    </row>
    <row r="261" spans="60:85" ht="20">
      <c r="BH261"/>
      <c r="BI261" s="199"/>
      <c r="BJ261" s="199"/>
      <c r="BK261" s="199"/>
      <c r="BL261" s="199"/>
      <c r="BM261" s="199"/>
      <c r="BN261" s="199"/>
      <c r="BO261" s="199"/>
      <c r="BP261" s="199"/>
      <c r="BQ261"/>
      <c r="BR261" s="223">
        <v>257</v>
      </c>
      <c r="BS261" s="214">
        <v>6.7007300000000001</v>
      </c>
      <c r="BT261" s="224">
        <v>4.36897</v>
      </c>
      <c r="BU261" s="224">
        <v>9.7279099999999996</v>
      </c>
      <c r="BV261" s="215">
        <v>12.115399999999999</v>
      </c>
      <c r="BW261"/>
      <c r="BX261"/>
      <c r="BY261"/>
      <c r="BZ261"/>
      <c r="CA261"/>
      <c r="CB261"/>
      <c r="CC261"/>
      <c r="CD261"/>
      <c r="CE261"/>
      <c r="CF261"/>
      <c r="CG261"/>
    </row>
    <row r="262" spans="60:85" ht="20">
      <c r="BH262"/>
      <c r="BI262" s="199"/>
      <c r="BJ262" s="199"/>
      <c r="BK262" s="199"/>
      <c r="BL262" s="199"/>
      <c r="BM262" s="199"/>
      <c r="BN262" s="199"/>
      <c r="BO262" s="199"/>
      <c r="BP262" s="199"/>
      <c r="BQ262"/>
      <c r="BR262" s="223">
        <v>258</v>
      </c>
      <c r="BS262" s="214">
        <v>8.9468599999999991</v>
      </c>
      <c r="BT262" s="224">
        <v>7.9362899999999996</v>
      </c>
      <c r="BU262" s="224">
        <v>3.4254799999999999</v>
      </c>
      <c r="BV262" s="215">
        <v>8.1221399999999999</v>
      </c>
      <c r="BW262"/>
      <c r="BX262"/>
      <c r="BY262"/>
      <c r="BZ262"/>
      <c r="CA262"/>
      <c r="CB262"/>
      <c r="CC262"/>
      <c r="CD262"/>
      <c r="CE262"/>
      <c r="CF262"/>
      <c r="CG262"/>
    </row>
    <row r="263" spans="60:85" ht="20">
      <c r="BH263"/>
      <c r="BI263" s="199"/>
      <c r="BJ263" s="199"/>
      <c r="BK263" s="199"/>
      <c r="BL263" s="199"/>
      <c r="BM263" s="199"/>
      <c r="BN263" s="199"/>
      <c r="BO263" s="199"/>
      <c r="BP263" s="199"/>
      <c r="BQ263"/>
      <c r="BR263" s="223">
        <v>259</v>
      </c>
      <c r="BS263" s="214">
        <v>9.4265000000000008</v>
      </c>
      <c r="BT263" s="224">
        <v>6.2669800000000002</v>
      </c>
      <c r="BU263" s="224">
        <v>6.8569100000000001</v>
      </c>
      <c r="BV263" s="215">
        <v>11.998799999999999</v>
      </c>
      <c r="BW263"/>
      <c r="BX263"/>
      <c r="BY263"/>
      <c r="BZ263"/>
      <c r="CA263"/>
      <c r="CB263"/>
      <c r="CC263"/>
      <c r="CD263"/>
      <c r="CE263"/>
      <c r="CF263"/>
      <c r="CG263"/>
    </row>
    <row r="264" spans="60:85" ht="20">
      <c r="BH264"/>
      <c r="BI264" s="199"/>
      <c r="BJ264" s="199"/>
      <c r="BK264" s="199"/>
      <c r="BL264" s="199"/>
      <c r="BM264" s="199"/>
      <c r="BN264" s="199"/>
      <c r="BO264" s="199"/>
      <c r="BP264" s="199"/>
      <c r="BQ264"/>
      <c r="BR264" s="223">
        <v>260</v>
      </c>
      <c r="BS264" s="214">
        <v>11.315799999999999</v>
      </c>
      <c r="BT264" s="224">
        <v>5.5358700000000001</v>
      </c>
      <c r="BU264" s="224">
        <v>9.9394899999999993</v>
      </c>
      <c r="BV264" s="215">
        <v>9.5485900000000008</v>
      </c>
      <c r="BW264"/>
      <c r="BX264"/>
      <c r="BY264"/>
      <c r="BZ264"/>
      <c r="CA264"/>
      <c r="CB264"/>
      <c r="CC264"/>
      <c r="CD264"/>
      <c r="CE264"/>
      <c r="CF264"/>
      <c r="CG264"/>
    </row>
    <row r="265" spans="60:85" ht="20">
      <c r="BH265"/>
      <c r="BI265" s="199"/>
      <c r="BJ265" s="199"/>
      <c r="BK265" s="199"/>
      <c r="BL265" s="199"/>
      <c r="BM265" s="199"/>
      <c r="BN265" s="199"/>
      <c r="BO265" s="199"/>
      <c r="BP265" s="199"/>
      <c r="BQ265"/>
      <c r="BR265" s="223">
        <v>261</v>
      </c>
      <c r="BS265" s="214">
        <v>11.7377</v>
      </c>
      <c r="BT265" s="224">
        <v>8.6895500000000006</v>
      </c>
      <c r="BU265" s="224">
        <v>8.9426900000000007</v>
      </c>
      <c r="BV265" s="215">
        <v>15.363899999999999</v>
      </c>
      <c r="BW265"/>
      <c r="BX265"/>
      <c r="BY265"/>
      <c r="BZ265"/>
      <c r="CA265"/>
      <c r="CB265"/>
      <c r="CC265"/>
      <c r="CD265"/>
      <c r="CE265"/>
      <c r="CF265"/>
      <c r="CG265"/>
    </row>
    <row r="266" spans="60:85" ht="20">
      <c r="BH266"/>
      <c r="BI266" s="199"/>
      <c r="BJ266" s="199"/>
      <c r="BK266" s="199"/>
      <c r="BL266" s="199"/>
      <c r="BM266" s="199"/>
      <c r="BN266" s="199"/>
      <c r="BO266" s="199"/>
      <c r="BP266" s="199"/>
      <c r="BQ266"/>
      <c r="BR266" s="223">
        <v>262</v>
      </c>
      <c r="BS266" s="214">
        <v>8.5842200000000002</v>
      </c>
      <c r="BT266" s="224">
        <v>7.8228900000000001</v>
      </c>
      <c r="BU266" s="224">
        <v>4.5337899999999998</v>
      </c>
      <c r="BV266" s="215">
        <v>11.337199999999999</v>
      </c>
      <c r="BW266"/>
      <c r="BX266"/>
      <c r="BY266"/>
      <c r="BZ266"/>
      <c r="CA266"/>
      <c r="CB266"/>
      <c r="CC266"/>
      <c r="CD266"/>
      <c r="CE266"/>
      <c r="CF266"/>
      <c r="CG266"/>
    </row>
    <row r="267" spans="60:85" ht="20">
      <c r="BH267"/>
      <c r="BI267" s="199"/>
      <c r="BJ267" s="199"/>
      <c r="BK267" s="199"/>
      <c r="BL267" s="199"/>
      <c r="BM267" s="199"/>
      <c r="BN267" s="199"/>
      <c r="BO267" s="199"/>
      <c r="BP267" s="199"/>
      <c r="BQ267"/>
      <c r="BR267" s="223">
        <v>263</v>
      </c>
      <c r="BS267" s="214">
        <v>5.7704000000000004</v>
      </c>
      <c r="BT267" s="224">
        <v>14.9521</v>
      </c>
      <c r="BU267" s="224">
        <v>7.9511000000000003</v>
      </c>
      <c r="BV267" s="215">
        <v>4.7593699999999997</v>
      </c>
      <c r="BW267"/>
      <c r="BX267"/>
      <c r="BY267"/>
      <c r="BZ267"/>
      <c r="CA267"/>
      <c r="CB267"/>
      <c r="CC267"/>
      <c r="CD267"/>
      <c r="CE267"/>
      <c r="CF267"/>
      <c r="CG267"/>
    </row>
    <row r="268" spans="60:85" ht="20">
      <c r="BH268"/>
      <c r="BI268" s="199"/>
      <c r="BJ268" s="199"/>
      <c r="BK268" s="199"/>
      <c r="BL268" s="199"/>
      <c r="BM268" s="199"/>
      <c r="BN268" s="199"/>
      <c r="BO268" s="199"/>
      <c r="BP268" s="199"/>
      <c r="BQ268"/>
      <c r="BR268" s="223">
        <v>264</v>
      </c>
      <c r="BS268" s="214">
        <v>4.9963499999999996</v>
      </c>
      <c r="BT268" s="224">
        <v>8.1981099999999998</v>
      </c>
      <c r="BU268" s="224">
        <v>6.22011</v>
      </c>
      <c r="BV268" s="215">
        <v>5.9073200000000003</v>
      </c>
      <c r="BW268"/>
      <c r="BX268"/>
      <c r="BY268"/>
      <c r="BZ268"/>
      <c r="CA268"/>
      <c r="CB268"/>
      <c r="CC268"/>
      <c r="CD268"/>
      <c r="CE268"/>
      <c r="CF268"/>
      <c r="CG268"/>
    </row>
    <row r="269" spans="60:85" ht="20">
      <c r="BH269"/>
      <c r="BI269" s="199"/>
      <c r="BJ269" s="199"/>
      <c r="BK269" s="199"/>
      <c r="BL269" s="199"/>
      <c r="BM269" s="199"/>
      <c r="BN269" s="199"/>
      <c r="BO269" s="199"/>
      <c r="BP269" s="199"/>
      <c r="BQ269"/>
      <c r="BR269" s="223">
        <v>265</v>
      </c>
      <c r="BS269" s="214">
        <v>5.6344200000000004</v>
      </c>
      <c r="BT269" s="224">
        <v>6.5788700000000002</v>
      </c>
      <c r="BU269" s="224">
        <v>7.3717100000000002</v>
      </c>
      <c r="BV269" s="215">
        <v>5.9922199999999997</v>
      </c>
      <c r="BW269"/>
      <c r="BX269"/>
      <c r="BY269"/>
      <c r="BZ269"/>
      <c r="CA269"/>
      <c r="CB269"/>
      <c r="CC269"/>
      <c r="CD269"/>
      <c r="CE269"/>
      <c r="CF269"/>
      <c r="CG269"/>
    </row>
    <row r="270" spans="60:85" ht="20">
      <c r="BH270"/>
      <c r="BI270" s="199"/>
      <c r="BJ270" s="199"/>
      <c r="BK270" s="199"/>
      <c r="BL270" s="199"/>
      <c r="BM270" s="199"/>
      <c r="BN270" s="199"/>
      <c r="BO270" s="199"/>
      <c r="BP270" s="199"/>
      <c r="BQ270"/>
      <c r="BR270" s="223">
        <v>266</v>
      </c>
      <c r="BS270" s="214">
        <v>4.5868399999999996</v>
      </c>
      <c r="BT270" s="224">
        <v>6.52454</v>
      </c>
      <c r="BU270" s="224">
        <v>11.2515</v>
      </c>
      <c r="BV270" s="215">
        <v>7.16554</v>
      </c>
      <c r="BW270"/>
      <c r="BX270"/>
      <c r="BY270"/>
      <c r="BZ270"/>
      <c r="CA270"/>
      <c r="CB270"/>
      <c r="CC270"/>
      <c r="CD270"/>
      <c r="CE270"/>
      <c r="CF270"/>
      <c r="CG270"/>
    </row>
    <row r="271" spans="60:85" ht="20">
      <c r="BH271"/>
      <c r="BI271" s="199"/>
      <c r="BJ271" s="199"/>
      <c r="BK271" s="199"/>
      <c r="BL271" s="199"/>
      <c r="BM271" s="199"/>
      <c r="BN271" s="199"/>
      <c r="BO271" s="199"/>
      <c r="BP271" s="199"/>
      <c r="BQ271"/>
      <c r="BR271" s="223">
        <v>267</v>
      </c>
      <c r="BS271" s="214">
        <v>10.284599999999999</v>
      </c>
      <c r="BT271" s="224">
        <v>8.6879399999999993</v>
      </c>
      <c r="BU271" s="224">
        <v>7.0795399999999997</v>
      </c>
      <c r="BV271" s="215">
        <v>3.88856</v>
      </c>
      <c r="BW271"/>
      <c r="BX271"/>
      <c r="BY271"/>
      <c r="BZ271"/>
      <c r="CA271"/>
      <c r="CB271"/>
      <c r="CC271"/>
      <c r="CD271"/>
      <c r="CE271"/>
      <c r="CF271"/>
      <c r="CG271"/>
    </row>
    <row r="272" spans="60:85" ht="20">
      <c r="BH272"/>
      <c r="BI272" s="199"/>
      <c r="BJ272" s="199"/>
      <c r="BK272" s="199"/>
      <c r="BL272" s="199"/>
      <c r="BM272" s="199"/>
      <c r="BN272" s="199"/>
      <c r="BO272" s="199"/>
      <c r="BP272" s="199"/>
      <c r="BQ272"/>
      <c r="BR272" s="223">
        <v>268</v>
      </c>
      <c r="BS272" s="214">
        <v>7.2418300000000002</v>
      </c>
      <c r="BT272" s="224">
        <v>7.0429500000000003</v>
      </c>
      <c r="BU272" s="224">
        <v>10.6343</v>
      </c>
      <c r="BV272" s="215">
        <v>11.0092</v>
      </c>
      <c r="BW272"/>
      <c r="BX272"/>
      <c r="BY272"/>
      <c r="BZ272"/>
      <c r="CA272"/>
      <c r="CB272"/>
      <c r="CC272"/>
      <c r="CD272"/>
      <c r="CE272"/>
      <c r="CF272"/>
      <c r="CG272"/>
    </row>
    <row r="273" spans="60:85" ht="20">
      <c r="BH273"/>
      <c r="BI273" s="199"/>
      <c r="BJ273" s="199"/>
      <c r="BK273" s="199"/>
      <c r="BL273" s="199"/>
      <c r="BM273" s="199"/>
      <c r="BN273" s="199"/>
      <c r="BO273" s="199"/>
      <c r="BP273" s="199"/>
      <c r="BQ273"/>
      <c r="BR273" s="223">
        <v>269</v>
      </c>
      <c r="BS273" s="214">
        <v>8.2091799999999999</v>
      </c>
      <c r="BT273" s="224">
        <v>8.8200800000000008</v>
      </c>
      <c r="BU273" s="224">
        <v>8.2396600000000007</v>
      </c>
      <c r="BV273" s="215">
        <v>13.930899999999999</v>
      </c>
      <c r="BW273"/>
      <c r="BX273"/>
      <c r="BY273"/>
      <c r="BZ273"/>
      <c r="CA273"/>
      <c r="CB273"/>
      <c r="CC273"/>
      <c r="CD273"/>
      <c r="CE273"/>
      <c r="CF273"/>
      <c r="CG273"/>
    </row>
    <row r="274" spans="60:85" ht="20">
      <c r="BH274"/>
      <c r="BI274" s="199"/>
      <c r="BJ274" s="199"/>
      <c r="BK274" s="199"/>
      <c r="BL274" s="199"/>
      <c r="BM274" s="199"/>
      <c r="BN274" s="199"/>
      <c r="BO274" s="199"/>
      <c r="BP274" s="199"/>
      <c r="BQ274"/>
      <c r="BR274" s="223">
        <v>270</v>
      </c>
      <c r="BS274" s="214">
        <v>10.5372</v>
      </c>
      <c r="BT274" s="224">
        <v>5.1273</v>
      </c>
      <c r="BU274" s="224">
        <v>7.3772000000000002</v>
      </c>
      <c r="BV274" s="215">
        <v>13.234299999999999</v>
      </c>
      <c r="BW274"/>
      <c r="BX274"/>
      <c r="BY274"/>
      <c r="BZ274"/>
      <c r="CA274"/>
      <c r="CB274"/>
      <c r="CC274"/>
      <c r="CD274"/>
      <c r="CE274"/>
      <c r="CF274"/>
      <c r="CG274"/>
    </row>
    <row r="275" spans="60:85" ht="20">
      <c r="BH275"/>
      <c r="BI275" s="199"/>
      <c r="BJ275" s="199"/>
      <c r="BK275" s="199"/>
      <c r="BL275" s="199"/>
      <c r="BM275" s="199"/>
      <c r="BN275" s="199"/>
      <c r="BO275" s="199"/>
      <c r="BP275" s="199"/>
      <c r="BQ275"/>
      <c r="BR275" s="223">
        <v>271</v>
      </c>
      <c r="BS275" s="214">
        <v>12.533200000000001</v>
      </c>
      <c r="BT275" s="224">
        <v>3.3322799999999999</v>
      </c>
      <c r="BU275" s="224">
        <v>6.1567999999999996</v>
      </c>
      <c r="BV275" s="215">
        <v>9.8302099999999992</v>
      </c>
      <c r="BW275"/>
      <c r="BX275"/>
      <c r="BY275"/>
      <c r="BZ275"/>
      <c r="CA275"/>
      <c r="CB275"/>
      <c r="CC275"/>
      <c r="CD275"/>
      <c r="CE275"/>
      <c r="CF275"/>
      <c r="CG275"/>
    </row>
    <row r="276" spans="60:85" ht="20">
      <c r="BH276"/>
      <c r="BI276" s="199"/>
      <c r="BJ276" s="199"/>
      <c r="BK276" s="199"/>
      <c r="BL276" s="199"/>
      <c r="BM276" s="199"/>
      <c r="BN276" s="199"/>
      <c r="BO276" s="199"/>
      <c r="BP276" s="199"/>
      <c r="BQ276"/>
      <c r="BR276" s="223">
        <v>272</v>
      </c>
      <c r="BS276" s="214">
        <v>5.8707099999999999</v>
      </c>
      <c r="BT276" s="224">
        <v>12.839499999999999</v>
      </c>
      <c r="BU276" s="224">
        <v>3.4871300000000001</v>
      </c>
      <c r="BV276" s="215">
        <v>2.7393000000000001</v>
      </c>
      <c r="BW276"/>
      <c r="BX276"/>
      <c r="BY276"/>
      <c r="BZ276"/>
      <c r="CA276"/>
      <c r="CB276"/>
      <c r="CC276"/>
      <c r="CD276"/>
      <c r="CE276"/>
      <c r="CF276"/>
      <c r="CG276"/>
    </row>
    <row r="277" spans="60:85" ht="20">
      <c r="BH277"/>
      <c r="BI277" s="199"/>
      <c r="BJ277" s="199"/>
      <c r="BK277" s="199"/>
      <c r="BL277" s="199"/>
      <c r="BM277" s="199"/>
      <c r="BN277" s="199"/>
      <c r="BO277" s="199"/>
      <c r="BP277" s="199"/>
      <c r="BQ277"/>
      <c r="BR277" s="223">
        <v>273</v>
      </c>
      <c r="BS277" s="214">
        <v>9.2417499999999997</v>
      </c>
      <c r="BT277" s="224">
        <v>7.3170400000000004</v>
      </c>
      <c r="BU277" s="224">
        <v>3.8532799999999998</v>
      </c>
      <c r="BV277" s="215">
        <v>2.4369100000000001</v>
      </c>
      <c r="BW277"/>
      <c r="BX277"/>
      <c r="BY277"/>
      <c r="BZ277"/>
      <c r="CA277"/>
      <c r="CB277"/>
      <c r="CC277"/>
      <c r="CD277"/>
      <c r="CE277"/>
      <c r="CF277"/>
      <c r="CG277"/>
    </row>
    <row r="278" spans="60:85" ht="20">
      <c r="BH278"/>
      <c r="BI278" s="199"/>
      <c r="BJ278" s="199"/>
      <c r="BK278" s="199"/>
      <c r="BL278" s="199"/>
      <c r="BM278" s="199"/>
      <c r="BN278" s="199"/>
      <c r="BO278" s="199"/>
      <c r="BP278" s="199"/>
      <c r="BQ278"/>
      <c r="BR278" s="223">
        <v>274</v>
      </c>
      <c r="BS278" s="214">
        <v>9.8761899999999994</v>
      </c>
      <c r="BT278" s="224">
        <v>5.2707699999999997</v>
      </c>
      <c r="BU278" s="224">
        <v>8.1924899999999994</v>
      </c>
      <c r="BV278" s="215">
        <v>7.7754799999999999</v>
      </c>
      <c r="BW278"/>
      <c r="BX278"/>
      <c r="BY278"/>
      <c r="BZ278"/>
      <c r="CA278"/>
      <c r="CB278"/>
      <c r="CC278"/>
      <c r="CD278"/>
      <c r="CE278"/>
      <c r="CF278"/>
      <c r="CG278"/>
    </row>
    <row r="279" spans="60:85" ht="20">
      <c r="BH279"/>
      <c r="BI279" s="199"/>
      <c r="BJ279" s="199"/>
      <c r="BK279" s="199"/>
      <c r="BL279" s="199"/>
      <c r="BM279" s="199"/>
      <c r="BN279" s="199"/>
      <c r="BO279" s="199"/>
      <c r="BP279" s="199"/>
      <c r="BQ279"/>
      <c r="BR279" s="223">
        <v>275</v>
      </c>
      <c r="BS279" s="214">
        <v>9.0288900000000005</v>
      </c>
      <c r="BT279" s="224">
        <v>12.04</v>
      </c>
      <c r="BU279" s="224">
        <v>8.0608599999999999</v>
      </c>
      <c r="BV279" s="215">
        <v>2.84259</v>
      </c>
      <c r="BW279"/>
      <c r="BX279"/>
      <c r="BY279"/>
      <c r="BZ279"/>
      <c r="CA279"/>
      <c r="CB279"/>
      <c r="CC279"/>
      <c r="CD279"/>
      <c r="CE279"/>
      <c r="CF279"/>
      <c r="CG279"/>
    </row>
    <row r="280" spans="60:85" ht="20">
      <c r="BH280"/>
      <c r="BI280" s="199"/>
      <c r="BJ280" s="199"/>
      <c r="BK280" s="199"/>
      <c r="BL280" s="199"/>
      <c r="BM280" s="199"/>
      <c r="BN280" s="199"/>
      <c r="BO280" s="199"/>
      <c r="BP280" s="199"/>
      <c r="BQ280"/>
      <c r="BR280" s="223">
        <v>276</v>
      </c>
      <c r="BS280" s="214">
        <v>7.3600899999999996</v>
      </c>
      <c r="BT280" s="224">
        <v>11.6417</v>
      </c>
      <c r="BU280" s="224">
        <v>5.6472300000000004</v>
      </c>
      <c r="BV280" s="215">
        <v>4.8440300000000001</v>
      </c>
      <c r="BW280"/>
      <c r="BX280"/>
      <c r="BY280"/>
      <c r="BZ280"/>
      <c r="CA280"/>
      <c r="CB280"/>
      <c r="CC280"/>
      <c r="CD280"/>
      <c r="CE280"/>
      <c r="CF280"/>
      <c r="CG280"/>
    </row>
    <row r="281" spans="60:85" ht="20">
      <c r="BH281"/>
      <c r="BI281" s="199"/>
      <c r="BJ281" s="199"/>
      <c r="BK281" s="199"/>
      <c r="BL281" s="199"/>
      <c r="BM281" s="199"/>
      <c r="BN281" s="199"/>
      <c r="BO281" s="199"/>
      <c r="BP281" s="199"/>
      <c r="BQ281"/>
      <c r="BR281" s="223">
        <v>277</v>
      </c>
      <c r="BS281" s="214">
        <v>6.4191799999999999</v>
      </c>
      <c r="BT281" s="224">
        <v>8.3639500000000009</v>
      </c>
      <c r="BU281" s="224">
        <v>8.5751200000000001</v>
      </c>
      <c r="BV281" s="215">
        <v>12.4381</v>
      </c>
      <c r="BW281"/>
      <c r="BX281"/>
      <c r="BY281"/>
      <c r="BZ281"/>
      <c r="CA281"/>
      <c r="CB281"/>
      <c r="CC281"/>
      <c r="CD281"/>
      <c r="CE281"/>
      <c r="CF281"/>
      <c r="CG281"/>
    </row>
    <row r="282" spans="60:85" ht="20">
      <c r="BH282"/>
      <c r="BI282" s="199"/>
      <c r="BJ282" s="199"/>
      <c r="BK282" s="199"/>
      <c r="BL282" s="199"/>
      <c r="BM282" s="199"/>
      <c r="BN282" s="199"/>
      <c r="BO282" s="199"/>
      <c r="BP282" s="199"/>
      <c r="BQ282"/>
      <c r="BR282" s="223">
        <v>278</v>
      </c>
      <c r="BS282" s="214">
        <v>4.8639799999999997</v>
      </c>
      <c r="BT282" s="224">
        <v>3.9098700000000002</v>
      </c>
      <c r="BU282" s="224">
        <v>12.3306</v>
      </c>
      <c r="BV282" s="215">
        <v>15.8742</v>
      </c>
      <c r="BW282"/>
      <c r="BX282"/>
      <c r="BY282"/>
      <c r="BZ282"/>
      <c r="CA282"/>
      <c r="CB282"/>
      <c r="CC282"/>
      <c r="CD282"/>
      <c r="CE282"/>
      <c r="CF282"/>
      <c r="CG282"/>
    </row>
    <row r="283" spans="60:85" ht="20">
      <c r="BH283"/>
      <c r="BI283" s="199"/>
      <c r="BJ283" s="199"/>
      <c r="BK283" s="199"/>
      <c r="BL283" s="199"/>
      <c r="BM283" s="199"/>
      <c r="BN283" s="199"/>
      <c r="BO283" s="199"/>
      <c r="BP283" s="199"/>
      <c r="BQ283"/>
      <c r="BR283" s="223">
        <v>279</v>
      </c>
      <c r="BS283" s="214">
        <v>7.33324</v>
      </c>
      <c r="BT283" s="224">
        <v>2.2848600000000001</v>
      </c>
      <c r="BU283" s="224">
        <v>10.606199999999999</v>
      </c>
      <c r="BV283" s="215">
        <v>13.6311</v>
      </c>
      <c r="BW283"/>
      <c r="BX283"/>
      <c r="BY283"/>
      <c r="BZ283"/>
      <c r="CA283"/>
      <c r="CB283"/>
      <c r="CC283"/>
      <c r="CD283"/>
      <c r="CE283"/>
      <c r="CF283"/>
      <c r="CG283"/>
    </row>
    <row r="284" spans="60:85" ht="20">
      <c r="BH284"/>
      <c r="BI284" s="199"/>
      <c r="BJ284" s="199"/>
      <c r="BK284" s="199"/>
      <c r="BL284" s="199"/>
      <c r="BM284" s="199"/>
      <c r="BN284" s="199"/>
      <c r="BO284" s="199"/>
      <c r="BP284" s="199"/>
      <c r="BQ284"/>
      <c r="BR284" s="223">
        <v>280</v>
      </c>
      <c r="BS284" s="214">
        <v>9.8758199999999992</v>
      </c>
      <c r="BT284" s="224">
        <v>8.1772399999999994</v>
      </c>
      <c r="BU284" s="224">
        <v>13.1854</v>
      </c>
      <c r="BV284" s="215">
        <v>13.4445</v>
      </c>
      <c r="BW284"/>
      <c r="BX284"/>
      <c r="BY284"/>
      <c r="BZ284"/>
      <c r="CA284"/>
      <c r="CB284"/>
      <c r="CC284"/>
      <c r="CD284"/>
      <c r="CE284"/>
      <c r="CF284"/>
      <c r="CG284"/>
    </row>
    <row r="285" spans="60:85" ht="20">
      <c r="BH285"/>
      <c r="BI285" s="199"/>
      <c r="BJ285" s="199"/>
      <c r="BK285" s="199"/>
      <c r="BL285" s="199"/>
      <c r="BM285" s="199"/>
      <c r="BN285" s="199"/>
      <c r="BO285" s="199"/>
      <c r="BP285" s="199"/>
      <c r="BQ285"/>
      <c r="BR285" s="223">
        <v>281</v>
      </c>
      <c r="BS285" s="214">
        <v>12.423299999999999</v>
      </c>
      <c r="BT285" s="224">
        <v>13.880599999999999</v>
      </c>
      <c r="BU285" s="224">
        <v>11.577500000000001</v>
      </c>
      <c r="BV285" s="215">
        <v>3.1976599999999999</v>
      </c>
      <c r="BW285"/>
      <c r="BX285"/>
      <c r="BY285"/>
      <c r="BZ285"/>
      <c r="CA285"/>
      <c r="CB285"/>
      <c r="CC285"/>
      <c r="CD285"/>
      <c r="CE285"/>
      <c r="CF285"/>
      <c r="CG285"/>
    </row>
    <row r="286" spans="60:85" ht="20">
      <c r="BH286"/>
      <c r="BI286" s="199"/>
      <c r="BJ286" s="199"/>
      <c r="BK286" s="199"/>
      <c r="BL286" s="199"/>
      <c r="BM286" s="199"/>
      <c r="BN286" s="199"/>
      <c r="BO286" s="199"/>
      <c r="BP286" s="199"/>
      <c r="BQ286"/>
      <c r="BR286" s="223">
        <v>282</v>
      </c>
      <c r="BS286" s="214">
        <v>9.3986900000000002</v>
      </c>
      <c r="BT286" s="224">
        <v>11.367800000000001</v>
      </c>
      <c r="BU286" s="224">
        <v>7.4395600000000002</v>
      </c>
      <c r="BV286" s="215">
        <v>22.382899999999999</v>
      </c>
      <c r="BW286"/>
      <c r="BX286"/>
      <c r="BY286"/>
      <c r="BZ286"/>
      <c r="CA286"/>
      <c r="CB286"/>
      <c r="CC286"/>
      <c r="CD286"/>
      <c r="CE286"/>
      <c r="CF286"/>
      <c r="CG286"/>
    </row>
    <row r="287" spans="60:85" ht="20">
      <c r="BH287"/>
      <c r="BI287" s="199"/>
      <c r="BJ287" s="199"/>
      <c r="BK287" s="199"/>
      <c r="BL287" s="199"/>
      <c r="BM287" s="199"/>
      <c r="BN287" s="199"/>
      <c r="BO287" s="199"/>
      <c r="BP287" s="199"/>
      <c r="BQ287"/>
      <c r="BR287" s="223">
        <v>283</v>
      </c>
      <c r="BS287" s="214">
        <v>8.6364099999999997</v>
      </c>
      <c r="BT287" s="224">
        <v>8.7909600000000001</v>
      </c>
      <c r="BU287" s="224">
        <v>5.6646900000000002</v>
      </c>
      <c r="BV287" s="215">
        <v>15.343400000000001</v>
      </c>
      <c r="BW287"/>
      <c r="BX287"/>
      <c r="BY287"/>
      <c r="BZ287"/>
      <c r="CA287"/>
      <c r="CB287"/>
      <c r="CC287"/>
      <c r="CD287"/>
      <c r="CE287"/>
      <c r="CF287"/>
      <c r="CG287"/>
    </row>
    <row r="288" spans="60:85" ht="20">
      <c r="BH288"/>
      <c r="BI288" s="199"/>
      <c r="BJ288" s="199"/>
      <c r="BK288" s="199"/>
      <c r="BL288" s="199"/>
      <c r="BM288" s="199"/>
      <c r="BN288" s="199"/>
      <c r="BO288" s="199"/>
      <c r="BP288" s="199"/>
      <c r="BQ288"/>
      <c r="BR288" s="223">
        <v>284</v>
      </c>
      <c r="BS288" s="214">
        <v>10.1553</v>
      </c>
      <c r="BT288" s="224">
        <v>8.5548000000000002</v>
      </c>
      <c r="BU288" s="224">
        <v>14.5571</v>
      </c>
      <c r="BV288" s="215">
        <v>10.0402</v>
      </c>
      <c r="BW288"/>
      <c r="BX288"/>
      <c r="BY288"/>
      <c r="BZ288"/>
      <c r="CA288"/>
      <c r="CB288"/>
      <c r="CC288"/>
      <c r="CD288"/>
      <c r="CE288"/>
      <c r="CF288"/>
      <c r="CG288"/>
    </row>
    <row r="289" spans="60:85" ht="20">
      <c r="BH289"/>
      <c r="BI289" s="199"/>
      <c r="BJ289" s="199"/>
      <c r="BK289" s="199"/>
      <c r="BL289" s="199"/>
      <c r="BM289" s="199"/>
      <c r="BN289" s="199"/>
      <c r="BO289" s="199"/>
      <c r="BP289" s="199"/>
      <c r="BQ289"/>
      <c r="BR289" s="223">
        <v>285</v>
      </c>
      <c r="BS289" s="214">
        <v>11.084899999999999</v>
      </c>
      <c r="BT289" s="224">
        <v>6.9850000000000003</v>
      </c>
      <c r="BU289" s="224">
        <v>12.9186</v>
      </c>
      <c r="BV289" s="215">
        <v>12.4519</v>
      </c>
      <c r="BW289"/>
      <c r="BX289"/>
      <c r="BY289"/>
      <c r="BZ289"/>
      <c r="CA289"/>
      <c r="CB289"/>
      <c r="CC289"/>
      <c r="CD289"/>
      <c r="CE289"/>
      <c r="CF289"/>
      <c r="CG289"/>
    </row>
    <row r="290" spans="60:85" ht="20">
      <c r="BH290"/>
      <c r="BI290" s="199"/>
      <c r="BJ290" s="199"/>
      <c r="BK290" s="199"/>
      <c r="BL290" s="199"/>
      <c r="BM290" s="199"/>
      <c r="BN290" s="199"/>
      <c r="BO290" s="199"/>
      <c r="BP290" s="199"/>
      <c r="BQ290"/>
      <c r="BR290" s="223">
        <v>286</v>
      </c>
      <c r="BS290" s="214">
        <v>10.3544</v>
      </c>
      <c r="BT290" s="224">
        <v>11.108700000000001</v>
      </c>
      <c r="BU290" s="224">
        <v>14.5914</v>
      </c>
      <c r="BV290" s="215">
        <v>9.7833199999999998</v>
      </c>
      <c r="BW290"/>
      <c r="BX290"/>
      <c r="BY290"/>
      <c r="BZ290"/>
      <c r="CA290"/>
      <c r="CB290"/>
      <c r="CC290"/>
      <c r="CD290"/>
      <c r="CE290"/>
      <c r="CF290"/>
      <c r="CG290"/>
    </row>
    <row r="291" spans="60:85" ht="20">
      <c r="BH291"/>
      <c r="BI291" s="199"/>
      <c r="BJ291" s="199"/>
      <c r="BK291" s="199"/>
      <c r="BL291" s="199"/>
      <c r="BM291" s="199"/>
      <c r="BN291" s="199"/>
      <c r="BO291" s="199"/>
      <c r="BP291" s="199"/>
      <c r="BQ291"/>
      <c r="BR291" s="223">
        <v>287</v>
      </c>
      <c r="BS291" s="214">
        <v>6.95425</v>
      </c>
      <c r="BT291" s="224">
        <v>9.5239499999999992</v>
      </c>
      <c r="BU291" s="224">
        <v>7.8608799999999999</v>
      </c>
      <c r="BV291" s="215">
        <v>12.7944</v>
      </c>
      <c r="BW291"/>
      <c r="BX291"/>
      <c r="BY291"/>
      <c r="BZ291"/>
      <c r="CA291"/>
      <c r="CB291"/>
      <c r="CC291"/>
      <c r="CD291"/>
      <c r="CE291"/>
      <c r="CF291"/>
      <c r="CG291"/>
    </row>
    <row r="292" spans="60:85" ht="20">
      <c r="BH292"/>
      <c r="BI292" s="199"/>
      <c r="BJ292" s="199"/>
      <c r="BK292" s="199"/>
      <c r="BL292" s="199"/>
      <c r="BM292" s="199"/>
      <c r="BN292" s="199"/>
      <c r="BO292" s="199"/>
      <c r="BP292" s="199"/>
      <c r="BQ292"/>
      <c r="BR292" s="223">
        <v>288</v>
      </c>
      <c r="BS292" s="214">
        <v>6.1634599999999997</v>
      </c>
      <c r="BT292" s="224">
        <v>8.5261999999999993</v>
      </c>
      <c r="BU292" s="224">
        <v>3.86978</v>
      </c>
      <c r="BV292" s="215">
        <v>6.0000499999999999</v>
      </c>
      <c r="BW292"/>
      <c r="BX292"/>
      <c r="BY292"/>
      <c r="BZ292"/>
      <c r="CA292"/>
      <c r="CB292"/>
      <c r="CC292"/>
      <c r="CD292"/>
      <c r="CE292"/>
      <c r="CF292"/>
      <c r="CG292"/>
    </row>
    <row r="293" spans="60:85" ht="20">
      <c r="BH293"/>
      <c r="BI293" s="199"/>
      <c r="BJ293" s="199"/>
      <c r="BK293" s="199"/>
      <c r="BL293" s="199"/>
      <c r="BM293" s="199"/>
      <c r="BN293" s="199"/>
      <c r="BO293" s="199"/>
      <c r="BP293" s="199"/>
      <c r="BQ293"/>
      <c r="BR293" s="223">
        <v>289</v>
      </c>
      <c r="BS293" s="214">
        <v>6.3253399999999997</v>
      </c>
      <c r="BT293" s="224">
        <v>8.5940399999999997</v>
      </c>
      <c r="BU293" s="224">
        <v>6.8818400000000004</v>
      </c>
      <c r="BV293" s="215">
        <v>6.0071199999999996</v>
      </c>
      <c r="BW293"/>
      <c r="BX293"/>
      <c r="BY293"/>
      <c r="BZ293"/>
      <c r="CA293"/>
      <c r="CB293"/>
      <c r="CC293"/>
      <c r="CD293"/>
      <c r="CE293"/>
      <c r="CF293"/>
      <c r="CG293"/>
    </row>
    <row r="294" spans="60:85" ht="20">
      <c r="BH294"/>
      <c r="BI294" s="199"/>
      <c r="BJ294" s="199"/>
      <c r="BK294" s="199"/>
      <c r="BL294" s="199"/>
      <c r="BM294" s="199"/>
      <c r="BN294" s="199"/>
      <c r="BO294" s="199"/>
      <c r="BP294" s="199"/>
      <c r="BQ294"/>
      <c r="BR294" s="223">
        <v>290</v>
      </c>
      <c r="BS294" s="214">
        <v>7.4729900000000002</v>
      </c>
      <c r="BT294" s="224">
        <v>8.3937500000000007</v>
      </c>
      <c r="BU294" s="224">
        <v>8.0584699999999998</v>
      </c>
      <c r="BV294" s="215">
        <v>6.46774</v>
      </c>
      <c r="BW294"/>
      <c r="BX294"/>
      <c r="BY294"/>
      <c r="BZ294"/>
      <c r="CA294"/>
      <c r="CB294"/>
      <c r="CC294"/>
      <c r="CD294"/>
      <c r="CE294"/>
      <c r="CF294"/>
      <c r="CG294"/>
    </row>
    <row r="295" spans="60:85" ht="20">
      <c r="BH295"/>
      <c r="BI295" s="199"/>
      <c r="BJ295" s="199"/>
      <c r="BK295" s="199"/>
      <c r="BL295" s="199"/>
      <c r="BM295" s="199"/>
      <c r="BN295" s="199"/>
      <c r="BO295" s="199"/>
      <c r="BP295" s="199"/>
      <c r="BQ295"/>
      <c r="BR295" s="223">
        <v>291</v>
      </c>
      <c r="BS295" s="214">
        <v>3.49438</v>
      </c>
      <c r="BT295" s="224">
        <v>10.0463</v>
      </c>
      <c r="BU295" s="224">
        <v>10.089700000000001</v>
      </c>
      <c r="BV295" s="215">
        <v>6.5049700000000001</v>
      </c>
      <c r="BW295"/>
      <c r="BX295"/>
      <c r="BY295"/>
      <c r="BZ295"/>
      <c r="CA295"/>
      <c r="CB295"/>
      <c r="CC295"/>
      <c r="CD295"/>
      <c r="CE295"/>
      <c r="CF295"/>
      <c r="CG295"/>
    </row>
    <row r="296" spans="60:85" ht="20">
      <c r="BH296"/>
      <c r="BI296" s="199"/>
      <c r="BJ296" s="199"/>
      <c r="BK296" s="199"/>
      <c r="BL296" s="199"/>
      <c r="BM296" s="199"/>
      <c r="BN296" s="199"/>
      <c r="BO296" s="199"/>
      <c r="BP296" s="199"/>
      <c r="BQ296"/>
      <c r="BR296" s="223">
        <v>292</v>
      </c>
      <c r="BS296" s="214">
        <v>2.3014600000000001</v>
      </c>
      <c r="BT296" s="224">
        <v>4.8975299999999997</v>
      </c>
      <c r="BU296" s="224">
        <v>5.6046899999999997</v>
      </c>
      <c r="BV296" s="215">
        <v>5.6407299999999996</v>
      </c>
      <c r="BW296"/>
      <c r="BX296"/>
      <c r="BY296"/>
      <c r="BZ296"/>
      <c r="CA296"/>
      <c r="CB296"/>
      <c r="CC296"/>
      <c r="CD296"/>
      <c r="CE296"/>
      <c r="CF296"/>
      <c r="CG296"/>
    </row>
    <row r="297" spans="60:85" ht="20">
      <c r="BH297"/>
      <c r="BI297" s="199"/>
      <c r="BJ297" s="199"/>
      <c r="BK297" s="199"/>
      <c r="BL297" s="199"/>
      <c r="BM297" s="199"/>
      <c r="BN297" s="199"/>
      <c r="BO297" s="199"/>
      <c r="BP297" s="199"/>
      <c r="BQ297"/>
      <c r="BR297" s="223">
        <v>293</v>
      </c>
      <c r="BS297" s="214">
        <v>5.8784400000000003</v>
      </c>
      <c r="BT297" s="224">
        <v>7.0153100000000004</v>
      </c>
      <c r="BU297" s="224">
        <v>6.3595600000000001</v>
      </c>
      <c r="BV297" s="215">
        <v>2.4227599999999998</v>
      </c>
      <c r="BW297"/>
      <c r="BX297"/>
      <c r="BY297"/>
      <c r="BZ297"/>
      <c r="CA297"/>
      <c r="CB297"/>
      <c r="CC297"/>
      <c r="CD297"/>
      <c r="CE297"/>
      <c r="CF297"/>
      <c r="CG297"/>
    </row>
    <row r="298" spans="60:85" ht="20">
      <c r="BH298"/>
      <c r="BI298" s="199"/>
      <c r="BJ298" s="199"/>
      <c r="BK298" s="199"/>
      <c r="BL298" s="199"/>
      <c r="BM298" s="199"/>
      <c r="BN298" s="199"/>
      <c r="BO298" s="199"/>
      <c r="BP298" s="199"/>
      <c r="BQ298"/>
      <c r="BR298" s="223">
        <v>294</v>
      </c>
      <c r="BS298" s="214">
        <v>10.1152</v>
      </c>
      <c r="BT298" s="224">
        <v>11.1884</v>
      </c>
      <c r="BU298" s="224">
        <v>4.3760599999999998</v>
      </c>
      <c r="BV298" s="215">
        <v>5.7174800000000001</v>
      </c>
      <c r="BW298"/>
      <c r="BX298"/>
      <c r="BY298"/>
      <c r="BZ298"/>
      <c r="CA298"/>
      <c r="CB298"/>
      <c r="CC298"/>
      <c r="CD298"/>
      <c r="CE298"/>
      <c r="CF298"/>
      <c r="CG298"/>
    </row>
    <row r="299" spans="60:85" ht="20">
      <c r="BH299"/>
      <c r="BI299" s="199"/>
      <c r="BJ299" s="199"/>
      <c r="BK299" s="199"/>
      <c r="BL299" s="199"/>
      <c r="BM299" s="199"/>
      <c r="BN299" s="199"/>
      <c r="BO299" s="199"/>
      <c r="BP299" s="199"/>
      <c r="BQ299"/>
      <c r="BR299" s="223">
        <v>295</v>
      </c>
      <c r="BS299" s="214">
        <v>11.151400000000001</v>
      </c>
      <c r="BT299" s="224">
        <v>3.7442099999999998</v>
      </c>
      <c r="BU299" s="224">
        <v>14.986499999999999</v>
      </c>
      <c r="BV299" s="215">
        <v>8.8073999999999995</v>
      </c>
      <c r="BW299"/>
      <c r="BX299"/>
      <c r="BY299"/>
      <c r="BZ299"/>
      <c r="CA299"/>
      <c r="CB299"/>
      <c r="CC299"/>
      <c r="CD299"/>
      <c r="CE299"/>
      <c r="CF299"/>
      <c r="CG299"/>
    </row>
    <row r="300" spans="60:85" ht="20">
      <c r="BH300"/>
      <c r="BI300" s="199"/>
      <c r="BJ300" s="199"/>
      <c r="BK300" s="199"/>
      <c r="BL300" s="199"/>
      <c r="BM300" s="199"/>
      <c r="BN300" s="199"/>
      <c r="BO300" s="199"/>
      <c r="BP300" s="199"/>
      <c r="BQ300"/>
      <c r="BR300" s="223">
        <v>296</v>
      </c>
      <c r="BS300" s="214">
        <v>8.2022309999999994</v>
      </c>
      <c r="BT300" s="224">
        <v>4.9841300000000004</v>
      </c>
      <c r="BU300" s="224">
        <v>7.2702799999999996</v>
      </c>
      <c r="BV300" s="215">
        <v>13.816599999999999</v>
      </c>
      <c r="BW300"/>
      <c r="BX300"/>
      <c r="BY300"/>
      <c r="BZ300"/>
      <c r="CA300"/>
      <c r="CB300"/>
      <c r="CC300"/>
      <c r="CD300"/>
      <c r="CE300"/>
      <c r="CF300"/>
      <c r="CG300"/>
    </row>
    <row r="301" spans="60:85" ht="20">
      <c r="BH301"/>
      <c r="BI301" s="199"/>
      <c r="BJ301" s="199"/>
      <c r="BK301" s="199"/>
      <c r="BL301" s="199"/>
      <c r="BM301" s="199"/>
      <c r="BN301" s="199"/>
      <c r="BO301" s="199"/>
      <c r="BP301" s="199"/>
      <c r="BQ301"/>
      <c r="BR301" s="223">
        <v>297</v>
      </c>
      <c r="BS301" s="214">
        <v>7.9923099999999998</v>
      </c>
      <c r="BT301" s="224">
        <v>5.5707899999999997</v>
      </c>
      <c r="BU301" s="224">
        <v>14.071199999999999</v>
      </c>
      <c r="BV301" s="215">
        <v>4.9445300000000003</v>
      </c>
      <c r="BW301"/>
      <c r="BX301"/>
      <c r="BY301"/>
      <c r="BZ301"/>
      <c r="CA301"/>
      <c r="CB301"/>
      <c r="CC301"/>
      <c r="CD301"/>
      <c r="CE301"/>
      <c r="CF301"/>
      <c r="CG301"/>
    </row>
    <row r="302" spans="60:85" ht="20">
      <c r="BH302"/>
      <c r="BI302" s="199"/>
      <c r="BJ302" s="199"/>
      <c r="BK302" s="199"/>
      <c r="BL302" s="199"/>
      <c r="BM302" s="199"/>
      <c r="BN302" s="199"/>
      <c r="BO302" s="199"/>
      <c r="BP302" s="199"/>
      <c r="BQ302"/>
      <c r="BR302" s="223">
        <v>298</v>
      </c>
      <c r="BS302" s="214">
        <v>4.2915299999999998</v>
      </c>
      <c r="BT302" s="224">
        <v>9.3801500000000004</v>
      </c>
      <c r="BU302" s="224">
        <v>11.8637</v>
      </c>
      <c r="BV302" s="215">
        <v>3.84402</v>
      </c>
      <c r="BW302"/>
      <c r="BX302"/>
      <c r="BY302"/>
      <c r="BZ302"/>
      <c r="CA302"/>
      <c r="CB302"/>
      <c r="CC302"/>
      <c r="CD302"/>
      <c r="CE302"/>
      <c r="CF302"/>
      <c r="CG302"/>
    </row>
    <row r="303" spans="60:85" ht="20">
      <c r="BH303"/>
      <c r="BI303" s="199"/>
      <c r="BJ303" s="199"/>
      <c r="BK303" s="199"/>
      <c r="BL303" s="199"/>
      <c r="BM303" s="199"/>
      <c r="BN303" s="199"/>
      <c r="BO303" s="199"/>
      <c r="BP303" s="199"/>
      <c r="BQ303"/>
      <c r="BR303" s="223">
        <v>299</v>
      </c>
      <c r="BS303" s="214">
        <v>8.1656499999999994</v>
      </c>
      <c r="BT303" s="224">
        <v>10.3619</v>
      </c>
      <c r="BU303" s="224">
        <v>12.499499999999999</v>
      </c>
      <c r="BV303" s="215">
        <v>13.813000000000001</v>
      </c>
      <c r="BW303"/>
      <c r="BX303"/>
      <c r="BY303"/>
      <c r="BZ303"/>
      <c r="CA303"/>
      <c r="CB303"/>
      <c r="CC303"/>
      <c r="CD303"/>
      <c r="CE303"/>
      <c r="CF303"/>
      <c r="CG303"/>
    </row>
    <row r="304" spans="60:85" ht="20">
      <c r="BH304"/>
      <c r="BI304" s="199"/>
      <c r="BJ304" s="199"/>
      <c r="BK304" s="199"/>
      <c r="BL304" s="199"/>
      <c r="BM304" s="199"/>
      <c r="BN304" s="199"/>
      <c r="BO304" s="199"/>
      <c r="BP304" s="199"/>
      <c r="BQ304"/>
      <c r="BR304" s="223">
        <v>300</v>
      </c>
      <c r="BS304" s="214">
        <v>4.9528800000000004</v>
      </c>
      <c r="BT304" s="224">
        <v>7.41831</v>
      </c>
      <c r="BU304" s="224">
        <v>3.1026799999999999</v>
      </c>
      <c r="BV304" s="215">
        <v>3.30924</v>
      </c>
      <c r="BW304"/>
      <c r="BX304"/>
      <c r="BY304"/>
      <c r="BZ304"/>
      <c r="CA304"/>
      <c r="CB304"/>
      <c r="CC304"/>
      <c r="CD304"/>
      <c r="CE304"/>
      <c r="CF304"/>
      <c r="CG304"/>
    </row>
    <row r="305" spans="60:85" ht="20">
      <c r="BH305"/>
      <c r="BI305" s="199"/>
      <c r="BJ305" s="199"/>
      <c r="BK305" s="199"/>
      <c r="BL305" s="199"/>
      <c r="BM305" s="199"/>
      <c r="BN305" s="199"/>
      <c r="BO305" s="199"/>
      <c r="BP305" s="199"/>
      <c r="BQ305"/>
      <c r="BR305" s="223">
        <v>301</v>
      </c>
      <c r="BS305" s="214">
        <v>6.79108</v>
      </c>
      <c r="BT305" s="224">
        <v>6.0845500000000001</v>
      </c>
      <c r="BU305" s="224">
        <v>7.0367800000000003</v>
      </c>
      <c r="BV305" s="215">
        <v>13.313599999999999</v>
      </c>
      <c r="BW305"/>
      <c r="BX305"/>
      <c r="BY305"/>
      <c r="BZ305"/>
      <c r="CA305"/>
      <c r="CB305"/>
      <c r="CC305"/>
      <c r="CD305"/>
      <c r="CE305"/>
      <c r="CF305"/>
      <c r="CG305"/>
    </row>
    <row r="306" spans="60:85" ht="20">
      <c r="BH306"/>
      <c r="BI306" s="199"/>
      <c r="BJ306" s="199"/>
      <c r="BK306" s="199"/>
      <c r="BL306" s="199"/>
      <c r="BM306" s="199"/>
      <c r="BN306" s="199"/>
      <c r="BO306" s="199"/>
      <c r="BP306" s="199"/>
      <c r="BQ306"/>
      <c r="BR306" s="223">
        <v>302</v>
      </c>
      <c r="BS306" s="214">
        <v>11.2065</v>
      </c>
      <c r="BT306" s="224">
        <v>3.5572599999999999</v>
      </c>
      <c r="BU306" s="224">
        <v>10.14</v>
      </c>
      <c r="BV306" s="215">
        <v>15.8916</v>
      </c>
      <c r="BW306"/>
      <c r="BX306"/>
      <c r="BY306"/>
      <c r="BZ306"/>
      <c r="CA306"/>
      <c r="CB306"/>
      <c r="CC306"/>
      <c r="CD306"/>
      <c r="CE306"/>
      <c r="CF306"/>
      <c r="CG306"/>
    </row>
    <row r="307" spans="60:85" ht="20">
      <c r="BH307"/>
      <c r="BI307" s="199"/>
      <c r="BJ307" s="199"/>
      <c r="BK307" s="199"/>
      <c r="BL307" s="199"/>
      <c r="BM307" s="199"/>
      <c r="BN307" s="199"/>
      <c r="BO307" s="199"/>
      <c r="BP307" s="199"/>
      <c r="BQ307"/>
      <c r="BR307" s="223">
        <v>303</v>
      </c>
      <c r="BS307" s="214">
        <v>11.1105</v>
      </c>
      <c r="BT307" s="224">
        <v>7.76898</v>
      </c>
      <c r="BU307" s="224">
        <v>4.6354199999999999</v>
      </c>
      <c r="BV307" s="215">
        <v>7.3592899999999997</v>
      </c>
      <c r="BW307"/>
      <c r="BX307"/>
      <c r="BY307"/>
      <c r="BZ307"/>
      <c r="CA307"/>
      <c r="CB307"/>
      <c r="CC307"/>
      <c r="CD307"/>
      <c r="CE307"/>
      <c r="CF307"/>
      <c r="CG307"/>
    </row>
    <row r="308" spans="60:85" ht="20">
      <c r="BH308"/>
      <c r="BI308" s="199"/>
      <c r="BJ308" s="199"/>
      <c r="BK308" s="199"/>
      <c r="BL308" s="199"/>
      <c r="BM308" s="199"/>
      <c r="BN308" s="199"/>
      <c r="BO308" s="199"/>
      <c r="BP308" s="199"/>
      <c r="BQ308"/>
      <c r="BR308" s="223">
        <v>304</v>
      </c>
      <c r="BS308" s="214">
        <v>5.8955799999999998</v>
      </c>
      <c r="BT308" s="224">
        <v>11.2012</v>
      </c>
      <c r="BU308" s="224">
        <v>8.8500999999999994</v>
      </c>
      <c r="BV308" s="215">
        <v>6.0559399999999997</v>
      </c>
      <c r="BW308"/>
      <c r="BX308"/>
      <c r="BY308"/>
      <c r="BZ308"/>
      <c r="CA308"/>
      <c r="CB308"/>
      <c r="CC308"/>
      <c r="CD308"/>
      <c r="CE308"/>
      <c r="CF308"/>
      <c r="CG308"/>
    </row>
    <row r="309" spans="60:85" ht="20">
      <c r="BH309"/>
      <c r="BI309" s="199"/>
      <c r="BJ309" s="199"/>
      <c r="BK309" s="199"/>
      <c r="BL309" s="199"/>
      <c r="BM309" s="199"/>
      <c r="BN309" s="199"/>
      <c r="BO309" s="199"/>
      <c r="BP309" s="199"/>
      <c r="BQ309"/>
      <c r="BR309" s="223">
        <v>305</v>
      </c>
      <c r="BS309" s="214">
        <v>10.681699999999999</v>
      </c>
      <c r="BT309" s="224">
        <v>7.86158</v>
      </c>
      <c r="BU309" s="224">
        <v>2.6469499999999999</v>
      </c>
      <c r="BV309" s="215">
        <v>10.2599</v>
      </c>
      <c r="BW309"/>
      <c r="BX309"/>
      <c r="BY309"/>
      <c r="BZ309"/>
      <c r="CA309"/>
      <c r="CB309"/>
      <c r="CC309"/>
      <c r="CD309"/>
      <c r="CE309"/>
      <c r="CF309"/>
      <c r="CG309"/>
    </row>
    <row r="310" spans="60:85" ht="20">
      <c r="BH310"/>
      <c r="BI310" s="199"/>
      <c r="BJ310" s="199"/>
      <c r="BK310" s="199"/>
      <c r="BL310" s="199"/>
      <c r="BM310" s="199"/>
      <c r="BN310" s="199"/>
      <c r="BO310" s="199"/>
      <c r="BP310" s="199"/>
      <c r="BQ310"/>
      <c r="BR310" s="223">
        <v>306</v>
      </c>
      <c r="BS310" s="214">
        <v>8.2262799999999991</v>
      </c>
      <c r="BT310" s="224">
        <v>18.637899999999998</v>
      </c>
      <c r="BU310" s="224">
        <v>2.1775799999999998</v>
      </c>
      <c r="BV310" s="215">
        <v>9.0973500000000005</v>
      </c>
      <c r="BW310"/>
      <c r="BX310"/>
      <c r="BY310"/>
      <c r="BZ310"/>
      <c r="CA310"/>
      <c r="CB310"/>
      <c r="CC310"/>
      <c r="CD310"/>
      <c r="CE310"/>
      <c r="CF310"/>
      <c r="CG310"/>
    </row>
    <row r="311" spans="60:85" ht="20">
      <c r="BH311"/>
      <c r="BI311" s="199"/>
      <c r="BJ311" s="199"/>
      <c r="BK311" s="199"/>
      <c r="BL311" s="199"/>
      <c r="BM311" s="199"/>
      <c r="BN311" s="199"/>
      <c r="BO311" s="199"/>
      <c r="BP311" s="199"/>
      <c r="BQ311"/>
      <c r="BR311" s="223">
        <v>307</v>
      </c>
      <c r="BS311" s="214">
        <v>8.0823599999999995</v>
      </c>
      <c r="BT311" s="224">
        <v>5.9363200000000003</v>
      </c>
      <c r="BU311" s="224">
        <v>9.6368399999999994</v>
      </c>
      <c r="BV311" s="215">
        <v>10.387600000000001</v>
      </c>
      <c r="BW311"/>
      <c r="BX311"/>
      <c r="BY311"/>
      <c r="BZ311"/>
      <c r="CA311"/>
      <c r="CB311"/>
      <c r="CC311"/>
      <c r="CD311"/>
      <c r="CE311"/>
      <c r="CF311"/>
      <c r="CG311"/>
    </row>
    <row r="312" spans="60:85" ht="20">
      <c r="BH312"/>
      <c r="BI312" s="199"/>
      <c r="BJ312" s="199"/>
      <c r="BK312" s="199"/>
      <c r="BL312" s="199"/>
      <c r="BM312" s="199"/>
      <c r="BN312" s="199"/>
      <c r="BO312" s="199"/>
      <c r="BP312" s="199"/>
      <c r="BQ312"/>
      <c r="BR312" s="223">
        <v>308</v>
      </c>
      <c r="BS312" s="214">
        <v>5.1398599999999997</v>
      </c>
      <c r="BT312" s="224">
        <v>8.9468599999999991</v>
      </c>
      <c r="BU312" s="224">
        <v>9.7316199999999995</v>
      </c>
      <c r="BV312" s="215">
        <v>3.7652999999999999</v>
      </c>
      <c r="BW312"/>
      <c r="BX312"/>
      <c r="BY312"/>
      <c r="BZ312"/>
      <c r="CA312"/>
      <c r="CB312"/>
      <c r="CC312"/>
      <c r="CD312"/>
      <c r="CE312"/>
      <c r="CF312"/>
      <c r="CG312"/>
    </row>
    <row r="313" spans="60:85" ht="20">
      <c r="BH313"/>
      <c r="BI313" s="199"/>
      <c r="BJ313" s="199"/>
      <c r="BK313" s="199"/>
      <c r="BL313" s="199"/>
      <c r="BM313" s="199"/>
      <c r="BN313" s="199"/>
      <c r="BO313" s="199"/>
      <c r="BP313" s="199"/>
      <c r="BQ313"/>
      <c r="BR313" s="223">
        <v>309</v>
      </c>
      <c r="BS313" s="214">
        <v>4.5603600000000002</v>
      </c>
      <c r="BT313" s="224">
        <v>2.3502900000000002</v>
      </c>
      <c r="BU313" s="224">
        <v>10.745900000000001</v>
      </c>
      <c r="BV313" s="215">
        <v>13.2217</v>
      </c>
      <c r="BW313"/>
      <c r="BX313"/>
      <c r="BY313"/>
      <c r="BZ313"/>
      <c r="CA313"/>
      <c r="CB313"/>
      <c r="CC313"/>
      <c r="CD313"/>
      <c r="CE313"/>
      <c r="CF313"/>
      <c r="CG313"/>
    </row>
    <row r="314" spans="60:85" ht="20">
      <c r="BH314"/>
      <c r="BI314" s="199"/>
      <c r="BJ314" s="199"/>
      <c r="BK314" s="199"/>
      <c r="BL314" s="199"/>
      <c r="BM314" s="199"/>
      <c r="BN314" s="199"/>
      <c r="BO314" s="199"/>
      <c r="BP314" s="199"/>
      <c r="BQ314"/>
      <c r="BR314" s="223">
        <v>310</v>
      </c>
      <c r="BS314" s="214">
        <v>8.1991800000000001</v>
      </c>
      <c r="BT314" s="224">
        <v>2.2514799999999999</v>
      </c>
      <c r="BU314" s="224">
        <v>6.2172599999999996</v>
      </c>
      <c r="BV314" s="215">
        <v>10.5962</v>
      </c>
      <c r="BW314"/>
      <c r="BX314"/>
      <c r="BY314"/>
      <c r="BZ314"/>
      <c r="CA314"/>
      <c r="CB314"/>
      <c r="CC314"/>
      <c r="CD314"/>
      <c r="CE314"/>
      <c r="CF314"/>
      <c r="CG314"/>
    </row>
    <row r="315" spans="60:85" ht="20">
      <c r="BH315"/>
      <c r="BI315" s="199"/>
      <c r="BJ315" s="199"/>
      <c r="BK315" s="199"/>
      <c r="BL315" s="199"/>
      <c r="BM315" s="199"/>
      <c r="BN315" s="199"/>
      <c r="BO315" s="199"/>
      <c r="BP315" s="199"/>
      <c r="BQ315"/>
      <c r="BR315" s="223">
        <v>311</v>
      </c>
      <c r="BS315" s="214">
        <v>7.1108099999999999</v>
      </c>
      <c r="BT315" s="224">
        <v>2.4346100000000002</v>
      </c>
      <c r="BU315" s="224">
        <v>9.9474800000000005</v>
      </c>
      <c r="BV315" s="215">
        <v>9.0900200000000009</v>
      </c>
      <c r="BW315"/>
      <c r="BX315"/>
      <c r="BY315"/>
      <c r="BZ315"/>
      <c r="CA315"/>
      <c r="CB315"/>
      <c r="CC315"/>
      <c r="CD315"/>
      <c r="CE315"/>
      <c r="CF315"/>
      <c r="CG315"/>
    </row>
    <row r="316" spans="60:85" ht="20">
      <c r="BH316"/>
      <c r="BI316" s="199"/>
      <c r="BJ316" s="199"/>
      <c r="BK316" s="199"/>
      <c r="BL316" s="199"/>
      <c r="BM316" s="199"/>
      <c r="BN316" s="199"/>
      <c r="BO316" s="199"/>
      <c r="BP316" s="199"/>
      <c r="BQ316"/>
      <c r="BR316" s="223">
        <v>312</v>
      </c>
      <c r="BS316" s="214">
        <v>5.0421100000000001</v>
      </c>
      <c r="BT316" s="224">
        <v>2.6909399999999999</v>
      </c>
      <c r="BU316" s="224">
        <v>10.8194</v>
      </c>
      <c r="BV316" s="215">
        <v>9.3542199999999998</v>
      </c>
      <c r="BW316"/>
      <c r="BX316"/>
      <c r="BY316"/>
      <c r="BZ316"/>
      <c r="CA316"/>
      <c r="CB316"/>
      <c r="CC316"/>
      <c r="CD316"/>
      <c r="CE316"/>
      <c r="CF316"/>
      <c r="CG316"/>
    </row>
    <row r="317" spans="60:85" ht="20">
      <c r="BH317"/>
      <c r="BI317" s="199"/>
      <c r="BJ317" s="199"/>
      <c r="BK317" s="199"/>
      <c r="BL317" s="199"/>
      <c r="BM317" s="199"/>
      <c r="BN317" s="199"/>
      <c r="BO317" s="199"/>
      <c r="BP317" s="199"/>
      <c r="BQ317"/>
      <c r="BR317" s="223">
        <v>313</v>
      </c>
      <c r="BS317" s="214">
        <v>9.3301300000000005</v>
      </c>
      <c r="BT317" s="224">
        <v>7.35764</v>
      </c>
      <c r="BU317" s="224">
        <v>14.1203</v>
      </c>
      <c r="BV317" s="215">
        <v>8.5208899999999996</v>
      </c>
      <c r="BW317"/>
      <c r="BX317"/>
      <c r="BY317"/>
      <c r="BZ317"/>
      <c r="CA317"/>
      <c r="CB317"/>
      <c r="CC317"/>
      <c r="CD317"/>
      <c r="CE317"/>
      <c r="CF317"/>
      <c r="CG317"/>
    </row>
    <row r="318" spans="60:85" ht="20">
      <c r="BH318"/>
      <c r="BI318" s="199"/>
      <c r="BJ318" s="199"/>
      <c r="BK318" s="199"/>
      <c r="BL318" s="199"/>
      <c r="BM318" s="199"/>
      <c r="BN318" s="199"/>
      <c r="BO318" s="199"/>
      <c r="BP318" s="199"/>
      <c r="BQ318"/>
      <c r="BR318" s="223">
        <v>314</v>
      </c>
      <c r="BS318" s="214">
        <v>10.512700000000001</v>
      </c>
      <c r="BT318" s="224">
        <v>13.5519</v>
      </c>
      <c r="BU318" s="224">
        <v>6.7707699999999997</v>
      </c>
      <c r="BV318" s="215">
        <v>8.2059999999999995</v>
      </c>
      <c r="BW318"/>
      <c r="BX318"/>
      <c r="BY318"/>
      <c r="BZ318"/>
      <c r="CA318"/>
      <c r="CB318"/>
      <c r="CC318"/>
      <c r="CD318"/>
      <c r="CE318"/>
      <c r="CF318"/>
      <c r="CG318"/>
    </row>
    <row r="319" spans="60:85" ht="20">
      <c r="BH319"/>
      <c r="BI319" s="199"/>
      <c r="BJ319" s="199"/>
      <c r="BK319" s="199"/>
      <c r="BL319" s="199"/>
      <c r="BM319" s="199"/>
      <c r="BN319" s="199"/>
      <c r="BO319" s="199"/>
      <c r="BP319" s="199"/>
      <c r="BQ319"/>
      <c r="BR319" s="223">
        <v>315</v>
      </c>
      <c r="BS319" s="214">
        <v>13.999000000000001</v>
      </c>
      <c r="BT319" s="224">
        <v>12.8962</v>
      </c>
      <c r="BU319" s="224">
        <v>7.3982200000000002</v>
      </c>
      <c r="BV319" s="215">
        <v>9.3377999999999997</v>
      </c>
      <c r="BW319"/>
      <c r="BX319"/>
      <c r="BY319"/>
      <c r="BZ319"/>
      <c r="CA319"/>
      <c r="CB319"/>
      <c r="CC319"/>
      <c r="CD319"/>
      <c r="CE319"/>
      <c r="CF319"/>
      <c r="CG319"/>
    </row>
    <row r="320" spans="60:85" ht="20">
      <c r="BH320"/>
      <c r="BI320" s="199"/>
      <c r="BJ320" s="199"/>
      <c r="BK320" s="199"/>
      <c r="BL320" s="199"/>
      <c r="BM320" s="199"/>
      <c r="BN320" s="199"/>
      <c r="BO320" s="199"/>
      <c r="BP320" s="199"/>
      <c r="BQ320"/>
      <c r="BR320" s="223">
        <v>316</v>
      </c>
      <c r="BS320" s="214">
        <v>6.5330599999999999</v>
      </c>
      <c r="BT320" s="224">
        <v>11.341200000000001</v>
      </c>
      <c r="BU320" s="224">
        <v>10.909599999999999</v>
      </c>
      <c r="BV320" s="215">
        <v>8.3817299999999992</v>
      </c>
      <c r="BW320"/>
      <c r="BX320"/>
      <c r="BY320"/>
      <c r="BZ320"/>
      <c r="CA320"/>
      <c r="CB320"/>
      <c r="CC320"/>
      <c r="CD320"/>
      <c r="CE320"/>
      <c r="CF320"/>
      <c r="CG320"/>
    </row>
    <row r="321" spans="60:85" ht="20">
      <c r="BH321"/>
      <c r="BI321" s="199"/>
      <c r="BJ321" s="199"/>
      <c r="BK321" s="199"/>
      <c r="BL321" s="199"/>
      <c r="BM321" s="199"/>
      <c r="BN321" s="199"/>
      <c r="BO321" s="199"/>
      <c r="BP321" s="199"/>
      <c r="BQ321"/>
      <c r="BR321" s="223">
        <v>317</v>
      </c>
      <c r="BS321" s="214">
        <v>11.562200000000001</v>
      </c>
      <c r="BT321" s="224">
        <v>11.063599999999999</v>
      </c>
      <c r="BU321" s="224">
        <v>10.284700000000001</v>
      </c>
      <c r="BV321" s="215">
        <v>3.2735300000000001</v>
      </c>
      <c r="BW321"/>
      <c r="BX321"/>
      <c r="BY321"/>
      <c r="BZ321"/>
      <c r="CA321"/>
      <c r="CB321"/>
      <c r="CC321"/>
      <c r="CD321"/>
      <c r="CE321"/>
      <c r="CF321"/>
      <c r="CG321"/>
    </row>
    <row r="322" spans="60:85" ht="20">
      <c r="BH322"/>
      <c r="BI322" s="199"/>
      <c r="BJ322" s="199"/>
      <c r="BK322" s="199"/>
      <c r="BL322" s="199"/>
      <c r="BM322" s="199"/>
      <c r="BN322" s="199"/>
      <c r="BO322" s="199"/>
      <c r="BP322" s="199"/>
      <c r="BQ322"/>
      <c r="BR322" s="223">
        <v>318</v>
      </c>
      <c r="BS322" s="214">
        <v>11.7073</v>
      </c>
      <c r="BT322" s="224">
        <v>9.9863800000000005</v>
      </c>
      <c r="BU322" s="224">
        <v>16.527799999999999</v>
      </c>
      <c r="BV322" s="215">
        <v>8.2957300000000007</v>
      </c>
      <c r="BW322"/>
      <c r="BX322"/>
      <c r="BY322"/>
      <c r="BZ322"/>
      <c r="CA322"/>
      <c r="CB322"/>
      <c r="CC322"/>
      <c r="CD322"/>
      <c r="CE322"/>
      <c r="CF322"/>
      <c r="CG322"/>
    </row>
    <row r="323" spans="60:85" ht="20">
      <c r="BH323"/>
      <c r="BI323" s="199"/>
      <c r="BJ323" s="199"/>
      <c r="BK323" s="199"/>
      <c r="BL323" s="199"/>
      <c r="BM323" s="199"/>
      <c r="BN323" s="199"/>
      <c r="BO323" s="199"/>
      <c r="BP323" s="199"/>
      <c r="BQ323"/>
      <c r="BR323" s="223">
        <v>319</v>
      </c>
      <c r="BS323" s="214">
        <v>12.5121</v>
      </c>
      <c r="BT323" s="224">
        <v>11.1274</v>
      </c>
      <c r="BU323" s="224">
        <v>11.551</v>
      </c>
      <c r="BV323" s="215">
        <v>10.2812</v>
      </c>
      <c r="BW323"/>
      <c r="BX323"/>
      <c r="BY323"/>
      <c r="BZ323"/>
      <c r="CA323"/>
      <c r="CB323"/>
      <c r="CC323"/>
      <c r="CD323"/>
      <c r="CE323"/>
      <c r="CF323"/>
      <c r="CG323"/>
    </row>
    <row r="324" spans="60:85" ht="20">
      <c r="BH324"/>
      <c r="BI324" s="199"/>
      <c r="BJ324" s="199"/>
      <c r="BK324" s="199"/>
      <c r="BL324" s="199"/>
      <c r="BM324" s="199"/>
      <c r="BN324" s="199"/>
      <c r="BO324" s="199"/>
      <c r="BP324" s="199"/>
      <c r="BQ324"/>
      <c r="BR324" s="223">
        <v>320</v>
      </c>
      <c r="BS324" s="214">
        <v>8.4565000000000001</v>
      </c>
      <c r="BT324" s="224">
        <v>5.2007599999999998</v>
      </c>
      <c r="BU324" s="224">
        <v>8.3783100000000008</v>
      </c>
      <c r="BV324" s="215">
        <v>8.9929500000000004</v>
      </c>
      <c r="BW324"/>
      <c r="BX324"/>
      <c r="BY324"/>
      <c r="BZ324"/>
      <c r="CA324"/>
      <c r="CB324"/>
      <c r="CC324"/>
      <c r="CD324"/>
      <c r="CE324"/>
      <c r="CF324"/>
      <c r="CG324"/>
    </row>
    <row r="325" spans="60:85" ht="20">
      <c r="BH325"/>
      <c r="BI325" s="199"/>
      <c r="BJ325" s="199"/>
      <c r="BK325" s="199"/>
      <c r="BL325" s="199"/>
      <c r="BM325" s="199"/>
      <c r="BN325" s="199"/>
      <c r="BO325" s="199"/>
      <c r="BP325" s="199"/>
      <c r="BQ325"/>
      <c r="BR325" s="223">
        <v>321</v>
      </c>
      <c r="BS325" s="214">
        <v>7.9672900000000002</v>
      </c>
      <c r="BT325" s="224">
        <v>7.16411</v>
      </c>
      <c r="BU325" s="224">
        <v>15.102</v>
      </c>
      <c r="BV325" s="215">
        <v>12.260899999999999</v>
      </c>
      <c r="BW325"/>
      <c r="BX325"/>
      <c r="BY325"/>
      <c r="BZ325"/>
      <c r="CA325"/>
      <c r="CB325"/>
      <c r="CC325"/>
      <c r="CD325"/>
      <c r="CE325"/>
      <c r="CF325"/>
      <c r="CG325"/>
    </row>
    <row r="326" spans="60:85" ht="20">
      <c r="BH326"/>
      <c r="BI326" s="199"/>
      <c r="BJ326" s="199"/>
      <c r="BK326" s="199"/>
      <c r="BL326" s="199"/>
      <c r="BM326" s="199"/>
      <c r="BN326" s="199"/>
      <c r="BO326" s="199"/>
      <c r="BP326" s="199"/>
      <c r="BQ326"/>
      <c r="BR326" s="223">
        <v>322</v>
      </c>
      <c r="BS326" s="214">
        <v>12.769399999999999</v>
      </c>
      <c r="BT326" s="224">
        <v>11.6152</v>
      </c>
      <c r="BU326" s="224">
        <v>5.8418900000000002</v>
      </c>
      <c r="BV326" s="215">
        <v>7.97506</v>
      </c>
      <c r="BW326"/>
      <c r="BX326"/>
      <c r="BY326"/>
      <c r="BZ326"/>
      <c r="CA326"/>
      <c r="CB326"/>
      <c r="CC326"/>
      <c r="CD326"/>
      <c r="CE326"/>
      <c r="CF326"/>
      <c r="CG326"/>
    </row>
    <row r="327" spans="60:85" ht="20">
      <c r="BH327"/>
      <c r="BI327" s="199"/>
      <c r="BJ327" s="199"/>
      <c r="BK327" s="199"/>
      <c r="BL327" s="199"/>
      <c r="BM327" s="199"/>
      <c r="BN327" s="199"/>
      <c r="BO327" s="199"/>
      <c r="BP327" s="199"/>
      <c r="BQ327"/>
      <c r="BR327" s="223">
        <v>323</v>
      </c>
      <c r="BS327" s="214">
        <v>12.700100000000001</v>
      </c>
      <c r="BT327" s="224">
        <v>7.0085499999999996</v>
      </c>
      <c r="BU327" s="224">
        <v>7.6645399999999997</v>
      </c>
      <c r="BV327" s="215">
        <v>9.4780300000000004</v>
      </c>
      <c r="BW327"/>
      <c r="BX327"/>
      <c r="BY327"/>
      <c r="BZ327"/>
      <c r="CA327"/>
      <c r="CB327"/>
      <c r="CC327"/>
      <c r="CD327"/>
      <c r="CE327"/>
      <c r="CF327"/>
      <c r="CG327"/>
    </row>
    <row r="328" spans="60:85" ht="20">
      <c r="BH328"/>
      <c r="BI328" s="199"/>
      <c r="BJ328" s="199"/>
      <c r="BK328" s="199"/>
      <c r="BL328" s="199"/>
      <c r="BM328" s="199"/>
      <c r="BN328" s="199"/>
      <c r="BO328" s="199"/>
      <c r="BP328" s="199"/>
      <c r="BQ328"/>
      <c r="BR328" s="223">
        <v>324</v>
      </c>
      <c r="BS328" s="214">
        <v>5.6678699999999997</v>
      </c>
      <c r="BT328" s="224">
        <v>9.1026399999999992</v>
      </c>
      <c r="BU328" s="224">
        <v>8.1507000000000005</v>
      </c>
      <c r="BV328" s="215">
        <v>17.077200000000001</v>
      </c>
      <c r="BW328"/>
      <c r="BX328"/>
      <c r="BY328"/>
      <c r="BZ328"/>
      <c r="CA328"/>
      <c r="CB328"/>
      <c r="CC328"/>
      <c r="CD328"/>
      <c r="CE328"/>
      <c r="CF328"/>
      <c r="CG328"/>
    </row>
    <row r="329" spans="60:85" ht="20">
      <c r="BH329"/>
      <c r="BI329" s="199"/>
      <c r="BJ329" s="199"/>
      <c r="BK329" s="199"/>
      <c r="BL329" s="199"/>
      <c r="BM329" s="199"/>
      <c r="BN329" s="199"/>
      <c r="BO329" s="199"/>
      <c r="BP329" s="199"/>
      <c r="BQ329"/>
      <c r="BR329" s="223">
        <v>325</v>
      </c>
      <c r="BS329" s="214">
        <v>3.1950099999999999</v>
      </c>
      <c r="BT329" s="224">
        <v>10.7037</v>
      </c>
      <c r="BU329" s="224">
        <v>8.1489200000000004</v>
      </c>
      <c r="BV329" s="215">
        <v>7.9335399999999998</v>
      </c>
      <c r="BW329"/>
      <c r="BX329"/>
      <c r="BY329"/>
      <c r="BZ329"/>
      <c r="CA329"/>
      <c r="CB329"/>
      <c r="CC329"/>
      <c r="CD329"/>
      <c r="CE329"/>
      <c r="CF329"/>
      <c r="CG329"/>
    </row>
    <row r="330" spans="60:85" ht="20">
      <c r="BH330"/>
      <c r="BI330" s="199"/>
      <c r="BJ330" s="199"/>
      <c r="BK330" s="199"/>
      <c r="BL330" s="199"/>
      <c r="BM330" s="199"/>
      <c r="BN330" s="199"/>
      <c r="BO330" s="199"/>
      <c r="BP330" s="199"/>
      <c r="BQ330"/>
      <c r="BR330" s="223">
        <v>326</v>
      </c>
      <c r="BS330" s="214">
        <v>10.5281</v>
      </c>
      <c r="BT330" s="224">
        <v>19.594999999999999</v>
      </c>
      <c r="BU330" s="224">
        <v>10.308400000000001</v>
      </c>
      <c r="BV330" s="215">
        <v>7.6747800000000002</v>
      </c>
      <c r="BW330"/>
      <c r="BX330"/>
      <c r="BY330"/>
      <c r="BZ330"/>
      <c r="CA330"/>
      <c r="CB330"/>
      <c r="CC330"/>
      <c r="CD330"/>
      <c r="CE330"/>
      <c r="CF330"/>
      <c r="CG330"/>
    </row>
    <row r="331" spans="60:85" ht="20">
      <c r="BH331"/>
      <c r="BI331" s="199"/>
      <c r="BJ331" s="199"/>
      <c r="BK331" s="199"/>
      <c r="BL331" s="199"/>
      <c r="BM331" s="199"/>
      <c r="BN331" s="199"/>
      <c r="BO331" s="199"/>
      <c r="BP331" s="199"/>
      <c r="BQ331"/>
      <c r="BR331" s="223">
        <v>327</v>
      </c>
      <c r="BS331" s="214">
        <v>14.071999999999999</v>
      </c>
      <c r="BT331" s="224">
        <v>9.7128800000000002</v>
      </c>
      <c r="BU331" s="224">
        <v>3.8051499999999998</v>
      </c>
      <c r="BV331" s="215">
        <v>10.7021</v>
      </c>
      <c r="BW331"/>
      <c r="BX331"/>
      <c r="BY331"/>
      <c r="BZ331"/>
      <c r="CA331"/>
      <c r="CB331"/>
      <c r="CC331"/>
      <c r="CD331"/>
      <c r="CE331"/>
      <c r="CF331"/>
      <c r="CG331"/>
    </row>
    <row r="332" spans="60:85" ht="20">
      <c r="BH332"/>
      <c r="BI332" s="199"/>
      <c r="BJ332" s="199"/>
      <c r="BK332" s="199"/>
      <c r="BL332" s="199"/>
      <c r="BM332" s="199"/>
      <c r="BN332" s="199"/>
      <c r="BO332" s="199"/>
      <c r="BP332" s="199"/>
      <c r="BQ332"/>
      <c r="BR332" s="223">
        <v>328</v>
      </c>
      <c r="BS332" s="214">
        <v>9.8581400000000006</v>
      </c>
      <c r="BT332" s="224">
        <v>12.4694</v>
      </c>
      <c r="BU332" s="224">
        <v>10.480600000000001</v>
      </c>
      <c r="BV332" s="215">
        <v>7.34354</v>
      </c>
      <c r="BW332"/>
      <c r="BX332"/>
      <c r="BY332"/>
      <c r="BZ332"/>
      <c r="CA332"/>
      <c r="CB332"/>
      <c r="CC332"/>
      <c r="CD332"/>
      <c r="CE332"/>
      <c r="CF332"/>
      <c r="CG332"/>
    </row>
    <row r="333" spans="60:85" ht="20">
      <c r="BH333"/>
      <c r="BI333" s="199"/>
      <c r="BJ333" s="199"/>
      <c r="BK333" s="199"/>
      <c r="BL333" s="199"/>
      <c r="BM333" s="199"/>
      <c r="BN333" s="199"/>
      <c r="BO333" s="199"/>
      <c r="BP333" s="199"/>
      <c r="BQ333"/>
      <c r="BR333" s="223">
        <v>329</v>
      </c>
      <c r="BS333" s="214">
        <v>11.7598</v>
      </c>
      <c r="BT333" s="224">
        <v>9.3993500000000001</v>
      </c>
      <c r="BU333" s="224">
        <v>9.3359299999999994</v>
      </c>
      <c r="BV333" s="215">
        <v>3.8753299999999999</v>
      </c>
      <c r="BW333"/>
      <c r="BX333"/>
      <c r="BY333"/>
      <c r="BZ333"/>
      <c r="CA333"/>
      <c r="CB333"/>
      <c r="CC333"/>
      <c r="CD333"/>
      <c r="CE333"/>
      <c r="CF333"/>
      <c r="CG333"/>
    </row>
    <row r="334" spans="60:85" ht="20">
      <c r="BH334"/>
      <c r="BI334" s="199"/>
      <c r="BJ334" s="199"/>
      <c r="BK334" s="199"/>
      <c r="BL334" s="199"/>
      <c r="BM334" s="199"/>
      <c r="BN334" s="199"/>
      <c r="BO334" s="199"/>
      <c r="BP334" s="199"/>
      <c r="BQ334"/>
      <c r="BR334" s="223">
        <v>330</v>
      </c>
      <c r="BS334" s="214">
        <v>9.3158300000000001</v>
      </c>
      <c r="BT334" s="224">
        <v>12.808999999999999</v>
      </c>
      <c r="BU334" s="224">
        <v>10.0084</v>
      </c>
      <c r="BV334" s="215">
        <v>8.0148499999999991</v>
      </c>
      <c r="BW334"/>
      <c r="BX334"/>
      <c r="BY334"/>
      <c r="BZ334"/>
      <c r="CA334"/>
      <c r="CB334"/>
      <c r="CC334"/>
      <c r="CD334"/>
      <c r="CE334"/>
      <c r="CF334"/>
      <c r="CG334"/>
    </row>
    <row r="335" spans="60:85" ht="20">
      <c r="BH335"/>
      <c r="BI335" s="199"/>
      <c r="BJ335" s="199"/>
      <c r="BK335" s="199"/>
      <c r="BL335" s="199"/>
      <c r="BM335" s="199"/>
      <c r="BN335" s="199"/>
      <c r="BO335" s="199"/>
      <c r="BP335" s="199"/>
      <c r="BQ335"/>
      <c r="BR335" s="223">
        <v>331</v>
      </c>
      <c r="BS335" s="214">
        <v>10.0754</v>
      </c>
      <c r="BT335" s="224">
        <v>8.2966499999999996</v>
      </c>
      <c r="BU335" s="224">
        <v>11.344099999999999</v>
      </c>
      <c r="BV335" s="215">
        <v>9.5439500000000006</v>
      </c>
      <c r="BW335"/>
      <c r="BX335"/>
      <c r="BY335"/>
      <c r="BZ335"/>
      <c r="CA335"/>
      <c r="CB335"/>
      <c r="CC335"/>
      <c r="CD335"/>
      <c r="CE335"/>
      <c r="CF335"/>
      <c r="CG335"/>
    </row>
    <row r="336" spans="60:85" ht="20">
      <c r="BH336"/>
      <c r="BI336" s="199"/>
      <c r="BJ336" s="199"/>
      <c r="BK336" s="199"/>
      <c r="BL336" s="199"/>
      <c r="BM336" s="199"/>
      <c r="BN336" s="199"/>
      <c r="BO336" s="199"/>
      <c r="BP336" s="199"/>
      <c r="BQ336"/>
      <c r="BR336" s="223">
        <v>332</v>
      </c>
      <c r="BS336" s="214">
        <v>12.9122</v>
      </c>
      <c r="BT336" s="224">
        <v>8.2610799999999998</v>
      </c>
      <c r="BU336" s="224">
        <v>14.394399999999999</v>
      </c>
      <c r="BV336" s="215">
        <v>10.7577</v>
      </c>
      <c r="BW336"/>
      <c r="BX336"/>
      <c r="BY336"/>
      <c r="BZ336"/>
      <c r="CA336"/>
      <c r="CB336"/>
      <c r="CC336"/>
      <c r="CD336"/>
      <c r="CE336"/>
      <c r="CF336"/>
      <c r="CG336"/>
    </row>
    <row r="337" spans="60:85" ht="20">
      <c r="BH337"/>
      <c r="BI337" s="199"/>
      <c r="BJ337" s="199"/>
      <c r="BK337" s="199"/>
      <c r="BL337" s="199"/>
      <c r="BM337" s="199"/>
      <c r="BN337" s="199"/>
      <c r="BO337" s="199"/>
      <c r="BP337" s="199"/>
      <c r="BQ337"/>
      <c r="BR337" s="223">
        <v>333</v>
      </c>
      <c r="BS337" s="214">
        <v>11.644</v>
      </c>
      <c r="BT337" s="224">
        <v>7.4165900000000002</v>
      </c>
      <c r="BU337" s="224">
        <v>15.425800000000001</v>
      </c>
      <c r="BV337" s="215">
        <v>15.3612</v>
      </c>
      <c r="BW337"/>
      <c r="BX337"/>
      <c r="BY337"/>
      <c r="BZ337"/>
      <c r="CA337"/>
      <c r="CB337"/>
      <c r="CC337"/>
      <c r="CD337"/>
      <c r="CE337"/>
      <c r="CF337"/>
      <c r="CG337"/>
    </row>
    <row r="338" spans="60:85" ht="20">
      <c r="BH338"/>
      <c r="BI338" s="199"/>
      <c r="BJ338" s="199"/>
      <c r="BK338" s="199"/>
      <c r="BL338" s="199"/>
      <c r="BM338" s="199"/>
      <c r="BN338" s="199"/>
      <c r="BO338" s="199"/>
      <c r="BP338" s="199"/>
      <c r="BQ338"/>
      <c r="BR338" s="223">
        <v>334</v>
      </c>
      <c r="BS338" s="214">
        <v>7.8639900000000003</v>
      </c>
      <c r="BT338" s="224">
        <v>12.1792</v>
      </c>
      <c r="BU338" s="224">
        <v>10.5174</v>
      </c>
      <c r="BV338" s="215">
        <v>11.371700000000001</v>
      </c>
      <c r="BW338"/>
      <c r="BX338"/>
      <c r="BY338"/>
      <c r="BZ338"/>
      <c r="CA338"/>
      <c r="CB338"/>
      <c r="CC338"/>
      <c r="CD338"/>
      <c r="CE338"/>
      <c r="CF338"/>
      <c r="CG338"/>
    </row>
    <row r="339" spans="60:85" ht="20">
      <c r="BH339"/>
      <c r="BI339" s="199"/>
      <c r="BJ339" s="199"/>
      <c r="BK339" s="199"/>
      <c r="BL339" s="199"/>
      <c r="BM339" s="199"/>
      <c r="BN339" s="199"/>
      <c r="BO339" s="199"/>
      <c r="BP339" s="199"/>
      <c r="BQ339"/>
      <c r="BR339" s="223">
        <v>335</v>
      </c>
      <c r="BS339" s="214">
        <v>9.3069600000000001</v>
      </c>
      <c r="BT339" s="224">
        <v>9.9465500000000002</v>
      </c>
      <c r="BU339" s="224">
        <v>9.9520700000000009</v>
      </c>
      <c r="BV339" s="215">
        <v>8.5098500000000001</v>
      </c>
      <c r="BW339"/>
      <c r="BX339"/>
      <c r="BY339"/>
      <c r="BZ339"/>
      <c r="CA339"/>
      <c r="CB339"/>
      <c r="CC339"/>
      <c r="CD339"/>
      <c r="CE339"/>
      <c r="CF339"/>
      <c r="CG339"/>
    </row>
    <row r="340" spans="60:85" ht="20">
      <c r="BH340"/>
      <c r="BI340" s="199"/>
      <c r="BJ340" s="199"/>
      <c r="BK340" s="199"/>
      <c r="BL340" s="199"/>
      <c r="BM340" s="199"/>
      <c r="BN340" s="199"/>
      <c r="BO340" s="199"/>
      <c r="BP340" s="199"/>
      <c r="BQ340"/>
      <c r="BR340" s="223">
        <v>336</v>
      </c>
      <c r="BS340" s="214">
        <v>3.91981</v>
      </c>
      <c r="BT340" s="224">
        <v>11.420299999999999</v>
      </c>
      <c r="BU340" s="224">
        <v>12.642799999999999</v>
      </c>
      <c r="BV340" s="215">
        <v>13.070600000000001</v>
      </c>
      <c r="BW340"/>
      <c r="BX340"/>
      <c r="BY340"/>
      <c r="BZ340"/>
      <c r="CA340"/>
      <c r="CB340"/>
      <c r="CC340"/>
      <c r="CD340"/>
      <c r="CE340"/>
      <c r="CF340"/>
      <c r="CG340"/>
    </row>
    <row r="341" spans="60:85" ht="20">
      <c r="BH341"/>
      <c r="BI341" s="199"/>
      <c r="BJ341" s="199"/>
      <c r="BK341" s="199"/>
      <c r="BL341" s="199"/>
      <c r="BM341" s="199"/>
      <c r="BN341" s="199"/>
      <c r="BO341" s="199"/>
      <c r="BP341" s="199"/>
      <c r="BQ341"/>
      <c r="BR341" s="223">
        <v>337</v>
      </c>
      <c r="BS341" s="214">
        <v>11.0032</v>
      </c>
      <c r="BT341" s="224">
        <v>11.441700000000001</v>
      </c>
      <c r="BU341" s="224">
        <v>11.631</v>
      </c>
      <c r="BV341" s="215">
        <v>6.0069900000000001</v>
      </c>
      <c r="BW341"/>
      <c r="BX341"/>
      <c r="BY341"/>
      <c r="BZ341"/>
      <c r="CA341"/>
      <c r="CB341"/>
      <c r="CC341"/>
      <c r="CD341"/>
      <c r="CE341"/>
      <c r="CF341"/>
      <c r="CG341"/>
    </row>
    <row r="342" spans="60:85" ht="20">
      <c r="BH342"/>
      <c r="BI342" s="199"/>
      <c r="BJ342" s="199"/>
      <c r="BK342" s="199"/>
      <c r="BL342" s="199"/>
      <c r="BM342" s="199"/>
      <c r="BN342" s="199"/>
      <c r="BO342" s="199"/>
      <c r="BP342" s="199"/>
      <c r="BQ342"/>
      <c r="BR342" s="223">
        <v>338</v>
      </c>
      <c r="BS342" s="214">
        <v>11.9077</v>
      </c>
      <c r="BT342" s="224">
        <v>7.1650499999999999</v>
      </c>
      <c r="BU342" s="224">
        <v>13.969900000000001</v>
      </c>
      <c r="BV342" s="215">
        <v>4.2175000000000002</v>
      </c>
      <c r="BW342"/>
      <c r="BX342"/>
      <c r="BY342"/>
      <c r="BZ342"/>
      <c r="CA342"/>
      <c r="CB342"/>
      <c r="CC342"/>
      <c r="CD342"/>
      <c r="CE342"/>
      <c r="CF342"/>
      <c r="CG342"/>
    </row>
    <row r="343" spans="60:85" ht="20">
      <c r="BH343"/>
      <c r="BI343" s="199"/>
      <c r="BJ343" s="199"/>
      <c r="BK343" s="199"/>
      <c r="BL343" s="199"/>
      <c r="BM343" s="199"/>
      <c r="BN343" s="199"/>
      <c r="BO343" s="199"/>
      <c r="BP343" s="199"/>
      <c r="BQ343"/>
      <c r="BR343" s="223">
        <v>339</v>
      </c>
      <c r="BS343" s="214">
        <v>12.7051</v>
      </c>
      <c r="BT343" s="224">
        <v>10.076499999999999</v>
      </c>
      <c r="BU343" s="224">
        <v>5.2410500000000004</v>
      </c>
      <c r="BV343" s="215">
        <v>7.4579500000000003</v>
      </c>
      <c r="BW343"/>
      <c r="BX343"/>
      <c r="BY343"/>
      <c r="BZ343"/>
      <c r="CA343"/>
      <c r="CB343"/>
      <c r="CC343"/>
      <c r="CD343"/>
      <c r="CE343"/>
      <c r="CF343"/>
      <c r="CG343"/>
    </row>
    <row r="344" spans="60:85" ht="20">
      <c r="BH344"/>
      <c r="BI344" s="199"/>
      <c r="BJ344" s="199"/>
      <c r="BK344" s="199"/>
      <c r="BL344" s="199"/>
      <c r="BM344" s="199"/>
      <c r="BN344" s="199"/>
      <c r="BO344" s="199"/>
      <c r="BP344" s="199"/>
      <c r="BQ344"/>
      <c r="BR344" s="223">
        <v>340</v>
      </c>
      <c r="BS344" s="214">
        <v>3.8557299999999999</v>
      </c>
      <c r="BT344" s="224">
        <v>3.4942000000000002</v>
      </c>
      <c r="BU344" s="224">
        <v>12.576000000000001</v>
      </c>
      <c r="BV344" s="215">
        <v>6.7402199999999999</v>
      </c>
      <c r="BW344"/>
      <c r="BX344"/>
      <c r="BY344"/>
      <c r="BZ344"/>
      <c r="CA344"/>
      <c r="CB344"/>
      <c r="CC344"/>
      <c r="CD344"/>
      <c r="CE344"/>
      <c r="CF344"/>
      <c r="CG344"/>
    </row>
    <row r="345" spans="60:85" ht="20">
      <c r="BH345"/>
      <c r="BI345" s="199"/>
      <c r="BJ345" s="199"/>
      <c r="BK345" s="199"/>
      <c r="BL345" s="199"/>
      <c r="BM345" s="199"/>
      <c r="BN345" s="199"/>
      <c r="BO345" s="199"/>
      <c r="BP345" s="199"/>
      <c r="BQ345"/>
      <c r="BR345" s="223">
        <v>341</v>
      </c>
      <c r="BS345" s="214">
        <v>4.3816300000000004</v>
      </c>
      <c r="BT345" s="224">
        <v>8.4085099999999997</v>
      </c>
      <c r="BU345" s="224">
        <v>11.148899999999999</v>
      </c>
      <c r="BV345" s="215">
        <v>8.1971399999999992</v>
      </c>
      <c r="BW345"/>
      <c r="BX345"/>
      <c r="BY345"/>
      <c r="BZ345"/>
      <c r="CA345"/>
      <c r="CB345"/>
      <c r="CC345"/>
      <c r="CD345"/>
      <c r="CE345"/>
      <c r="CF345"/>
      <c r="CG345"/>
    </row>
    <row r="346" spans="60:85" ht="20">
      <c r="BH346"/>
      <c r="BI346" s="199"/>
      <c r="BJ346" s="199"/>
      <c r="BK346" s="199"/>
      <c r="BL346" s="199"/>
      <c r="BM346" s="199"/>
      <c r="BN346" s="199"/>
      <c r="BO346" s="199"/>
      <c r="BP346" s="199"/>
      <c r="BQ346"/>
      <c r="BR346" s="223">
        <v>342</v>
      </c>
      <c r="BS346" s="214">
        <v>13.2712</v>
      </c>
      <c r="BT346" s="224">
        <v>13.9369</v>
      </c>
      <c r="BU346" s="224">
        <v>11.1275</v>
      </c>
      <c r="BV346" s="215">
        <v>3.1001300000000001</v>
      </c>
      <c r="BW346"/>
      <c r="BX346"/>
      <c r="BY346"/>
      <c r="BZ346"/>
      <c r="CA346"/>
      <c r="CB346"/>
      <c r="CC346"/>
      <c r="CD346"/>
      <c r="CE346"/>
      <c r="CF346"/>
      <c r="CG346"/>
    </row>
    <row r="347" spans="60:85" ht="20">
      <c r="BH347"/>
      <c r="BI347" s="199"/>
      <c r="BJ347" s="199"/>
      <c r="BK347" s="199"/>
      <c r="BL347" s="199"/>
      <c r="BM347" s="199"/>
      <c r="BN347" s="199"/>
      <c r="BO347" s="199"/>
      <c r="BP347" s="199"/>
      <c r="BQ347"/>
      <c r="BR347" s="223">
        <v>343</v>
      </c>
      <c r="BS347" s="214">
        <v>13.928800000000001</v>
      </c>
      <c r="BT347" s="224">
        <v>13.405099999999999</v>
      </c>
      <c r="BU347" s="224">
        <v>4.0162199999999997</v>
      </c>
      <c r="BV347" s="215">
        <v>13.172000000000001</v>
      </c>
      <c r="BW347"/>
      <c r="BX347"/>
      <c r="BY347"/>
      <c r="BZ347"/>
      <c r="CA347"/>
      <c r="CB347"/>
      <c r="CC347"/>
      <c r="CD347"/>
      <c r="CE347"/>
      <c r="CF347"/>
      <c r="CG347"/>
    </row>
    <row r="348" spans="60:85" ht="20">
      <c r="BH348"/>
      <c r="BI348" s="199"/>
      <c r="BJ348" s="199"/>
      <c r="BK348" s="199"/>
      <c r="BL348" s="199"/>
      <c r="BM348" s="199"/>
      <c r="BN348" s="199"/>
      <c r="BO348" s="199"/>
      <c r="BP348" s="199"/>
      <c r="BQ348"/>
      <c r="BR348" s="223">
        <v>344</v>
      </c>
      <c r="BS348" s="214">
        <v>13.230600000000001</v>
      </c>
      <c r="BT348" s="224">
        <v>9.7721800000000005</v>
      </c>
      <c r="BU348" s="224">
        <v>5.1242799999999997</v>
      </c>
      <c r="BV348" s="215">
        <v>2.4413299999999998</v>
      </c>
      <c r="BW348"/>
      <c r="BX348"/>
      <c r="BY348"/>
      <c r="BZ348"/>
      <c r="CA348"/>
      <c r="CB348"/>
      <c r="CC348"/>
      <c r="CD348"/>
      <c r="CE348"/>
      <c r="CF348"/>
      <c r="CG348"/>
    </row>
    <row r="349" spans="60:85" ht="20">
      <c r="BH349"/>
      <c r="BI349" s="199"/>
      <c r="BJ349" s="199"/>
      <c r="BK349" s="199"/>
      <c r="BL349" s="199"/>
      <c r="BM349" s="199"/>
      <c r="BN349" s="199"/>
      <c r="BO349" s="199"/>
      <c r="BP349" s="199"/>
      <c r="BQ349"/>
      <c r="BR349" s="223">
        <v>345</v>
      </c>
      <c r="BS349" s="214">
        <v>17.864699999999999</v>
      </c>
      <c r="BT349" s="224">
        <v>13.293200000000001</v>
      </c>
      <c r="BU349" s="224">
        <v>3.0537200000000002</v>
      </c>
      <c r="BV349" s="215">
        <v>7.50502</v>
      </c>
      <c r="BW349"/>
      <c r="BX349"/>
      <c r="BY349"/>
      <c r="BZ349"/>
      <c r="CA349"/>
      <c r="CB349"/>
      <c r="CC349"/>
      <c r="CD349"/>
      <c r="CE349"/>
      <c r="CF349"/>
      <c r="CG349"/>
    </row>
    <row r="350" spans="60:85" ht="20">
      <c r="BH350"/>
      <c r="BI350" s="199"/>
      <c r="BJ350" s="199"/>
      <c r="BK350" s="199"/>
      <c r="BL350" s="199"/>
      <c r="BM350" s="199"/>
      <c r="BN350" s="199"/>
      <c r="BO350" s="199"/>
      <c r="BP350" s="199"/>
      <c r="BQ350"/>
      <c r="BR350" s="223">
        <v>346</v>
      </c>
      <c r="BS350" s="214">
        <v>6.6555499999999999</v>
      </c>
      <c r="BT350" s="224">
        <v>14.696300000000001</v>
      </c>
      <c r="BU350" s="224">
        <v>5.7358599999999997</v>
      </c>
      <c r="BV350" s="215">
        <v>3.4979900000000002</v>
      </c>
      <c r="BW350"/>
      <c r="BX350"/>
      <c r="BY350"/>
      <c r="BZ350"/>
      <c r="CA350"/>
      <c r="CB350"/>
      <c r="CC350"/>
      <c r="CD350"/>
      <c r="CE350"/>
      <c r="CF350"/>
      <c r="CG350"/>
    </row>
    <row r="351" spans="60:85" ht="20">
      <c r="BH351"/>
      <c r="BI351" s="199"/>
      <c r="BJ351" s="199"/>
      <c r="BK351" s="199"/>
      <c r="BL351" s="199"/>
      <c r="BM351" s="199"/>
      <c r="BN351" s="199"/>
      <c r="BO351" s="199"/>
      <c r="BP351" s="199"/>
      <c r="BQ351"/>
      <c r="BR351" s="223">
        <v>347</v>
      </c>
      <c r="BS351" s="214">
        <v>9.2382200000000001</v>
      </c>
      <c r="BT351" s="224">
        <v>11.332000000000001</v>
      </c>
      <c r="BU351" s="224">
        <v>9.4621499999999994</v>
      </c>
      <c r="BV351" s="215">
        <v>9.6334599999999995</v>
      </c>
      <c r="BW351"/>
      <c r="BX351"/>
      <c r="BY351"/>
      <c r="BZ351"/>
      <c r="CA351"/>
      <c r="CB351"/>
      <c r="CC351"/>
      <c r="CD351"/>
      <c r="CE351"/>
      <c r="CF351"/>
      <c r="CG351"/>
    </row>
    <row r="352" spans="60:85" ht="20">
      <c r="BH352"/>
      <c r="BI352" s="199"/>
      <c r="BJ352" s="199"/>
      <c r="BK352" s="199"/>
      <c r="BL352" s="199"/>
      <c r="BM352" s="199"/>
      <c r="BN352" s="199"/>
      <c r="BO352" s="199"/>
      <c r="BP352" s="199"/>
      <c r="BQ352"/>
      <c r="BR352" s="223">
        <v>348</v>
      </c>
      <c r="BS352" s="214">
        <v>14.0914</v>
      </c>
      <c r="BT352" s="224">
        <v>9.66127</v>
      </c>
      <c r="BU352" s="224">
        <v>13.467000000000001</v>
      </c>
      <c r="BV352" s="215">
        <v>5.5051100000000002</v>
      </c>
      <c r="BW352"/>
      <c r="BX352"/>
      <c r="BY352"/>
      <c r="BZ352"/>
      <c r="CA352"/>
      <c r="CB352"/>
      <c r="CC352"/>
      <c r="CD352"/>
      <c r="CE352"/>
      <c r="CF352"/>
      <c r="CG352"/>
    </row>
    <row r="353" spans="60:85" ht="20">
      <c r="BH353"/>
      <c r="BI353" s="199"/>
      <c r="BJ353" s="199"/>
      <c r="BK353" s="199"/>
      <c r="BL353" s="199"/>
      <c r="BM353" s="199"/>
      <c r="BN353" s="199"/>
      <c r="BO353" s="199"/>
      <c r="BP353" s="199"/>
      <c r="BQ353"/>
      <c r="BR353" s="223">
        <v>349</v>
      </c>
      <c r="BS353" s="214">
        <v>10.651300000000001</v>
      </c>
      <c r="BT353" s="224">
        <v>11.399800000000001</v>
      </c>
      <c r="BU353" s="224">
        <v>10.088800000000001</v>
      </c>
      <c r="BV353" s="215">
        <v>9.6499299999999995</v>
      </c>
      <c r="BW353"/>
      <c r="BX353"/>
      <c r="BY353"/>
      <c r="BZ353"/>
      <c r="CA353"/>
      <c r="CB353"/>
      <c r="CC353"/>
      <c r="CD353"/>
      <c r="CE353"/>
      <c r="CF353"/>
      <c r="CG353"/>
    </row>
    <row r="354" spans="60:85" ht="20">
      <c r="BH354"/>
      <c r="BI354" s="199"/>
      <c r="BJ354" s="199"/>
      <c r="BK354" s="199"/>
      <c r="BL354" s="199"/>
      <c r="BM354" s="199"/>
      <c r="BN354" s="199"/>
      <c r="BO354" s="199"/>
      <c r="BP354" s="199"/>
      <c r="BQ354"/>
      <c r="BR354" s="223">
        <v>350</v>
      </c>
      <c r="BS354" s="214">
        <v>13.5059</v>
      </c>
      <c r="BT354" s="224">
        <v>8.3799700000000001</v>
      </c>
      <c r="BU354" s="224">
        <v>8.3867999999999991</v>
      </c>
      <c r="BV354" s="215">
        <v>28.278300000000002</v>
      </c>
      <c r="BW354"/>
      <c r="BX354"/>
      <c r="BY354"/>
      <c r="BZ354"/>
      <c r="CA354"/>
      <c r="CB354"/>
      <c r="CC354"/>
      <c r="CD354"/>
      <c r="CE354"/>
      <c r="CF354"/>
      <c r="CG354"/>
    </row>
    <row r="355" spans="60:85" ht="20">
      <c r="BH355"/>
      <c r="BI355" s="199"/>
      <c r="BJ355" s="199"/>
      <c r="BK355" s="199"/>
      <c r="BL355" s="199"/>
      <c r="BM355" s="199"/>
      <c r="BN355" s="199"/>
      <c r="BO355" s="199"/>
      <c r="BP355" s="199"/>
      <c r="BQ355"/>
      <c r="BR355" s="223">
        <v>351</v>
      </c>
      <c r="BS355" s="214">
        <v>10.9434</v>
      </c>
      <c r="BT355" s="224">
        <v>10.6114</v>
      </c>
      <c r="BU355" s="224">
        <v>12.6435</v>
      </c>
      <c r="BV355" s="215">
        <v>7.5628099999999998</v>
      </c>
      <c r="BW355"/>
      <c r="BX355"/>
      <c r="BY355"/>
      <c r="BZ355"/>
      <c r="CA355"/>
      <c r="CB355"/>
      <c r="CC355"/>
      <c r="CD355"/>
      <c r="CE355"/>
      <c r="CF355"/>
      <c r="CG355"/>
    </row>
    <row r="356" spans="60:85" ht="20">
      <c r="BH356"/>
      <c r="BI356" s="199"/>
      <c r="BJ356" s="199"/>
      <c r="BK356" s="199"/>
      <c r="BL356" s="199"/>
      <c r="BM356" s="199"/>
      <c r="BN356" s="199"/>
      <c r="BO356" s="199"/>
      <c r="BP356" s="199"/>
      <c r="BQ356"/>
      <c r="BR356" s="223">
        <v>352</v>
      </c>
      <c r="BS356" s="214">
        <v>11.925800000000001</v>
      </c>
      <c r="BT356" s="224">
        <v>17.615600000000001</v>
      </c>
      <c r="BU356" s="224">
        <v>6.7022700000000004</v>
      </c>
      <c r="BV356" s="215">
        <v>4.7297599999999997</v>
      </c>
      <c r="BW356"/>
      <c r="BX356"/>
      <c r="BY356"/>
      <c r="BZ356"/>
      <c r="CA356"/>
      <c r="CB356"/>
      <c r="CC356"/>
      <c r="CD356"/>
      <c r="CE356"/>
      <c r="CF356"/>
      <c r="CG356"/>
    </row>
    <row r="357" spans="60:85" ht="20">
      <c r="BH357"/>
      <c r="BI357" s="199"/>
      <c r="BJ357" s="199"/>
      <c r="BK357" s="199"/>
      <c r="BL357" s="199"/>
      <c r="BM357" s="199"/>
      <c r="BN357" s="199"/>
      <c r="BO357" s="199"/>
      <c r="BP357" s="199"/>
      <c r="BQ357"/>
      <c r="BR357" s="223">
        <v>353</v>
      </c>
      <c r="BS357" s="214">
        <v>10.291499999999999</v>
      </c>
      <c r="BT357" s="224">
        <v>11.880599999999999</v>
      </c>
      <c r="BU357" s="224">
        <v>8.6163000000000007</v>
      </c>
      <c r="BV357" s="215">
        <v>5.88544</v>
      </c>
      <c r="BW357"/>
      <c r="BX357"/>
      <c r="BY357"/>
      <c r="BZ357"/>
      <c r="CA357"/>
      <c r="CB357"/>
      <c r="CC357"/>
      <c r="CD357"/>
      <c r="CE357"/>
      <c r="CF357"/>
      <c r="CG357"/>
    </row>
    <row r="358" spans="60:85" ht="20">
      <c r="BH358"/>
      <c r="BI358" s="199"/>
      <c r="BJ358" s="199"/>
      <c r="BK358" s="199"/>
      <c r="BL358" s="199"/>
      <c r="BM358" s="199"/>
      <c r="BN358" s="199"/>
      <c r="BO358" s="199"/>
      <c r="BP358" s="199"/>
      <c r="BQ358"/>
      <c r="BR358" s="223">
        <v>354</v>
      </c>
      <c r="BS358" s="214">
        <v>6.78165</v>
      </c>
      <c r="BT358" s="224">
        <v>6.6238999999999999</v>
      </c>
      <c r="BU358" s="224">
        <v>7.9733499999999999</v>
      </c>
      <c r="BV358" s="215">
        <v>12.2813</v>
      </c>
      <c r="BW358"/>
      <c r="BX358"/>
      <c r="BY358"/>
      <c r="BZ358"/>
      <c r="CA358"/>
      <c r="CB358"/>
      <c r="CC358"/>
      <c r="CD358"/>
      <c r="CE358"/>
      <c r="CF358"/>
      <c r="CG358"/>
    </row>
    <row r="359" spans="60:85" ht="20">
      <c r="BH359"/>
      <c r="BI359" s="199"/>
      <c r="BJ359" s="199"/>
      <c r="BK359" s="199"/>
      <c r="BL359" s="199"/>
      <c r="BM359" s="199"/>
      <c r="BN359" s="199"/>
      <c r="BO359" s="199"/>
      <c r="BP359" s="199"/>
      <c r="BQ359"/>
      <c r="BR359" s="223">
        <v>355</v>
      </c>
      <c r="BS359" s="214">
        <v>8.6566600000000005</v>
      </c>
      <c r="BT359" s="224">
        <v>9.8687199999999997</v>
      </c>
      <c r="BU359" s="224">
        <v>11.1386</v>
      </c>
      <c r="BV359" s="215">
        <v>10.0162</v>
      </c>
      <c r="BW359"/>
      <c r="BX359"/>
      <c r="BY359"/>
      <c r="BZ359"/>
      <c r="CA359"/>
      <c r="CB359"/>
      <c r="CC359"/>
      <c r="CD359"/>
      <c r="CE359"/>
      <c r="CF359"/>
      <c r="CG359"/>
    </row>
    <row r="360" spans="60:85" ht="20">
      <c r="BH360"/>
      <c r="BI360" s="199"/>
      <c r="BJ360" s="199"/>
      <c r="BK360" s="199"/>
      <c r="BL360" s="199"/>
      <c r="BM360" s="199"/>
      <c r="BN360" s="199"/>
      <c r="BO360" s="199"/>
      <c r="BP360" s="199"/>
      <c r="BQ360"/>
      <c r="BR360" s="223">
        <v>356</v>
      </c>
      <c r="BS360" s="214">
        <v>8.56569</v>
      </c>
      <c r="BT360" s="224">
        <v>13.4207</v>
      </c>
      <c r="BU360" s="224">
        <v>6.18954</v>
      </c>
      <c r="BV360" s="215">
        <v>2.4900199999999999</v>
      </c>
      <c r="BW360"/>
      <c r="BX360"/>
      <c r="BY360"/>
      <c r="BZ360"/>
      <c r="CA360"/>
      <c r="CB360"/>
      <c r="CC360"/>
      <c r="CD360"/>
      <c r="CE360"/>
      <c r="CF360"/>
      <c r="CG360"/>
    </row>
    <row r="361" spans="60:85" ht="20">
      <c r="BH361"/>
      <c r="BI361" s="199"/>
      <c r="BJ361" s="199"/>
      <c r="BK361" s="199"/>
      <c r="BL361" s="199"/>
      <c r="BM361" s="199"/>
      <c r="BN361" s="199"/>
      <c r="BO361" s="199"/>
      <c r="BP361" s="199"/>
      <c r="BQ361"/>
      <c r="BR361" s="223">
        <v>357</v>
      </c>
      <c r="BS361" s="214">
        <v>10.9773</v>
      </c>
      <c r="BT361" s="224">
        <v>6.03165</v>
      </c>
      <c r="BU361" s="224">
        <v>10.275600000000001</v>
      </c>
      <c r="BV361" s="215">
        <v>3.7395900000000002</v>
      </c>
      <c r="BW361"/>
      <c r="BX361"/>
      <c r="BY361"/>
      <c r="BZ361"/>
      <c r="CA361"/>
      <c r="CB361"/>
      <c r="CC361"/>
      <c r="CD361"/>
      <c r="CE361"/>
      <c r="CF361"/>
      <c r="CG361"/>
    </row>
    <row r="362" spans="60:85" ht="20">
      <c r="BH362"/>
      <c r="BI362" s="199"/>
      <c r="BJ362" s="199"/>
      <c r="BK362" s="199"/>
      <c r="BL362" s="199"/>
      <c r="BM362" s="199"/>
      <c r="BN362" s="199"/>
      <c r="BO362" s="199"/>
      <c r="BP362" s="199"/>
      <c r="BQ362"/>
      <c r="BR362" s="223">
        <v>358</v>
      </c>
      <c r="BS362" s="214">
        <v>10.728999999999999</v>
      </c>
      <c r="BT362" s="224">
        <v>11.737500000000001</v>
      </c>
      <c r="BU362" s="224">
        <v>9.1298200000000005</v>
      </c>
      <c r="BV362" s="215">
        <v>8.1406700000000001</v>
      </c>
      <c r="BW362"/>
      <c r="BX362"/>
      <c r="BY362"/>
      <c r="BZ362"/>
      <c r="CA362"/>
      <c r="CB362"/>
      <c r="CC362"/>
      <c r="CD362"/>
      <c r="CE362"/>
      <c r="CF362"/>
      <c r="CG362"/>
    </row>
    <row r="363" spans="60:85" ht="20">
      <c r="BH363"/>
      <c r="BI363" s="199"/>
      <c r="BJ363" s="199"/>
      <c r="BK363" s="199"/>
      <c r="BL363" s="199"/>
      <c r="BM363" s="199"/>
      <c r="BN363" s="199"/>
      <c r="BO363" s="199"/>
      <c r="BP363" s="199"/>
      <c r="BQ363"/>
      <c r="BR363" s="223">
        <v>359</v>
      </c>
      <c r="BS363" s="214">
        <v>5.0062899999999999</v>
      </c>
      <c r="BT363" s="224">
        <v>3.2190099999999999</v>
      </c>
      <c r="BU363" s="224">
        <v>14.2415</v>
      </c>
      <c r="BV363" s="215">
        <v>18.212599999999998</v>
      </c>
      <c r="BW363"/>
      <c r="BX363"/>
      <c r="BY363"/>
      <c r="BZ363"/>
      <c r="CA363"/>
      <c r="CB363"/>
      <c r="CC363"/>
      <c r="CD363"/>
      <c r="CE363"/>
      <c r="CF363"/>
      <c r="CG363"/>
    </row>
    <row r="364" spans="60:85" ht="20">
      <c r="BH364"/>
      <c r="BI364" s="199"/>
      <c r="BJ364" s="199"/>
      <c r="BK364" s="199"/>
      <c r="BL364" s="199"/>
      <c r="BM364" s="199"/>
      <c r="BN364" s="199"/>
      <c r="BO364" s="199"/>
      <c r="BP364" s="199"/>
      <c r="BQ364"/>
      <c r="BR364" s="223">
        <v>360</v>
      </c>
      <c r="BS364" s="214">
        <v>10.547499999999999</v>
      </c>
      <c r="BT364" s="224">
        <v>5.8900100000000002</v>
      </c>
      <c r="BU364" s="224">
        <v>2.6284399999999999</v>
      </c>
      <c r="BV364" s="215">
        <v>4.6873699999999996</v>
      </c>
      <c r="BW364"/>
      <c r="BX364"/>
      <c r="BY364"/>
      <c r="BZ364"/>
      <c r="CA364"/>
      <c r="CB364"/>
      <c r="CC364"/>
      <c r="CD364"/>
      <c r="CE364"/>
      <c r="CF364"/>
      <c r="CG364"/>
    </row>
    <row r="365" spans="60:85" ht="20">
      <c r="BH365"/>
      <c r="BI365" s="199"/>
      <c r="BJ365" s="199"/>
      <c r="BK365" s="199"/>
      <c r="BL365" s="199"/>
      <c r="BM365" s="199"/>
      <c r="BN365" s="199"/>
      <c r="BO365" s="199"/>
      <c r="BP365" s="199"/>
      <c r="BQ365"/>
      <c r="BR365" s="223">
        <v>361</v>
      </c>
      <c r="BS365" s="214">
        <v>10.4595</v>
      </c>
      <c r="BT365" s="224">
        <v>7.4820099999999998</v>
      </c>
      <c r="BU365" s="224">
        <v>10.464399999999999</v>
      </c>
      <c r="BV365" s="215">
        <v>9.0454000000000008</v>
      </c>
      <c r="BW365"/>
      <c r="BX365"/>
      <c r="BY365"/>
      <c r="BZ365"/>
      <c r="CA365"/>
      <c r="CB365"/>
      <c r="CC365"/>
      <c r="CD365"/>
      <c r="CE365"/>
      <c r="CF365"/>
      <c r="CG365"/>
    </row>
    <row r="366" spans="60:85" ht="20">
      <c r="BH366"/>
      <c r="BI366" s="199"/>
      <c r="BJ366" s="199"/>
      <c r="BK366" s="199"/>
      <c r="BL366" s="199"/>
      <c r="BM366" s="199"/>
      <c r="BN366" s="199"/>
      <c r="BO366" s="199"/>
      <c r="BP366" s="199"/>
      <c r="BQ366"/>
      <c r="BR366" s="223">
        <v>362</v>
      </c>
      <c r="BS366" s="214">
        <v>14.473599999999999</v>
      </c>
      <c r="BT366" s="224">
        <v>4.9601699999999997</v>
      </c>
      <c r="BU366" s="224">
        <v>10.7166</v>
      </c>
      <c r="BV366" s="215">
        <v>10.3576</v>
      </c>
      <c r="BW366"/>
      <c r="BX366"/>
      <c r="BY366"/>
      <c r="BZ366"/>
      <c r="CA366"/>
      <c r="CB366"/>
      <c r="CC366"/>
      <c r="CD366"/>
      <c r="CE366"/>
      <c r="CF366"/>
      <c r="CG366"/>
    </row>
    <row r="367" spans="60:85" ht="20">
      <c r="BH367"/>
      <c r="BI367" s="199"/>
      <c r="BJ367" s="199"/>
      <c r="BK367" s="199"/>
      <c r="BL367" s="199"/>
      <c r="BM367" s="199"/>
      <c r="BN367" s="199"/>
      <c r="BO367" s="199"/>
      <c r="BP367" s="199"/>
      <c r="BQ367"/>
      <c r="BR367" s="223">
        <v>363</v>
      </c>
      <c r="BS367" s="214">
        <v>8.1629000000000005</v>
      </c>
      <c r="BT367" s="224">
        <v>7.2810300000000003</v>
      </c>
      <c r="BU367" s="224">
        <v>10.015499999999999</v>
      </c>
      <c r="BV367" s="215">
        <v>2.4867900000000001</v>
      </c>
      <c r="BW367"/>
      <c r="BX367"/>
      <c r="BY367"/>
      <c r="BZ367"/>
      <c r="CA367"/>
      <c r="CB367"/>
      <c r="CC367"/>
      <c r="CD367"/>
      <c r="CE367"/>
      <c r="CF367"/>
      <c r="CG367"/>
    </row>
    <row r="368" spans="60:85" ht="20">
      <c r="BH368"/>
      <c r="BI368" s="199"/>
      <c r="BJ368" s="199"/>
      <c r="BK368" s="199"/>
      <c r="BL368" s="199"/>
      <c r="BM368" s="199"/>
      <c r="BN368" s="199"/>
      <c r="BO368" s="199"/>
      <c r="BP368" s="199"/>
      <c r="BQ368"/>
      <c r="BR368" s="223">
        <v>364</v>
      </c>
      <c r="BS368" s="214">
        <v>6.62364</v>
      </c>
      <c r="BT368" s="224">
        <v>7.0708299999999999</v>
      </c>
      <c r="BU368" s="224">
        <v>9.7242099999999994</v>
      </c>
      <c r="BV368" s="215">
        <v>5.2883100000000001</v>
      </c>
      <c r="BW368"/>
      <c r="BX368"/>
      <c r="BY368"/>
      <c r="BZ368"/>
      <c r="CA368"/>
      <c r="CB368"/>
      <c r="CC368"/>
      <c r="CD368"/>
      <c r="CE368"/>
      <c r="CF368"/>
      <c r="CG368"/>
    </row>
    <row r="369" spans="60:85" ht="20">
      <c r="BH369"/>
      <c r="BI369" s="199"/>
      <c r="BJ369" s="199"/>
      <c r="BK369" s="199"/>
      <c r="BL369" s="199"/>
      <c r="BM369" s="199"/>
      <c r="BN369" s="199"/>
      <c r="BO369" s="199"/>
      <c r="BP369" s="199"/>
      <c r="BQ369"/>
      <c r="BR369" s="223">
        <v>365</v>
      </c>
      <c r="BS369" s="214">
        <v>13.153</v>
      </c>
      <c r="BT369" s="224">
        <v>6.4449199999999998</v>
      </c>
      <c r="BU369" s="224">
        <v>7.8250599999999997</v>
      </c>
      <c r="BV369" s="215">
        <v>6.5267600000000003</v>
      </c>
      <c r="BW369"/>
      <c r="BX369"/>
      <c r="BY369"/>
      <c r="BZ369"/>
      <c r="CA369"/>
      <c r="CB369"/>
      <c r="CC369"/>
      <c r="CD369"/>
      <c r="CE369"/>
      <c r="CF369"/>
      <c r="CG369"/>
    </row>
    <row r="370" spans="60:85" ht="20">
      <c r="BH370"/>
      <c r="BI370" s="199"/>
      <c r="BJ370" s="199"/>
      <c r="BK370" s="199"/>
      <c r="BL370" s="199"/>
      <c r="BM370" s="199"/>
      <c r="BN370" s="199"/>
      <c r="BO370" s="199"/>
      <c r="BP370" s="199"/>
      <c r="BQ370"/>
      <c r="BR370" s="223">
        <v>366</v>
      </c>
      <c r="BS370" s="214">
        <v>12.218400000000001</v>
      </c>
      <c r="BT370" s="224">
        <v>9.6713310000000003</v>
      </c>
      <c r="BU370" s="224">
        <v>8.9475300000000004</v>
      </c>
      <c r="BV370" s="215">
        <v>14.140599999999999</v>
      </c>
      <c r="BW370"/>
      <c r="BX370"/>
      <c r="BY370"/>
      <c r="BZ370"/>
      <c r="CA370"/>
      <c r="CB370"/>
      <c r="CC370"/>
      <c r="CD370"/>
      <c r="CE370"/>
      <c r="CF370"/>
      <c r="CG370"/>
    </row>
    <row r="371" spans="60:85" ht="20">
      <c r="BH371"/>
      <c r="BI371" s="199"/>
      <c r="BJ371" s="199"/>
      <c r="BK371" s="199"/>
      <c r="BL371" s="199"/>
      <c r="BM371" s="199"/>
      <c r="BN371" s="199"/>
      <c r="BO371" s="199"/>
      <c r="BP371" s="199"/>
      <c r="BQ371"/>
      <c r="BR371" s="223">
        <v>367</v>
      </c>
      <c r="BS371" s="214">
        <v>13.4251</v>
      </c>
      <c r="BT371" s="224">
        <v>12.992699999999999</v>
      </c>
      <c r="BU371" s="224">
        <v>6.7614000000000001</v>
      </c>
      <c r="BV371" s="215">
        <v>6.6363200000000004</v>
      </c>
      <c r="BW371"/>
      <c r="BX371"/>
      <c r="BY371"/>
      <c r="BZ371"/>
      <c r="CA371"/>
      <c r="CB371"/>
      <c r="CC371"/>
      <c r="CD371"/>
      <c r="CE371"/>
      <c r="CF371"/>
      <c r="CG371"/>
    </row>
    <row r="372" spans="60:85" ht="20">
      <c r="BH372"/>
      <c r="BI372" s="199"/>
      <c r="BJ372" s="199"/>
      <c r="BK372" s="199"/>
      <c r="BL372" s="199"/>
      <c r="BM372" s="199"/>
      <c r="BN372" s="199"/>
      <c r="BO372" s="199"/>
      <c r="BP372" s="199"/>
      <c r="BQ372"/>
      <c r="BR372" s="223">
        <v>368</v>
      </c>
      <c r="BS372" s="214">
        <v>9.6125100000000003</v>
      </c>
      <c r="BT372" s="224">
        <v>15.034700000000001</v>
      </c>
      <c r="BU372" s="224">
        <v>6.1137100000000002</v>
      </c>
      <c r="BV372" s="215">
        <v>3.4186100000000001</v>
      </c>
      <c r="BW372"/>
      <c r="BX372"/>
      <c r="BY372"/>
      <c r="BZ372"/>
      <c r="CA372"/>
      <c r="CB372"/>
      <c r="CC372"/>
      <c r="CD372"/>
      <c r="CE372"/>
      <c r="CF372"/>
      <c r="CG372"/>
    </row>
    <row r="373" spans="60:85" ht="20">
      <c r="BH373"/>
      <c r="BI373" s="199"/>
      <c r="BJ373" s="199"/>
      <c r="BK373" s="199"/>
      <c r="BL373" s="199"/>
      <c r="BM373" s="199"/>
      <c r="BN373" s="199"/>
      <c r="BO373" s="199"/>
      <c r="BP373" s="199"/>
      <c r="BQ373"/>
      <c r="BR373" s="223">
        <v>369</v>
      </c>
      <c r="BS373" s="214">
        <v>7.4191900000000004</v>
      </c>
      <c r="BT373" s="224">
        <v>11.5443</v>
      </c>
      <c r="BU373" s="224">
        <v>6.3587600000000002</v>
      </c>
      <c r="BV373" s="215">
        <v>11.5008</v>
      </c>
      <c r="BW373"/>
      <c r="BX373"/>
      <c r="BY373"/>
      <c r="BZ373"/>
      <c r="CA373"/>
      <c r="CB373"/>
      <c r="CC373"/>
      <c r="CD373"/>
      <c r="CE373"/>
      <c r="CF373"/>
      <c r="CG373"/>
    </row>
    <row r="374" spans="60:85" ht="20">
      <c r="BH374"/>
      <c r="BI374" s="199"/>
      <c r="BJ374" s="199"/>
      <c r="BK374" s="199"/>
      <c r="BL374" s="199"/>
      <c r="BM374" s="199"/>
      <c r="BN374" s="199"/>
      <c r="BO374" s="199"/>
      <c r="BP374" s="199"/>
      <c r="BQ374"/>
      <c r="BR374" s="223">
        <v>370</v>
      </c>
      <c r="BS374" s="214">
        <v>15.764200000000001</v>
      </c>
      <c r="BT374" s="224">
        <v>10.721500000000001</v>
      </c>
      <c r="BU374" s="224">
        <v>7.3395099999999998</v>
      </c>
      <c r="BV374" s="215">
        <v>5.0878899999999998</v>
      </c>
      <c r="BW374"/>
      <c r="BX374"/>
      <c r="BY374"/>
      <c r="BZ374"/>
      <c r="CA374"/>
      <c r="CB374"/>
      <c r="CC374"/>
      <c r="CD374"/>
      <c r="CE374"/>
      <c r="CF374"/>
      <c r="CG374"/>
    </row>
    <row r="375" spans="60:85" ht="20">
      <c r="BH375"/>
      <c r="BI375" s="199"/>
      <c r="BJ375" s="199"/>
      <c r="BK375" s="199"/>
      <c r="BL375" s="199"/>
      <c r="BM375" s="199"/>
      <c r="BN375" s="199"/>
      <c r="BO375" s="199"/>
      <c r="BP375" s="199"/>
      <c r="BQ375"/>
      <c r="BR375" s="223">
        <v>371</v>
      </c>
      <c r="BS375" s="214">
        <v>16.1282</v>
      </c>
      <c r="BT375" s="224">
        <v>13.463900000000001</v>
      </c>
      <c r="BU375" s="224">
        <v>8.8341200000000004</v>
      </c>
      <c r="BV375" s="215">
        <v>8.0507100000000005</v>
      </c>
      <c r="BW375"/>
      <c r="BX375"/>
      <c r="BY375"/>
      <c r="BZ375"/>
      <c r="CA375"/>
      <c r="CB375"/>
      <c r="CC375"/>
      <c r="CD375"/>
      <c r="CE375"/>
      <c r="CF375"/>
      <c r="CG375"/>
    </row>
    <row r="376" spans="60:85" ht="20">
      <c r="BH376"/>
      <c r="BI376" s="199"/>
      <c r="BJ376" s="199"/>
      <c r="BK376" s="199"/>
      <c r="BL376" s="199"/>
      <c r="BM376" s="199"/>
      <c r="BN376" s="199"/>
      <c r="BO376" s="199"/>
      <c r="BP376" s="199"/>
      <c r="BQ376"/>
      <c r="BR376" s="223">
        <v>372</v>
      </c>
      <c r="BS376" s="214">
        <v>10.2387</v>
      </c>
      <c r="BT376" s="224">
        <v>8.7223799999999994</v>
      </c>
      <c r="BU376" s="224">
        <v>5.9895399999999999</v>
      </c>
      <c r="BV376" s="215">
        <v>14.752700000000001</v>
      </c>
      <c r="BW376"/>
      <c r="BX376"/>
      <c r="BY376"/>
      <c r="BZ376"/>
      <c r="CA376"/>
      <c r="CB376"/>
      <c r="CC376"/>
      <c r="CD376"/>
      <c r="CE376"/>
      <c r="CF376"/>
      <c r="CG376"/>
    </row>
    <row r="377" spans="60:85" ht="20">
      <c r="BH377"/>
      <c r="BI377" s="199"/>
      <c r="BJ377" s="199"/>
      <c r="BK377" s="199"/>
      <c r="BL377" s="199"/>
      <c r="BM377" s="199"/>
      <c r="BN377" s="199"/>
      <c r="BO377" s="199"/>
      <c r="BP377" s="199"/>
      <c r="BQ377"/>
      <c r="BR377" s="223">
        <v>373</v>
      </c>
      <c r="BS377" s="214">
        <v>7.54392</v>
      </c>
      <c r="BT377" s="224">
        <v>14.675599999999999</v>
      </c>
      <c r="BU377" s="224">
        <v>7.6932799999999997</v>
      </c>
      <c r="BV377" s="215">
        <v>9.4778900000000004</v>
      </c>
      <c r="BW377"/>
      <c r="BX377"/>
      <c r="BY377"/>
      <c r="BZ377"/>
      <c r="CA377"/>
      <c r="CB377"/>
      <c r="CC377"/>
      <c r="CD377"/>
      <c r="CE377"/>
      <c r="CF377"/>
      <c r="CG377"/>
    </row>
    <row r="378" spans="60:85" ht="20">
      <c r="BH378"/>
      <c r="BI378" s="199"/>
      <c r="BJ378" s="199"/>
      <c r="BK378" s="199"/>
      <c r="BL378" s="199"/>
      <c r="BM378" s="199"/>
      <c r="BN378" s="199"/>
      <c r="BO378" s="199"/>
      <c r="BP378" s="199"/>
      <c r="BQ378"/>
      <c r="BR378" s="223">
        <v>374</v>
      </c>
      <c r="BS378" s="214">
        <v>10.1532</v>
      </c>
      <c r="BT378" s="224">
        <v>15.6896</v>
      </c>
      <c r="BU378" s="224">
        <v>5.5505100000000001</v>
      </c>
      <c r="BV378" s="215">
        <v>2.8513999999999999</v>
      </c>
      <c r="BW378"/>
      <c r="BX378"/>
      <c r="BY378"/>
      <c r="BZ378"/>
      <c r="CA378"/>
      <c r="CB378"/>
      <c r="CC378"/>
      <c r="CD378"/>
      <c r="CE378"/>
      <c r="CF378"/>
      <c r="CG378"/>
    </row>
    <row r="379" spans="60:85" ht="20">
      <c r="BH379"/>
      <c r="BI379" s="199"/>
      <c r="BJ379" s="199"/>
      <c r="BK379" s="199"/>
      <c r="BL379" s="199"/>
      <c r="BM379" s="199"/>
      <c r="BN379" s="199"/>
      <c r="BO379" s="199"/>
      <c r="BP379" s="199"/>
      <c r="BQ379"/>
      <c r="BR379" s="223">
        <v>375</v>
      </c>
      <c r="BS379" s="214">
        <v>5.1693600000000002</v>
      </c>
      <c r="BT379" s="224">
        <v>9.95594</v>
      </c>
      <c r="BU379" s="224">
        <v>8.9845600000000001</v>
      </c>
      <c r="BV379" s="215">
        <v>4.6725899999999996</v>
      </c>
      <c r="BW379"/>
      <c r="BX379"/>
      <c r="BY379"/>
      <c r="BZ379"/>
      <c r="CA379"/>
      <c r="CB379"/>
      <c r="CC379"/>
      <c r="CD379"/>
      <c r="CE379"/>
      <c r="CF379"/>
      <c r="CG379"/>
    </row>
    <row r="380" spans="60:85" ht="20">
      <c r="BH380"/>
      <c r="BI380" s="199"/>
      <c r="BJ380" s="199"/>
      <c r="BK380" s="199"/>
      <c r="BL380" s="199"/>
      <c r="BM380" s="199"/>
      <c r="BN380" s="199"/>
      <c r="BO380" s="199"/>
      <c r="BP380" s="199"/>
      <c r="BQ380"/>
      <c r="BR380" s="223">
        <v>376</v>
      </c>
      <c r="BS380" s="214">
        <v>6.9599599999999997</v>
      </c>
      <c r="BT380" s="224">
        <v>3.7448199999999998</v>
      </c>
      <c r="BU380" s="224">
        <v>8.1744599999999998</v>
      </c>
      <c r="BV380" s="215">
        <v>14.9672</v>
      </c>
      <c r="BW380"/>
      <c r="BX380"/>
      <c r="BY380"/>
      <c r="BZ380"/>
      <c r="CA380"/>
      <c r="CB380"/>
      <c r="CC380"/>
      <c r="CD380"/>
      <c r="CE380"/>
      <c r="CF380"/>
      <c r="CG380"/>
    </row>
    <row r="381" spans="60:85" ht="20">
      <c r="BH381"/>
      <c r="BI381" s="199"/>
      <c r="BJ381" s="199"/>
      <c r="BK381" s="199"/>
      <c r="BL381" s="199"/>
      <c r="BM381" s="199"/>
      <c r="BN381" s="199"/>
      <c r="BO381" s="199"/>
      <c r="BP381" s="199"/>
      <c r="BQ381"/>
      <c r="BR381" s="223">
        <v>377</v>
      </c>
      <c r="BS381" s="214">
        <v>12.220700000000001</v>
      </c>
      <c r="BT381" s="224">
        <v>3.06962</v>
      </c>
      <c r="BU381" s="224">
        <v>6.14696</v>
      </c>
      <c r="BV381" s="215">
        <v>13.7788</v>
      </c>
      <c r="BW381"/>
      <c r="BX381"/>
      <c r="BY381"/>
      <c r="BZ381"/>
      <c r="CA381"/>
      <c r="CB381"/>
      <c r="CC381"/>
      <c r="CD381"/>
      <c r="CE381"/>
      <c r="CF381"/>
      <c r="CG381"/>
    </row>
    <row r="382" spans="60:85" ht="20">
      <c r="BH382"/>
      <c r="BI382" s="199"/>
      <c r="BJ382" s="199"/>
      <c r="BK382" s="199"/>
      <c r="BL382" s="199"/>
      <c r="BM382" s="199"/>
      <c r="BN382" s="199"/>
      <c r="BO382" s="199"/>
      <c r="BP382" s="199"/>
      <c r="BQ382"/>
      <c r="BR382" s="223">
        <v>378</v>
      </c>
      <c r="BS382" s="214">
        <v>10.258100000000001</v>
      </c>
      <c r="BT382" s="224">
        <v>11.585900000000001</v>
      </c>
      <c r="BU382" s="224">
        <v>2.9706399999999999</v>
      </c>
      <c r="BV382" s="215">
        <v>11.6561</v>
      </c>
      <c r="BW382"/>
      <c r="BX382"/>
      <c r="BY382"/>
      <c r="BZ382"/>
      <c r="CA382"/>
      <c r="CB382"/>
      <c r="CC382"/>
      <c r="CD382"/>
      <c r="CE382"/>
      <c r="CF382"/>
      <c r="CG382"/>
    </row>
    <row r="383" spans="60:85" ht="20">
      <c r="BH383"/>
      <c r="BI383" s="199"/>
      <c r="BJ383" s="199"/>
      <c r="BK383" s="199"/>
      <c r="BL383" s="199"/>
      <c r="BM383" s="199"/>
      <c r="BN383" s="199"/>
      <c r="BO383" s="199"/>
      <c r="BP383" s="199"/>
      <c r="BQ383"/>
      <c r="BR383" s="223">
        <v>379</v>
      </c>
      <c r="BS383" s="214">
        <v>15.426600000000001</v>
      </c>
      <c r="BT383" s="224">
        <v>10.206899999999999</v>
      </c>
      <c r="BU383" s="224">
        <v>6.8140900000000002</v>
      </c>
      <c r="BV383" s="215">
        <v>10.050599999999999</v>
      </c>
      <c r="BW383"/>
      <c r="BX383"/>
      <c r="BY383"/>
      <c r="BZ383"/>
      <c r="CA383"/>
      <c r="CB383"/>
      <c r="CC383"/>
      <c r="CD383"/>
      <c r="CE383"/>
      <c r="CF383"/>
      <c r="CG383"/>
    </row>
    <row r="384" spans="60:85" ht="20">
      <c r="BH384"/>
      <c r="BI384" s="199"/>
      <c r="BJ384" s="199"/>
      <c r="BK384" s="199"/>
      <c r="BL384" s="199"/>
      <c r="BM384" s="199"/>
      <c r="BN384" s="199"/>
      <c r="BO384" s="199"/>
      <c r="BP384" s="199"/>
      <c r="BQ384"/>
      <c r="BR384" s="223">
        <v>380</v>
      </c>
      <c r="BS384" s="214">
        <v>15.0099</v>
      </c>
      <c r="BT384" s="224">
        <v>6.5141200000000001</v>
      </c>
      <c r="BU384" s="224">
        <v>10.9602</v>
      </c>
      <c r="BV384" s="215">
        <v>4.5317299999999996</v>
      </c>
      <c r="BW384"/>
      <c r="BX384"/>
      <c r="BY384"/>
      <c r="BZ384"/>
      <c r="CA384"/>
      <c r="CB384"/>
      <c r="CC384"/>
      <c r="CD384"/>
      <c r="CE384"/>
      <c r="CF384"/>
      <c r="CG384"/>
    </row>
    <row r="385" spans="60:85" ht="20">
      <c r="BH385"/>
      <c r="BI385" s="199"/>
      <c r="BJ385" s="199"/>
      <c r="BK385" s="199"/>
      <c r="BL385" s="199"/>
      <c r="BM385" s="199"/>
      <c r="BN385" s="199"/>
      <c r="BO385" s="199"/>
      <c r="BP385" s="199"/>
      <c r="BQ385"/>
      <c r="BR385" s="223">
        <v>381</v>
      </c>
      <c r="BS385" s="214">
        <v>12.404400000000001</v>
      </c>
      <c r="BT385" s="224">
        <v>13.5486</v>
      </c>
      <c r="BU385" s="224">
        <v>9.6796399999999991</v>
      </c>
      <c r="BV385" s="215">
        <v>14.4674</v>
      </c>
      <c r="BW385"/>
      <c r="BX385"/>
      <c r="BY385"/>
      <c r="BZ385"/>
      <c r="CA385"/>
      <c r="CB385"/>
      <c r="CC385"/>
      <c r="CD385"/>
      <c r="CE385"/>
      <c r="CF385"/>
      <c r="CG385"/>
    </row>
    <row r="386" spans="60:85" ht="20">
      <c r="BH386"/>
      <c r="BI386" s="199"/>
      <c r="BJ386" s="199"/>
      <c r="BK386" s="199"/>
      <c r="BL386" s="199"/>
      <c r="BM386" s="199"/>
      <c r="BN386" s="199"/>
      <c r="BO386" s="199"/>
      <c r="BP386" s="199"/>
      <c r="BQ386"/>
      <c r="BR386" s="223">
        <v>382</v>
      </c>
      <c r="BS386" s="214">
        <v>9.3191299999999995</v>
      </c>
      <c r="BT386" s="224">
        <v>11.364699999999999</v>
      </c>
      <c r="BU386" s="224">
        <v>9.8268500000000003</v>
      </c>
      <c r="BV386" s="215">
        <v>3.0130300000000001</v>
      </c>
      <c r="BW386"/>
      <c r="BX386"/>
      <c r="BY386"/>
      <c r="BZ386"/>
      <c r="CA386"/>
      <c r="CB386"/>
      <c r="CC386"/>
      <c r="CD386"/>
      <c r="CE386"/>
      <c r="CF386"/>
      <c r="CG386"/>
    </row>
    <row r="387" spans="60:85" ht="20">
      <c r="BH387"/>
      <c r="BI387" s="199"/>
      <c r="BJ387" s="199"/>
      <c r="BK387" s="199"/>
      <c r="BL387" s="199"/>
      <c r="BM387" s="199"/>
      <c r="BN387" s="199"/>
      <c r="BO387" s="199"/>
      <c r="BP387" s="199"/>
      <c r="BQ387"/>
      <c r="BR387" s="223">
        <v>383</v>
      </c>
      <c r="BS387" s="214">
        <v>3.2949299999999999</v>
      </c>
      <c r="BT387" s="224">
        <v>4.4218599999999997</v>
      </c>
      <c r="BU387" s="224">
        <v>9.1061300000000003</v>
      </c>
      <c r="BV387" s="215">
        <v>2.9057200000000001</v>
      </c>
      <c r="BW387"/>
      <c r="BX387"/>
      <c r="BY387"/>
      <c r="BZ387"/>
      <c r="CA387"/>
      <c r="CB387"/>
      <c r="CC387"/>
      <c r="CD387"/>
      <c r="CE387"/>
      <c r="CF387"/>
      <c r="CG387"/>
    </row>
    <row r="388" spans="60:85" ht="20">
      <c r="BH388"/>
      <c r="BI388" s="199"/>
      <c r="BJ388" s="199"/>
      <c r="BK388" s="199"/>
      <c r="BL388" s="199"/>
      <c r="BM388" s="199"/>
      <c r="BN388" s="199"/>
      <c r="BO388" s="199"/>
      <c r="BP388" s="199"/>
      <c r="BQ388"/>
      <c r="BR388" s="223">
        <v>384</v>
      </c>
      <c r="BS388" s="214">
        <v>11.427300000000001</v>
      </c>
      <c r="BT388" s="224">
        <v>13.9567</v>
      </c>
      <c r="BU388" s="224">
        <v>6.9692499999999997</v>
      </c>
      <c r="BV388" s="215">
        <v>16.997199999999999</v>
      </c>
      <c r="BW388"/>
      <c r="BX388"/>
      <c r="BY388"/>
      <c r="BZ388"/>
      <c r="CA388"/>
      <c r="CB388"/>
      <c r="CC388"/>
      <c r="CD388"/>
      <c r="CE388"/>
      <c r="CF388"/>
      <c r="CG388"/>
    </row>
    <row r="389" spans="60:85" ht="20">
      <c r="BH389"/>
      <c r="BI389" s="199"/>
      <c r="BJ389" s="199"/>
      <c r="BK389" s="199"/>
      <c r="BL389" s="199"/>
      <c r="BM389" s="199"/>
      <c r="BN389" s="199"/>
      <c r="BO389" s="199"/>
      <c r="BP389" s="199"/>
      <c r="BQ389"/>
      <c r="BR389" s="223">
        <v>385</v>
      </c>
      <c r="BS389" s="214">
        <v>10.231</v>
      </c>
      <c r="BT389" s="224">
        <v>14.152200000000001</v>
      </c>
      <c r="BU389" s="224">
        <v>15.053000000000001</v>
      </c>
      <c r="BV389" s="215">
        <v>10.1638</v>
      </c>
      <c r="BW389"/>
      <c r="BX389"/>
      <c r="BY389"/>
      <c r="BZ389"/>
      <c r="CA389"/>
      <c r="CB389"/>
      <c r="CC389"/>
      <c r="CD389"/>
      <c r="CE389"/>
      <c r="CF389"/>
      <c r="CG389"/>
    </row>
    <row r="390" spans="60:85" ht="20">
      <c r="BH390"/>
      <c r="BI390" s="199"/>
      <c r="BJ390" s="199"/>
      <c r="BK390" s="199"/>
      <c r="BL390" s="199"/>
      <c r="BM390" s="199"/>
      <c r="BN390" s="199"/>
      <c r="BO390" s="199"/>
      <c r="BP390" s="199"/>
      <c r="BQ390"/>
      <c r="BR390" s="223">
        <v>386</v>
      </c>
      <c r="BS390" s="214">
        <v>13.037100000000001</v>
      </c>
      <c r="BT390" s="224">
        <v>11.898300000000001</v>
      </c>
      <c r="BU390" s="224">
        <v>15.3918</v>
      </c>
      <c r="BV390" s="215">
        <v>12.295400000000001</v>
      </c>
      <c r="BW390"/>
      <c r="BX390"/>
      <c r="BY390"/>
      <c r="BZ390"/>
      <c r="CA390"/>
      <c r="CB390"/>
      <c r="CC390"/>
      <c r="CD390"/>
      <c r="CE390"/>
      <c r="CF390"/>
      <c r="CG390"/>
    </row>
    <row r="391" spans="60:85" ht="20">
      <c r="BH391"/>
      <c r="BI391" s="199"/>
      <c r="BJ391" s="199"/>
      <c r="BK391" s="199"/>
      <c r="BL391" s="199"/>
      <c r="BM391" s="199"/>
      <c r="BN391" s="199"/>
      <c r="BO391" s="199"/>
      <c r="BP391" s="199"/>
      <c r="BQ391"/>
      <c r="BR391" s="223">
        <v>387</v>
      </c>
      <c r="BS391" s="214">
        <v>10.648199999999999</v>
      </c>
      <c r="BT391" s="224">
        <v>11.388400000000001</v>
      </c>
      <c r="BU391" s="224">
        <v>13.9237</v>
      </c>
      <c r="BV391" s="215">
        <v>9.4724900000000005</v>
      </c>
      <c r="BW391"/>
      <c r="BX391"/>
      <c r="BY391"/>
      <c r="BZ391"/>
      <c r="CA391"/>
      <c r="CB391"/>
      <c r="CC391"/>
      <c r="CD391"/>
      <c r="CE391"/>
      <c r="CF391"/>
      <c r="CG391"/>
    </row>
    <row r="392" spans="60:85" ht="20">
      <c r="BH392"/>
      <c r="BI392" s="199"/>
      <c r="BJ392" s="199"/>
      <c r="BK392" s="199"/>
      <c r="BL392" s="199"/>
      <c r="BM392" s="199"/>
      <c r="BN392" s="199"/>
      <c r="BO392" s="199"/>
      <c r="BP392" s="199"/>
      <c r="BQ392"/>
      <c r="BR392" s="223">
        <v>388</v>
      </c>
      <c r="BS392" s="214">
        <v>7.3351699999999997</v>
      </c>
      <c r="BT392" s="224">
        <v>12.8812</v>
      </c>
      <c r="BU392" s="224">
        <v>9.6021000000000001</v>
      </c>
      <c r="BV392" s="215">
        <v>4.1018499999999998</v>
      </c>
      <c r="BW392"/>
      <c r="BX392"/>
      <c r="BY392"/>
      <c r="BZ392"/>
      <c r="CA392"/>
      <c r="CB392"/>
      <c r="CC392"/>
      <c r="CD392"/>
      <c r="CE392"/>
      <c r="CF392"/>
      <c r="CG392"/>
    </row>
    <row r="393" spans="60:85" ht="20">
      <c r="BH393"/>
      <c r="BI393" s="199"/>
      <c r="BJ393" s="199"/>
      <c r="BK393" s="199"/>
      <c r="BL393" s="199"/>
      <c r="BM393" s="199"/>
      <c r="BN393" s="199"/>
      <c r="BO393" s="199"/>
      <c r="BP393" s="199"/>
      <c r="BQ393"/>
      <c r="BR393" s="223">
        <v>389</v>
      </c>
      <c r="BS393" s="214">
        <v>10.4368</v>
      </c>
      <c r="BT393" s="224">
        <v>15.5755</v>
      </c>
      <c r="BU393" s="224">
        <v>12.972799999999999</v>
      </c>
      <c r="BV393" s="215">
        <v>4.0121000000000002</v>
      </c>
      <c r="BW393"/>
      <c r="BX393"/>
      <c r="BY393"/>
      <c r="BZ393"/>
      <c r="CA393"/>
      <c r="CB393"/>
      <c r="CC393"/>
      <c r="CD393"/>
      <c r="CE393"/>
      <c r="CF393"/>
      <c r="CG393"/>
    </row>
    <row r="394" spans="60:85" ht="20">
      <c r="BH394"/>
      <c r="BI394" s="199"/>
      <c r="BJ394" s="199"/>
      <c r="BK394" s="199"/>
      <c r="BL394" s="199"/>
      <c r="BM394" s="199"/>
      <c r="BN394" s="199"/>
      <c r="BO394" s="199"/>
      <c r="BP394" s="199"/>
      <c r="BQ394"/>
      <c r="BR394" s="223">
        <v>390</v>
      </c>
      <c r="BS394" s="214">
        <v>7.5730199999999996</v>
      </c>
      <c r="BT394" s="224">
        <v>7.8139500000000002</v>
      </c>
      <c r="BU394" s="224">
        <v>8.6562800000000006</v>
      </c>
      <c r="BV394" s="215">
        <v>14.197100000000001</v>
      </c>
      <c r="BW394"/>
      <c r="BX394"/>
      <c r="BY394"/>
      <c r="BZ394"/>
      <c r="CA394"/>
      <c r="CB394"/>
      <c r="CC394"/>
      <c r="CD394"/>
      <c r="CE394"/>
      <c r="CF394"/>
      <c r="CG394"/>
    </row>
    <row r="395" spans="60:85" ht="20">
      <c r="BH395"/>
      <c r="BI395" s="199"/>
      <c r="BJ395" s="199"/>
      <c r="BK395" s="199"/>
      <c r="BL395" s="199"/>
      <c r="BM395" s="199"/>
      <c r="BN395" s="199"/>
      <c r="BO395" s="199"/>
      <c r="BP395" s="199"/>
      <c r="BQ395"/>
      <c r="BR395" s="223">
        <v>391</v>
      </c>
      <c r="BS395" s="214">
        <v>9.0503199999999993</v>
      </c>
      <c r="BT395" s="224">
        <v>19.0505</v>
      </c>
      <c r="BU395" s="224">
        <v>10.1615</v>
      </c>
      <c r="BV395" s="215">
        <v>8.5073699999999999</v>
      </c>
      <c r="BW395"/>
      <c r="BX395"/>
      <c r="BY395"/>
      <c r="BZ395"/>
      <c r="CA395"/>
      <c r="CB395"/>
      <c r="CC395"/>
      <c r="CD395"/>
      <c r="CE395"/>
      <c r="CF395"/>
      <c r="CG395"/>
    </row>
    <row r="396" spans="60:85" ht="20">
      <c r="BH396"/>
      <c r="BI396" s="199"/>
      <c r="BJ396" s="199"/>
      <c r="BK396" s="199"/>
      <c r="BL396" s="199"/>
      <c r="BM396" s="199"/>
      <c r="BN396" s="199"/>
      <c r="BO396" s="199"/>
      <c r="BP396" s="199"/>
      <c r="BQ396"/>
      <c r="BR396" s="223">
        <v>392</v>
      </c>
      <c r="BS396" s="214">
        <v>4.8037000000000001</v>
      </c>
      <c r="BT396" s="224">
        <v>15.1873</v>
      </c>
      <c r="BU396" s="224">
        <v>3.94834</v>
      </c>
      <c r="BV396" s="215">
        <v>9.48156</v>
      </c>
      <c r="BW396"/>
      <c r="BX396"/>
      <c r="BY396"/>
      <c r="BZ396"/>
      <c r="CA396"/>
      <c r="CB396"/>
      <c r="CC396"/>
      <c r="CD396"/>
      <c r="CE396"/>
      <c r="CF396"/>
      <c r="CG396"/>
    </row>
    <row r="397" spans="60:85" ht="20">
      <c r="BH397"/>
      <c r="BI397" s="199"/>
      <c r="BJ397" s="199"/>
      <c r="BK397" s="199"/>
      <c r="BL397" s="199"/>
      <c r="BM397" s="199"/>
      <c r="BN397" s="199"/>
      <c r="BO397" s="199"/>
      <c r="BP397" s="199"/>
      <c r="BQ397"/>
      <c r="BR397" s="223">
        <v>393</v>
      </c>
      <c r="BS397" s="214">
        <v>11.176600000000001</v>
      </c>
      <c r="BT397" s="224">
        <v>3.67022</v>
      </c>
      <c r="BU397" s="224">
        <v>7.8749099999999999</v>
      </c>
      <c r="BV397" s="215">
        <v>15.5357</v>
      </c>
      <c r="BW397"/>
      <c r="BX397"/>
      <c r="BY397"/>
      <c r="BZ397"/>
      <c r="CA397"/>
      <c r="CB397"/>
      <c r="CC397"/>
      <c r="CD397"/>
      <c r="CE397"/>
      <c r="CF397"/>
      <c r="CG397"/>
    </row>
    <row r="398" spans="60:85" ht="20">
      <c r="BH398"/>
      <c r="BI398" s="199"/>
      <c r="BJ398" s="199"/>
      <c r="BK398" s="199"/>
      <c r="BL398" s="199"/>
      <c r="BM398" s="199"/>
      <c r="BN398" s="199"/>
      <c r="BO398" s="199"/>
      <c r="BP398" s="199"/>
      <c r="BQ398"/>
      <c r="BR398" s="223">
        <v>394</v>
      </c>
      <c r="BS398" s="214">
        <v>12.106400000000001</v>
      </c>
      <c r="BT398" s="224">
        <v>9.78294</v>
      </c>
      <c r="BU398" s="224">
        <v>3.2758500000000002</v>
      </c>
      <c r="BV398" s="215">
        <v>10.5243</v>
      </c>
      <c r="BW398"/>
      <c r="BX398"/>
      <c r="BY398"/>
      <c r="BZ398"/>
      <c r="CA398"/>
      <c r="CB398"/>
      <c r="CC398"/>
      <c r="CD398"/>
      <c r="CE398"/>
      <c r="CF398"/>
      <c r="CG398"/>
    </row>
    <row r="399" spans="60:85" ht="20">
      <c r="BH399"/>
      <c r="BI399" s="199"/>
      <c r="BJ399" s="199"/>
      <c r="BK399" s="199"/>
      <c r="BL399" s="199"/>
      <c r="BM399" s="199"/>
      <c r="BN399" s="199"/>
      <c r="BO399" s="199"/>
      <c r="BP399" s="199"/>
      <c r="BQ399"/>
      <c r="BR399" s="223">
        <v>395</v>
      </c>
      <c r="BS399" s="214">
        <v>4.9886100000000004</v>
      </c>
      <c r="BT399" s="224">
        <v>9.1581899999999994</v>
      </c>
      <c r="BU399" s="224">
        <v>7.6846100000000002</v>
      </c>
      <c r="BV399" s="215">
        <v>11.9116</v>
      </c>
      <c r="BW399"/>
      <c r="BX399"/>
      <c r="BY399"/>
      <c r="BZ399"/>
      <c r="CA399"/>
      <c r="CB399"/>
      <c r="CC399"/>
      <c r="CD399"/>
      <c r="CE399"/>
      <c r="CF399"/>
      <c r="CG399"/>
    </row>
    <row r="400" spans="60:85" ht="20">
      <c r="BH400"/>
      <c r="BI400" s="199"/>
      <c r="BJ400" s="199"/>
      <c r="BK400" s="199"/>
      <c r="BL400" s="199"/>
      <c r="BM400" s="199"/>
      <c r="BN400" s="199"/>
      <c r="BO400" s="199"/>
      <c r="BP400" s="199"/>
      <c r="BQ400"/>
      <c r="BR400" s="223">
        <v>396</v>
      </c>
      <c r="BS400" s="214">
        <v>4.8102200000000002</v>
      </c>
      <c r="BT400" s="224">
        <v>15.2364</v>
      </c>
      <c r="BU400" s="224">
        <v>8.4598499999999994</v>
      </c>
      <c r="BV400" s="215">
        <v>5.9293699999999996</v>
      </c>
      <c r="BW400"/>
      <c r="BX400"/>
      <c r="BY400"/>
      <c r="BZ400"/>
      <c r="CA400"/>
      <c r="CB400"/>
      <c r="CC400"/>
      <c r="CD400"/>
      <c r="CE400"/>
      <c r="CF400"/>
      <c r="CG400"/>
    </row>
    <row r="401" spans="60:85" ht="20">
      <c r="BH401"/>
      <c r="BI401" s="199"/>
      <c r="BJ401" s="199"/>
      <c r="BK401" s="199"/>
      <c r="BL401" s="199"/>
      <c r="BM401" s="199"/>
      <c r="BN401" s="199"/>
      <c r="BO401" s="199"/>
      <c r="BP401" s="199"/>
      <c r="BQ401"/>
      <c r="BR401" s="223">
        <v>397</v>
      </c>
      <c r="BS401" s="214">
        <v>9.5635200000000005</v>
      </c>
      <c r="BT401" s="224">
        <v>10.7369</v>
      </c>
      <c r="BU401" s="224">
        <v>4.5742099999999999</v>
      </c>
      <c r="BV401" s="215">
        <v>4.6347100000000001</v>
      </c>
      <c r="BW401"/>
      <c r="BX401"/>
      <c r="BY401"/>
      <c r="BZ401"/>
      <c r="CA401"/>
      <c r="CB401"/>
      <c r="CC401"/>
      <c r="CD401"/>
      <c r="CE401"/>
      <c r="CF401"/>
      <c r="CG401"/>
    </row>
    <row r="402" spans="60:85" ht="20">
      <c r="BH402"/>
      <c r="BI402" s="199"/>
      <c r="BJ402" s="199"/>
      <c r="BK402" s="199"/>
      <c r="BL402" s="199"/>
      <c r="BM402" s="199"/>
      <c r="BN402" s="199"/>
      <c r="BO402" s="199"/>
      <c r="BP402" s="199"/>
      <c r="BQ402"/>
      <c r="BR402" s="223">
        <v>398</v>
      </c>
      <c r="BS402" s="214">
        <v>3.9762499999999998</v>
      </c>
      <c r="BT402" s="224">
        <v>13.606999999999999</v>
      </c>
      <c r="BU402" s="224">
        <v>6.4907700000000004</v>
      </c>
      <c r="BV402" s="215">
        <v>3.2515499999999999</v>
      </c>
      <c r="BW402"/>
      <c r="BX402"/>
      <c r="BY402"/>
      <c r="BZ402"/>
      <c r="CA402"/>
      <c r="CB402"/>
      <c r="CC402"/>
      <c r="CD402"/>
      <c r="CE402"/>
      <c r="CF402"/>
      <c r="CG402"/>
    </row>
    <row r="403" spans="60:85" ht="20">
      <c r="BH403"/>
      <c r="BI403" s="199"/>
      <c r="BJ403" s="199"/>
      <c r="BK403" s="199"/>
      <c r="BL403" s="199"/>
      <c r="BM403" s="199"/>
      <c r="BN403" s="199"/>
      <c r="BO403" s="199"/>
      <c r="BP403" s="199"/>
      <c r="BQ403"/>
      <c r="BR403" s="223">
        <v>399</v>
      </c>
      <c r="BS403" s="214">
        <v>5.7161999999999997</v>
      </c>
      <c r="BT403" s="224">
        <v>13.638199999999999</v>
      </c>
      <c r="BU403" s="224">
        <v>12.175599999999999</v>
      </c>
      <c r="BV403" s="215">
        <v>9.7016299999999998</v>
      </c>
      <c r="BW403"/>
      <c r="BX403"/>
      <c r="BY403"/>
      <c r="BZ403"/>
      <c r="CA403"/>
      <c r="CB403"/>
      <c r="CC403"/>
      <c r="CD403"/>
      <c r="CE403"/>
      <c r="CF403"/>
      <c r="CG403"/>
    </row>
    <row r="404" spans="60:85" ht="20">
      <c r="BH404"/>
      <c r="BI404" s="199"/>
      <c r="BJ404" s="199"/>
      <c r="BK404" s="199"/>
      <c r="BL404" s="199"/>
      <c r="BM404" s="199"/>
      <c r="BN404" s="199"/>
      <c r="BO404" s="199"/>
      <c r="BP404" s="199"/>
      <c r="BQ404"/>
      <c r="BR404" s="223">
        <v>400</v>
      </c>
      <c r="BS404" s="214">
        <v>8.4294799999999999</v>
      </c>
      <c r="BT404" s="224">
        <v>10.255699999999999</v>
      </c>
      <c r="BU404" s="224">
        <v>4.3711399999999996</v>
      </c>
      <c r="BV404" s="215">
        <v>7.28057</v>
      </c>
      <c r="BW404"/>
      <c r="BX404"/>
      <c r="BY404"/>
      <c r="BZ404"/>
      <c r="CA404"/>
      <c r="CB404"/>
      <c r="CC404"/>
      <c r="CD404"/>
      <c r="CE404"/>
      <c r="CF404"/>
      <c r="CG404"/>
    </row>
    <row r="405" spans="60:85" ht="20">
      <c r="BH405"/>
      <c r="BI405" s="199"/>
      <c r="BJ405" s="199"/>
      <c r="BK405" s="199"/>
      <c r="BL405" s="199"/>
      <c r="BM405" s="199"/>
      <c r="BN405" s="199"/>
      <c r="BO405" s="199"/>
      <c r="BP405" s="199"/>
      <c r="BQ405"/>
      <c r="BR405" s="223">
        <v>401</v>
      </c>
      <c r="BS405" s="214">
        <v>10.6996</v>
      </c>
      <c r="BT405" s="224">
        <v>9.3332300000000004</v>
      </c>
      <c r="BU405" s="224">
        <v>9.4907500000000002</v>
      </c>
      <c r="BV405" s="215">
        <v>10.8293</v>
      </c>
      <c r="BW405"/>
      <c r="BX405"/>
      <c r="BY405"/>
      <c r="BZ405"/>
      <c r="CA405"/>
      <c r="CB405"/>
      <c r="CC405"/>
      <c r="CD405"/>
      <c r="CE405"/>
      <c r="CF405"/>
      <c r="CG405"/>
    </row>
    <row r="406" spans="60:85" ht="20">
      <c r="BH406"/>
      <c r="BI406" s="199"/>
      <c r="BJ406" s="199"/>
      <c r="BK406" s="199"/>
      <c r="BL406" s="199"/>
      <c r="BM406" s="199"/>
      <c r="BN406" s="199"/>
      <c r="BO406" s="199"/>
      <c r="BP406" s="199"/>
      <c r="BQ406"/>
      <c r="BR406" s="223">
        <v>402</v>
      </c>
      <c r="BS406" s="214">
        <v>13.4908</v>
      </c>
      <c r="BT406" s="224">
        <v>4.5714800000000002</v>
      </c>
      <c r="BU406" s="224">
        <v>4.9070799999999997</v>
      </c>
      <c r="BV406" s="215">
        <v>9.8386600000000008</v>
      </c>
      <c r="BW406"/>
      <c r="BX406"/>
      <c r="BY406"/>
      <c r="BZ406"/>
      <c r="CA406"/>
      <c r="CB406"/>
      <c r="CC406"/>
      <c r="CD406"/>
      <c r="CE406"/>
      <c r="CF406"/>
      <c r="CG406"/>
    </row>
    <row r="407" spans="60:85" ht="20">
      <c r="BH407"/>
      <c r="BI407" s="199"/>
      <c r="BJ407" s="199"/>
      <c r="BK407" s="199"/>
      <c r="BL407" s="199"/>
      <c r="BM407" s="199"/>
      <c r="BN407" s="199"/>
      <c r="BO407" s="199"/>
      <c r="BP407" s="199"/>
      <c r="BQ407"/>
      <c r="BR407" s="223">
        <v>403</v>
      </c>
      <c r="BS407" s="214">
        <v>10.306699999999999</v>
      </c>
      <c r="BT407" s="224">
        <v>13.9148</v>
      </c>
      <c r="BU407" s="224">
        <v>11.1189</v>
      </c>
      <c r="BV407" s="215">
        <v>8.5927000000000007</v>
      </c>
      <c r="BW407"/>
      <c r="BX407"/>
      <c r="BY407"/>
      <c r="BZ407"/>
      <c r="CA407"/>
      <c r="CB407"/>
      <c r="CC407"/>
      <c r="CD407"/>
      <c r="CE407"/>
      <c r="CF407"/>
      <c r="CG407"/>
    </row>
    <row r="408" spans="60:85" ht="20">
      <c r="BH408"/>
      <c r="BI408" s="199"/>
      <c r="BJ408" s="199"/>
      <c r="BK408" s="199"/>
      <c r="BL408" s="199"/>
      <c r="BM408" s="199"/>
      <c r="BN408" s="199"/>
      <c r="BO408" s="199"/>
      <c r="BP408" s="199"/>
      <c r="BQ408"/>
      <c r="BR408" s="223">
        <v>404</v>
      </c>
      <c r="BS408" s="214">
        <v>10.352</v>
      </c>
      <c r="BT408" s="224">
        <v>16.880099999999999</v>
      </c>
      <c r="BU408" s="224">
        <v>5.5106299999999999</v>
      </c>
      <c r="BV408" s="215">
        <v>10.035500000000001</v>
      </c>
      <c r="BW408"/>
      <c r="BX408"/>
      <c r="BY408"/>
      <c r="BZ408"/>
      <c r="CA408"/>
      <c r="CB408"/>
      <c r="CC408"/>
      <c r="CD408"/>
      <c r="CE408"/>
      <c r="CF408"/>
      <c r="CG408"/>
    </row>
    <row r="409" spans="60:85" ht="20">
      <c r="BH409"/>
      <c r="BI409" s="199"/>
      <c r="BJ409" s="199"/>
      <c r="BK409" s="199"/>
      <c r="BL409" s="199"/>
      <c r="BM409" s="199"/>
      <c r="BN409" s="199"/>
      <c r="BO409" s="199"/>
      <c r="BP409" s="199"/>
      <c r="BQ409"/>
      <c r="BR409" s="223">
        <v>405</v>
      </c>
      <c r="BS409" s="214">
        <v>8.9776100000000003</v>
      </c>
      <c r="BT409" s="224">
        <v>14.223100000000001</v>
      </c>
      <c r="BU409" s="224">
        <v>8.5623299999999993</v>
      </c>
      <c r="BV409" s="215">
        <v>5.78498</v>
      </c>
      <c r="BW409"/>
      <c r="BX409"/>
      <c r="BY409"/>
      <c r="BZ409"/>
      <c r="CA409"/>
      <c r="CB409"/>
      <c r="CC409"/>
      <c r="CD409"/>
      <c r="CE409"/>
      <c r="CF409"/>
      <c r="CG409"/>
    </row>
    <row r="410" spans="60:85" ht="20">
      <c r="BH410"/>
      <c r="BI410" s="199"/>
      <c r="BJ410" s="199"/>
      <c r="BK410" s="199"/>
      <c r="BL410" s="199"/>
      <c r="BM410" s="199"/>
      <c r="BN410" s="199"/>
      <c r="BO410" s="199"/>
      <c r="BP410" s="199"/>
      <c r="BQ410"/>
      <c r="BR410" s="223">
        <v>406</v>
      </c>
      <c r="BS410" s="214">
        <v>5.8012600000000001</v>
      </c>
      <c r="BT410" s="224">
        <v>14.616199999999999</v>
      </c>
      <c r="BU410" s="224">
        <v>9.64602</v>
      </c>
      <c r="BV410" s="215">
        <v>4.5367199999999999</v>
      </c>
      <c r="BW410"/>
      <c r="BX410"/>
      <c r="BY410"/>
      <c r="BZ410"/>
      <c r="CA410"/>
      <c r="CB410"/>
      <c r="CC410"/>
      <c r="CD410"/>
      <c r="CE410"/>
      <c r="CF410"/>
      <c r="CG410"/>
    </row>
    <row r="411" spans="60:85" ht="20">
      <c r="BH411"/>
      <c r="BI411" s="199"/>
      <c r="BJ411" s="199"/>
      <c r="BK411" s="199"/>
      <c r="BL411" s="199"/>
      <c r="BM411" s="199"/>
      <c r="BN411" s="199"/>
      <c r="BO411" s="199"/>
      <c r="BP411" s="199"/>
      <c r="BQ411"/>
      <c r="BR411" s="223">
        <v>407</v>
      </c>
      <c r="BS411" s="214">
        <v>8.3991500000000006</v>
      </c>
      <c r="BT411" s="224">
        <v>9.6028199999999995</v>
      </c>
      <c r="BU411" s="224">
        <v>5.5070300000000003</v>
      </c>
      <c r="BV411" s="215">
        <v>6.8244499999999997</v>
      </c>
      <c r="BW411"/>
      <c r="BX411"/>
      <c r="BY411"/>
      <c r="BZ411"/>
      <c r="CA411"/>
      <c r="CB411"/>
      <c r="CC411"/>
      <c r="CD411"/>
      <c r="CE411"/>
      <c r="CF411"/>
      <c r="CG411"/>
    </row>
    <row r="412" spans="60:85" ht="20">
      <c r="BH412"/>
      <c r="BI412" s="199"/>
      <c r="BJ412" s="199"/>
      <c r="BK412" s="199"/>
      <c r="BL412" s="199"/>
      <c r="BM412" s="199"/>
      <c r="BN412" s="199"/>
      <c r="BO412" s="199"/>
      <c r="BP412" s="199"/>
      <c r="BQ412"/>
      <c r="BR412" s="223">
        <v>408</v>
      </c>
      <c r="BS412" s="214">
        <v>8.4019200000000005</v>
      </c>
      <c r="BT412" s="224">
        <v>5.3384099999999997</v>
      </c>
      <c r="BU412" s="224">
        <v>9.3787199999999995</v>
      </c>
      <c r="BV412" s="215">
        <v>11.6153</v>
      </c>
      <c r="BW412"/>
      <c r="BX412"/>
      <c r="BY412"/>
      <c r="BZ412"/>
      <c r="CA412"/>
      <c r="CB412"/>
      <c r="CC412"/>
      <c r="CD412"/>
      <c r="CE412"/>
      <c r="CF412"/>
      <c r="CG412"/>
    </row>
    <row r="413" spans="60:85" ht="20">
      <c r="BH413"/>
      <c r="BI413" s="199"/>
      <c r="BJ413" s="199"/>
      <c r="BK413" s="199"/>
      <c r="BL413" s="199"/>
      <c r="BM413" s="199"/>
      <c r="BN413" s="199"/>
      <c r="BO413" s="199"/>
      <c r="BP413" s="199"/>
      <c r="BQ413"/>
      <c r="BR413" s="223">
        <v>409</v>
      </c>
      <c r="BS413" s="214">
        <v>10.485900000000001</v>
      </c>
      <c r="BT413" s="224">
        <v>6.9042599999999998</v>
      </c>
      <c r="BU413" s="224">
        <v>8.5720799999999997</v>
      </c>
      <c r="BV413" s="215">
        <v>13.923299999999999</v>
      </c>
      <c r="BW413"/>
      <c r="BX413"/>
      <c r="BY413"/>
      <c r="BZ413"/>
      <c r="CA413"/>
      <c r="CB413"/>
      <c r="CC413"/>
      <c r="CD413"/>
      <c r="CE413"/>
      <c r="CF413"/>
      <c r="CG413"/>
    </row>
    <row r="414" spans="60:85" ht="20">
      <c r="BH414"/>
      <c r="BI414" s="199"/>
      <c r="BJ414" s="199"/>
      <c r="BK414" s="199"/>
      <c r="BL414" s="199"/>
      <c r="BM414" s="199"/>
      <c r="BN414" s="199"/>
      <c r="BO414" s="199"/>
      <c r="BP414" s="199"/>
      <c r="BQ414"/>
      <c r="BR414" s="223">
        <v>410</v>
      </c>
      <c r="BS414" s="214">
        <v>10.331799999999999</v>
      </c>
      <c r="BT414" s="224">
        <v>8.3725000000000005</v>
      </c>
      <c r="BU414" s="224">
        <v>10.0154</v>
      </c>
      <c r="BV414" s="215">
        <v>4.0333899999999998</v>
      </c>
      <c r="BW414"/>
      <c r="BX414"/>
      <c r="BY414"/>
      <c r="BZ414"/>
      <c r="CA414"/>
      <c r="CB414"/>
      <c r="CC414"/>
      <c r="CD414"/>
      <c r="CE414"/>
      <c r="CF414"/>
      <c r="CG414"/>
    </row>
    <row r="415" spans="60:85" ht="20">
      <c r="BH415"/>
      <c r="BI415" s="199"/>
      <c r="BJ415" s="199"/>
      <c r="BK415" s="199"/>
      <c r="BL415" s="199"/>
      <c r="BM415" s="199"/>
      <c r="BN415" s="199"/>
      <c r="BO415" s="199"/>
      <c r="BP415" s="199"/>
      <c r="BQ415"/>
      <c r="BR415" s="223">
        <v>411</v>
      </c>
      <c r="BS415" s="214">
        <v>9.8507610000000003</v>
      </c>
      <c r="BT415" s="224">
        <v>6.5922099999999997</v>
      </c>
      <c r="BU415" s="224">
        <v>8.6094799999999996</v>
      </c>
      <c r="BV415" s="215">
        <v>8.718</v>
      </c>
      <c r="BW415"/>
      <c r="BX415"/>
      <c r="BY415"/>
      <c r="BZ415"/>
      <c r="CA415"/>
      <c r="CB415"/>
      <c r="CC415"/>
      <c r="CD415"/>
      <c r="CE415"/>
      <c r="CF415"/>
      <c r="CG415"/>
    </row>
    <row r="416" spans="60:85" ht="20">
      <c r="BH416"/>
      <c r="BI416" s="199"/>
      <c r="BJ416" s="199"/>
      <c r="BK416" s="199"/>
      <c r="BL416" s="199"/>
      <c r="BM416" s="199"/>
      <c r="BN416" s="199"/>
      <c r="BO416" s="199"/>
      <c r="BP416" s="199"/>
      <c r="BQ416"/>
      <c r="BR416" s="223">
        <v>412</v>
      </c>
      <c r="BS416" s="214">
        <v>9.4491300000000003</v>
      </c>
      <c r="BT416" s="224">
        <v>8.0713500000000007</v>
      </c>
      <c r="BU416" s="224">
        <v>6.4197899999999999</v>
      </c>
      <c r="BV416" s="215">
        <v>2.0542500000000001</v>
      </c>
      <c r="BW416"/>
      <c r="BX416"/>
      <c r="BY416"/>
      <c r="BZ416"/>
      <c r="CA416"/>
      <c r="CB416"/>
      <c r="CC416"/>
      <c r="CD416"/>
      <c r="CE416"/>
      <c r="CF416"/>
      <c r="CG416"/>
    </row>
    <row r="417" spans="60:85" ht="20">
      <c r="BH417"/>
      <c r="BI417" s="199"/>
      <c r="BJ417" s="199"/>
      <c r="BK417" s="199"/>
      <c r="BL417" s="199"/>
      <c r="BM417" s="199"/>
      <c r="BN417" s="199"/>
      <c r="BO417" s="199"/>
      <c r="BP417" s="199"/>
      <c r="BQ417"/>
      <c r="BR417" s="223">
        <v>413</v>
      </c>
      <c r="BS417" s="214">
        <v>13.045199999999999</v>
      </c>
      <c r="BT417" s="224">
        <v>11.3422</v>
      </c>
      <c r="BU417" s="224">
        <v>7.7064700000000004</v>
      </c>
      <c r="BV417" s="215">
        <v>12.155799999999999</v>
      </c>
      <c r="BW417"/>
      <c r="BX417"/>
      <c r="BY417"/>
      <c r="BZ417"/>
      <c r="CA417"/>
      <c r="CB417"/>
      <c r="CC417"/>
      <c r="CD417"/>
      <c r="CE417"/>
      <c r="CF417"/>
      <c r="CG417"/>
    </row>
    <row r="418" spans="60:85" ht="20">
      <c r="BH418"/>
      <c r="BI418" s="199"/>
      <c r="BJ418" s="199"/>
      <c r="BK418" s="199"/>
      <c r="BL418" s="199"/>
      <c r="BM418" s="199"/>
      <c r="BN418" s="199"/>
      <c r="BO418" s="199"/>
      <c r="BP418" s="199"/>
      <c r="BQ418"/>
      <c r="BR418" s="223">
        <v>414</v>
      </c>
      <c r="BS418" s="214">
        <v>11.3466</v>
      </c>
      <c r="BT418" s="224">
        <v>9.3323999999999998</v>
      </c>
      <c r="BU418" s="224">
        <v>5.6573900000000004</v>
      </c>
      <c r="BV418" s="215">
        <v>9.9227509999999999</v>
      </c>
      <c r="BW418"/>
      <c r="BX418"/>
      <c r="BY418"/>
      <c r="BZ418"/>
      <c r="CA418"/>
      <c r="CB418"/>
      <c r="CC418"/>
      <c r="CD418"/>
      <c r="CE418"/>
      <c r="CF418"/>
      <c r="CG418"/>
    </row>
    <row r="419" spans="60:85" ht="20">
      <c r="BH419"/>
      <c r="BI419" s="199"/>
      <c r="BJ419" s="199"/>
      <c r="BK419" s="199"/>
      <c r="BL419" s="199"/>
      <c r="BM419" s="199"/>
      <c r="BN419" s="199"/>
      <c r="BO419" s="199"/>
      <c r="BP419" s="199"/>
      <c r="BQ419"/>
      <c r="BR419" s="223">
        <v>415</v>
      </c>
      <c r="BS419" s="214">
        <v>9.64541</v>
      </c>
      <c r="BT419" s="224">
        <v>9.6874199999999995</v>
      </c>
      <c r="BU419" s="224">
        <v>10.3994</v>
      </c>
      <c r="BV419" s="215">
        <v>13.7743</v>
      </c>
      <c r="BW419"/>
      <c r="BX419"/>
      <c r="BY419"/>
      <c r="BZ419"/>
      <c r="CA419"/>
      <c r="CB419"/>
      <c r="CC419"/>
      <c r="CD419"/>
      <c r="CE419"/>
      <c r="CF419"/>
      <c r="CG419"/>
    </row>
    <row r="420" spans="60:85" ht="20">
      <c r="BH420"/>
      <c r="BI420" s="199"/>
      <c r="BJ420" s="199"/>
      <c r="BK420" s="199"/>
      <c r="BL420" s="199"/>
      <c r="BM420" s="199"/>
      <c r="BN420" s="199"/>
      <c r="BO420" s="199"/>
      <c r="BP420" s="199"/>
      <c r="BQ420"/>
      <c r="BR420" s="223">
        <v>416</v>
      </c>
      <c r="BS420" s="214">
        <v>13.1533</v>
      </c>
      <c r="BT420" s="224">
        <v>8.52529</v>
      </c>
      <c r="BU420" s="224">
        <v>11.495699999999999</v>
      </c>
      <c r="BV420" s="215">
        <v>4.23475</v>
      </c>
      <c r="BW420"/>
      <c r="BX420"/>
      <c r="BY420"/>
      <c r="BZ420"/>
      <c r="CA420"/>
      <c r="CB420"/>
      <c r="CC420"/>
      <c r="CD420"/>
      <c r="CE420"/>
      <c r="CF420"/>
      <c r="CG420"/>
    </row>
    <row r="421" spans="60:85" ht="20">
      <c r="BH421"/>
      <c r="BI421" s="199"/>
      <c r="BJ421" s="199"/>
      <c r="BK421" s="199"/>
      <c r="BL421" s="199"/>
      <c r="BM421" s="199"/>
      <c r="BN421" s="199"/>
      <c r="BO421" s="199"/>
      <c r="BP421" s="199"/>
      <c r="BQ421"/>
      <c r="BR421" s="223">
        <v>417</v>
      </c>
      <c r="BS421" s="214">
        <v>13.6699</v>
      </c>
      <c r="BT421" s="224">
        <v>13.1996</v>
      </c>
      <c r="BU421" s="224">
        <v>10.632400000000001</v>
      </c>
      <c r="BV421" s="215">
        <v>12.506600000000001</v>
      </c>
      <c r="BW421"/>
      <c r="BX421"/>
      <c r="BY421"/>
      <c r="BZ421"/>
      <c r="CA421"/>
      <c r="CB421"/>
      <c r="CC421"/>
      <c r="CD421"/>
      <c r="CE421"/>
      <c r="CF421"/>
      <c r="CG421"/>
    </row>
    <row r="422" spans="60:85" ht="20">
      <c r="BH422"/>
      <c r="BI422" s="199"/>
      <c r="BJ422" s="199"/>
      <c r="BK422" s="199"/>
      <c r="BL422" s="199"/>
      <c r="BM422" s="199"/>
      <c r="BN422" s="199"/>
      <c r="BO422" s="199"/>
      <c r="BP422" s="199"/>
      <c r="BQ422"/>
      <c r="BR422" s="223">
        <v>418</v>
      </c>
      <c r="BS422" s="214">
        <v>9.3928399999999996</v>
      </c>
      <c r="BT422" s="224">
        <v>16.921500000000002</v>
      </c>
      <c r="BU422" s="224">
        <v>8.7041199999999996</v>
      </c>
      <c r="BV422" s="215">
        <v>11.234299999999999</v>
      </c>
      <c r="BW422"/>
      <c r="BX422"/>
      <c r="BY422"/>
      <c r="BZ422"/>
      <c r="CA422"/>
      <c r="CB422"/>
      <c r="CC422"/>
      <c r="CD422"/>
      <c r="CE422"/>
      <c r="CF422"/>
      <c r="CG422"/>
    </row>
    <row r="423" spans="60:85" ht="20">
      <c r="BH423"/>
      <c r="BI423" s="199"/>
      <c r="BJ423" s="199"/>
      <c r="BK423" s="199"/>
      <c r="BL423" s="199"/>
      <c r="BM423" s="199"/>
      <c r="BN423" s="199"/>
      <c r="BO423" s="199"/>
      <c r="BP423" s="199"/>
      <c r="BQ423"/>
      <c r="BR423" s="223">
        <v>419</v>
      </c>
      <c r="BS423" s="214">
        <v>10.1037</v>
      </c>
      <c r="BT423" s="224">
        <v>12.585800000000001</v>
      </c>
      <c r="BU423" s="224">
        <v>8.8027800000000003</v>
      </c>
      <c r="BV423" s="215">
        <v>4.8590999999999998</v>
      </c>
      <c r="BW423"/>
      <c r="BX423"/>
      <c r="BY423"/>
      <c r="BZ423"/>
      <c r="CA423"/>
      <c r="CB423"/>
      <c r="CC423"/>
      <c r="CD423"/>
      <c r="CE423"/>
      <c r="CF423"/>
      <c r="CG423"/>
    </row>
    <row r="424" spans="60:85" ht="20">
      <c r="BH424"/>
      <c r="BI424" s="199"/>
      <c r="BJ424" s="199"/>
      <c r="BK424" s="199"/>
      <c r="BL424" s="199"/>
      <c r="BM424" s="199"/>
      <c r="BN424" s="199"/>
      <c r="BO424" s="199"/>
      <c r="BP424" s="199"/>
      <c r="BQ424"/>
      <c r="BR424" s="223">
        <v>420</v>
      </c>
      <c r="BS424" s="214">
        <v>11.91</v>
      </c>
      <c r="BT424" s="224">
        <v>8.8984299999999994</v>
      </c>
      <c r="BU424" s="224">
        <v>12.772600000000001</v>
      </c>
      <c r="BV424" s="215">
        <v>14.042199999999999</v>
      </c>
      <c r="BW424"/>
      <c r="BX424"/>
      <c r="BY424"/>
      <c r="BZ424"/>
      <c r="CA424"/>
      <c r="CB424"/>
      <c r="CC424"/>
      <c r="CD424"/>
      <c r="CE424"/>
      <c r="CF424"/>
      <c r="CG424"/>
    </row>
    <row r="425" spans="60:85" ht="20">
      <c r="BH425"/>
      <c r="BI425" s="199"/>
      <c r="BJ425" s="199"/>
      <c r="BK425" s="199"/>
      <c r="BL425" s="199"/>
      <c r="BM425" s="199"/>
      <c r="BN425" s="199"/>
      <c r="BO425" s="199"/>
      <c r="BP425" s="199"/>
      <c r="BQ425"/>
      <c r="BR425" s="223">
        <v>421</v>
      </c>
      <c r="BS425" s="214">
        <v>6.0915299999999997</v>
      </c>
      <c r="BT425" s="224">
        <v>7.1041499999999997</v>
      </c>
      <c r="BU425" s="224">
        <v>5.9108599999999996</v>
      </c>
      <c r="BV425" s="215">
        <v>10.6539</v>
      </c>
      <c r="BW425"/>
      <c r="BX425"/>
      <c r="BY425"/>
      <c r="BZ425"/>
      <c r="CA425"/>
      <c r="CB425"/>
      <c r="CC425"/>
      <c r="CD425"/>
      <c r="CE425"/>
      <c r="CF425"/>
      <c r="CG425"/>
    </row>
    <row r="426" spans="60:85" ht="20">
      <c r="BH426"/>
      <c r="BI426" s="199"/>
      <c r="BJ426" s="199"/>
      <c r="BK426" s="199"/>
      <c r="BL426" s="199"/>
      <c r="BM426" s="199"/>
      <c r="BN426" s="199"/>
      <c r="BO426" s="199"/>
      <c r="BP426" s="199"/>
      <c r="BQ426"/>
      <c r="BR426" s="223">
        <v>422</v>
      </c>
      <c r="BS426" s="214">
        <v>9.7141500000000001</v>
      </c>
      <c r="BT426" s="224">
        <v>12.700200000000001</v>
      </c>
      <c r="BU426" s="224">
        <v>5.8632400000000002</v>
      </c>
      <c r="BV426" s="215">
        <v>9.2464499999999994</v>
      </c>
      <c r="BW426"/>
      <c r="BX426"/>
      <c r="BY426"/>
      <c r="BZ426"/>
      <c r="CA426"/>
      <c r="CB426"/>
      <c r="CC426"/>
      <c r="CD426"/>
      <c r="CE426"/>
      <c r="CF426"/>
      <c r="CG426"/>
    </row>
    <row r="427" spans="60:85" ht="20">
      <c r="BH427"/>
      <c r="BI427" s="199"/>
      <c r="BJ427" s="199"/>
      <c r="BK427" s="199"/>
      <c r="BL427" s="199"/>
      <c r="BM427" s="199"/>
      <c r="BN427" s="199"/>
      <c r="BO427" s="199"/>
      <c r="BP427" s="199"/>
      <c r="BQ427"/>
      <c r="BR427" s="223">
        <v>423</v>
      </c>
      <c r="BS427" s="214">
        <v>10.341900000000001</v>
      </c>
      <c r="BT427" s="224">
        <v>9.3140400000000003</v>
      </c>
      <c r="BU427" s="224">
        <v>4.0858800000000004</v>
      </c>
      <c r="BV427" s="215">
        <v>5.9167399999999999</v>
      </c>
      <c r="BW427"/>
      <c r="BX427"/>
      <c r="BY427"/>
      <c r="BZ427"/>
      <c r="CA427"/>
      <c r="CB427"/>
      <c r="CC427"/>
      <c r="CD427"/>
      <c r="CE427"/>
      <c r="CF427"/>
      <c r="CG427"/>
    </row>
    <row r="428" spans="60:85" ht="20">
      <c r="BH428"/>
      <c r="BI428" s="199"/>
      <c r="BJ428" s="199"/>
      <c r="BK428" s="199"/>
      <c r="BL428" s="199"/>
      <c r="BM428" s="199"/>
      <c r="BN428" s="199"/>
      <c r="BO428" s="199"/>
      <c r="BP428" s="199"/>
      <c r="BQ428"/>
      <c r="BR428" s="223">
        <v>424</v>
      </c>
      <c r="BS428" s="214">
        <v>8.5828799999999994</v>
      </c>
      <c r="BT428" s="224">
        <v>12.034800000000001</v>
      </c>
      <c r="BU428" s="224">
        <v>14.493499999999999</v>
      </c>
      <c r="BV428" s="215">
        <v>7.2508800000000004</v>
      </c>
      <c r="BW428"/>
      <c r="BX428"/>
      <c r="BY428"/>
      <c r="BZ428"/>
      <c r="CA428"/>
      <c r="CB428"/>
      <c r="CC428"/>
      <c r="CD428"/>
      <c r="CE428"/>
      <c r="CF428"/>
      <c r="CG428"/>
    </row>
    <row r="429" spans="60:85" ht="20">
      <c r="BH429"/>
      <c r="BI429" s="199"/>
      <c r="BJ429" s="199"/>
      <c r="BK429" s="199"/>
      <c r="BL429" s="199"/>
      <c r="BM429" s="199"/>
      <c r="BN429" s="199"/>
      <c r="BO429" s="199"/>
      <c r="BP429" s="199"/>
      <c r="BQ429"/>
      <c r="BR429" s="223">
        <v>425</v>
      </c>
      <c r="BS429" s="214">
        <v>8.9712300000000003</v>
      </c>
      <c r="BT429" s="224">
        <v>6.6999199999999997</v>
      </c>
      <c r="BU429" s="224">
        <v>9.0871399999999998</v>
      </c>
      <c r="BV429" s="215">
        <v>5.1433900000000001</v>
      </c>
      <c r="BW429"/>
      <c r="BX429"/>
      <c r="BY429"/>
      <c r="BZ429"/>
      <c r="CA429"/>
      <c r="CB429"/>
      <c r="CC429"/>
      <c r="CD429"/>
      <c r="CE429"/>
      <c r="CF429"/>
      <c r="CG429"/>
    </row>
    <row r="430" spans="60:85" ht="20">
      <c r="BH430"/>
      <c r="BI430" s="199"/>
      <c r="BJ430" s="199"/>
      <c r="BK430" s="199"/>
      <c r="BL430" s="199"/>
      <c r="BM430" s="199"/>
      <c r="BN430" s="199"/>
      <c r="BO430" s="199"/>
      <c r="BP430" s="199"/>
      <c r="BQ430"/>
      <c r="BR430" s="223">
        <v>426</v>
      </c>
      <c r="BS430" s="214">
        <v>8.2423500000000001</v>
      </c>
      <c r="BT430" s="224">
        <v>14.5068</v>
      </c>
      <c r="BU430" s="224">
        <v>8.1423500000000004</v>
      </c>
      <c r="BV430" s="215">
        <v>4.1966999999999999</v>
      </c>
      <c r="BW430"/>
      <c r="BX430"/>
      <c r="BY430"/>
      <c r="BZ430"/>
      <c r="CA430"/>
      <c r="CB430"/>
      <c r="CC430"/>
      <c r="CD430"/>
      <c r="CE430"/>
      <c r="CF430"/>
      <c r="CG430"/>
    </row>
    <row r="431" spans="60:85" ht="20">
      <c r="BH431"/>
      <c r="BI431" s="199"/>
      <c r="BJ431" s="199"/>
      <c r="BK431" s="199"/>
      <c r="BL431" s="199"/>
      <c r="BM431" s="199"/>
      <c r="BN431" s="199"/>
      <c r="BO431" s="199"/>
      <c r="BP431" s="199"/>
      <c r="BQ431"/>
      <c r="BR431" s="223">
        <v>427</v>
      </c>
      <c r="BS431" s="214">
        <v>9.0738199999999996</v>
      </c>
      <c r="BT431" s="224">
        <v>10.4009</v>
      </c>
      <c r="BU431" s="224"/>
      <c r="BV431" s="215">
        <v>7.9534599999999998</v>
      </c>
      <c r="BW431"/>
      <c r="BX431"/>
      <c r="BY431"/>
      <c r="BZ431"/>
      <c r="CA431"/>
      <c r="CB431"/>
      <c r="CC431"/>
      <c r="CD431"/>
      <c r="CE431"/>
      <c r="CF431"/>
      <c r="CG431"/>
    </row>
    <row r="432" spans="60:85" ht="20">
      <c r="BH432"/>
      <c r="BI432" s="199"/>
      <c r="BJ432" s="199"/>
      <c r="BK432" s="199"/>
      <c r="BL432" s="199"/>
      <c r="BM432" s="199"/>
      <c r="BN432" s="199"/>
      <c r="BO432" s="199"/>
      <c r="BP432" s="199"/>
      <c r="BQ432"/>
      <c r="BR432" s="223">
        <v>428</v>
      </c>
      <c r="BS432" s="214">
        <v>7.6744700000000003</v>
      </c>
      <c r="BT432" s="224">
        <v>12.829000000000001</v>
      </c>
      <c r="BU432" s="224"/>
      <c r="BV432" s="215">
        <v>10.3973</v>
      </c>
      <c r="BW432"/>
      <c r="BX432"/>
      <c r="BY432"/>
      <c r="BZ432"/>
      <c r="CA432"/>
      <c r="CB432"/>
      <c r="CC432"/>
      <c r="CD432"/>
      <c r="CE432"/>
      <c r="CF432"/>
      <c r="CG432"/>
    </row>
    <row r="433" spans="60:85" ht="20">
      <c r="BH433"/>
      <c r="BI433" s="199"/>
      <c r="BJ433" s="199"/>
      <c r="BK433" s="199"/>
      <c r="BL433" s="199"/>
      <c r="BM433" s="199"/>
      <c r="BN433" s="199"/>
      <c r="BO433" s="199"/>
      <c r="BP433" s="199"/>
      <c r="BQ433"/>
      <c r="BR433" s="223">
        <v>429</v>
      </c>
      <c r="BS433" s="214">
        <v>6.6979699999999998</v>
      </c>
      <c r="BT433" s="224">
        <v>23.645499999999998</v>
      </c>
      <c r="BU433" s="224"/>
      <c r="BV433" s="215">
        <v>18.456800000000001</v>
      </c>
      <c r="BW433"/>
      <c r="BX433"/>
      <c r="BY433"/>
      <c r="BZ433"/>
      <c r="CA433"/>
      <c r="CB433"/>
      <c r="CC433"/>
      <c r="CD433"/>
      <c r="CE433"/>
      <c r="CF433"/>
      <c r="CG433"/>
    </row>
    <row r="434" spans="60:85" ht="20">
      <c r="BH434"/>
      <c r="BI434" s="199"/>
      <c r="BJ434" s="199"/>
      <c r="BK434" s="199"/>
      <c r="BL434" s="199"/>
      <c r="BM434" s="199"/>
      <c r="BN434" s="199"/>
      <c r="BO434" s="199"/>
      <c r="BP434" s="199"/>
      <c r="BQ434"/>
      <c r="BR434" s="223">
        <v>430</v>
      </c>
      <c r="BS434" s="214">
        <v>12.74</v>
      </c>
      <c r="BT434" s="224">
        <v>10.6553</v>
      </c>
      <c r="BU434" s="224"/>
      <c r="BV434" s="215">
        <v>15.151300000000001</v>
      </c>
      <c r="BW434"/>
      <c r="BX434"/>
      <c r="BY434"/>
      <c r="BZ434"/>
      <c r="CA434"/>
      <c r="CB434"/>
      <c r="CC434"/>
      <c r="CD434"/>
      <c r="CE434"/>
      <c r="CF434"/>
      <c r="CG434"/>
    </row>
    <row r="435" spans="60:85" ht="20">
      <c r="BH435"/>
      <c r="BI435" s="199"/>
      <c r="BJ435" s="199"/>
      <c r="BK435" s="199"/>
      <c r="BL435" s="199"/>
      <c r="BM435" s="199"/>
      <c r="BN435" s="199"/>
      <c r="BO435" s="199"/>
      <c r="BP435" s="199"/>
      <c r="BQ435"/>
      <c r="BR435" s="223">
        <v>431</v>
      </c>
      <c r="BS435" s="214">
        <v>10.7919</v>
      </c>
      <c r="BT435" s="224">
        <v>11.855499999999999</v>
      </c>
      <c r="BU435" s="224"/>
      <c r="BV435" s="215"/>
      <c r="BW435"/>
      <c r="BX435"/>
      <c r="BY435"/>
      <c r="BZ435"/>
      <c r="CA435"/>
      <c r="CB435"/>
      <c r="CC435"/>
      <c r="CD435"/>
      <c r="CE435"/>
      <c r="CF435"/>
      <c r="CG435"/>
    </row>
    <row r="436" spans="60:85" ht="20">
      <c r="BH436"/>
      <c r="BI436" s="199"/>
      <c r="BJ436" s="199"/>
      <c r="BK436" s="199"/>
      <c r="BL436" s="199"/>
      <c r="BM436" s="199"/>
      <c r="BN436" s="199"/>
      <c r="BO436" s="199"/>
      <c r="BP436" s="199"/>
      <c r="BQ436"/>
      <c r="BR436" s="223">
        <v>432</v>
      </c>
      <c r="BS436" s="214">
        <v>6.1301399999999999</v>
      </c>
      <c r="BT436" s="224">
        <v>5.9498600000000001</v>
      </c>
      <c r="BU436" s="224"/>
      <c r="BV436" s="215"/>
      <c r="BW436"/>
      <c r="BX436"/>
      <c r="BY436"/>
      <c r="BZ436"/>
      <c r="CA436"/>
      <c r="CB436"/>
      <c r="CC436"/>
      <c r="CD436"/>
      <c r="CE436"/>
      <c r="CF436"/>
      <c r="CG436"/>
    </row>
    <row r="437" spans="60:85" ht="20">
      <c r="BH437"/>
      <c r="BI437" s="199"/>
      <c r="BJ437" s="199"/>
      <c r="BK437" s="199"/>
      <c r="BL437" s="199"/>
      <c r="BM437" s="199"/>
      <c r="BN437" s="199"/>
      <c r="BO437" s="199"/>
      <c r="BP437" s="199"/>
      <c r="BQ437"/>
      <c r="BR437" s="223">
        <v>433</v>
      </c>
      <c r="BS437" s="214">
        <v>12.5801</v>
      </c>
      <c r="BT437" s="224">
        <v>8.2694100000000006</v>
      </c>
      <c r="BU437" s="224"/>
      <c r="BV437" s="215"/>
      <c r="BW437"/>
      <c r="BX437"/>
      <c r="BY437"/>
      <c r="BZ437"/>
      <c r="CA437"/>
      <c r="CB437"/>
      <c r="CC437"/>
      <c r="CD437"/>
      <c r="CE437"/>
      <c r="CF437"/>
      <c r="CG437"/>
    </row>
    <row r="438" spans="60:85" ht="20">
      <c r="BH438"/>
      <c r="BI438" s="199"/>
      <c r="BJ438" s="199"/>
      <c r="BK438" s="199"/>
      <c r="BL438" s="199"/>
      <c r="BM438" s="199"/>
      <c r="BN438" s="199"/>
      <c r="BO438" s="199"/>
      <c r="BP438" s="199"/>
      <c r="BQ438"/>
      <c r="BR438" s="223">
        <v>434</v>
      </c>
      <c r="BS438" s="214">
        <v>10.948600000000001</v>
      </c>
      <c r="BT438" s="224">
        <v>12.476000000000001</v>
      </c>
      <c r="BU438" s="224"/>
      <c r="BV438" s="215"/>
      <c r="BW438"/>
      <c r="BX438"/>
      <c r="BY438"/>
      <c r="BZ438"/>
      <c r="CA438"/>
      <c r="CB438"/>
      <c r="CC438"/>
      <c r="CD438"/>
      <c r="CE438"/>
      <c r="CF438"/>
      <c r="CG438"/>
    </row>
    <row r="439" spans="60:85" ht="20">
      <c r="BH439"/>
      <c r="BI439" s="199"/>
      <c r="BJ439" s="199"/>
      <c r="BK439" s="199"/>
      <c r="BL439" s="199"/>
      <c r="BM439" s="199"/>
      <c r="BN439" s="199"/>
      <c r="BO439" s="199"/>
      <c r="BP439" s="199"/>
      <c r="BQ439"/>
      <c r="BR439" s="223">
        <v>435</v>
      </c>
      <c r="BS439" s="214">
        <v>11.4816</v>
      </c>
      <c r="BT439" s="224">
        <v>12.446099999999999</v>
      </c>
      <c r="BU439" s="224"/>
      <c r="BV439" s="215"/>
      <c r="BW439"/>
      <c r="BX439"/>
      <c r="BY439"/>
      <c r="BZ439"/>
      <c r="CA439"/>
      <c r="CB439"/>
      <c r="CC439"/>
      <c r="CD439"/>
      <c r="CE439"/>
      <c r="CF439"/>
      <c r="CG439"/>
    </row>
    <row r="440" spans="60:85" ht="20">
      <c r="BH440"/>
      <c r="BI440" s="199"/>
      <c r="BJ440" s="199"/>
      <c r="BK440" s="199"/>
      <c r="BL440" s="199"/>
      <c r="BM440" s="199"/>
      <c r="BN440" s="199"/>
      <c r="BO440" s="199"/>
      <c r="BP440" s="199"/>
      <c r="BQ440"/>
      <c r="BR440" s="223">
        <v>436</v>
      </c>
      <c r="BS440" s="214">
        <v>6.5569600000000001</v>
      </c>
      <c r="BT440" s="224">
        <v>13.3249</v>
      </c>
      <c r="BU440" s="224"/>
      <c r="BV440" s="215"/>
      <c r="BW440"/>
      <c r="BX440"/>
      <c r="BY440"/>
      <c r="BZ440"/>
      <c r="CA440"/>
      <c r="CB440"/>
      <c r="CC440"/>
      <c r="CD440"/>
      <c r="CE440"/>
      <c r="CF440"/>
      <c r="CG440"/>
    </row>
    <row r="441" spans="60:85" ht="20">
      <c r="BH441"/>
      <c r="BI441" s="199"/>
      <c r="BJ441" s="199"/>
      <c r="BK441" s="199"/>
      <c r="BL441" s="199"/>
      <c r="BM441" s="199"/>
      <c r="BN441" s="199"/>
      <c r="BO441" s="199"/>
      <c r="BP441" s="199"/>
      <c r="BQ441"/>
      <c r="BR441" s="223">
        <v>437</v>
      </c>
      <c r="BS441" s="214">
        <v>11.081300000000001</v>
      </c>
      <c r="BT441" s="224">
        <v>12.6243</v>
      </c>
      <c r="BU441" s="224"/>
      <c r="BV441" s="215"/>
      <c r="BW441"/>
      <c r="BX441"/>
      <c r="BY441"/>
      <c r="BZ441"/>
      <c r="CA441"/>
      <c r="CB441"/>
      <c r="CC441"/>
      <c r="CD441"/>
      <c r="CE441"/>
      <c r="CF441"/>
      <c r="CG441"/>
    </row>
    <row r="442" spans="60:85" ht="20">
      <c r="BH442"/>
      <c r="BI442" s="199"/>
      <c r="BJ442" s="199"/>
      <c r="BK442" s="199"/>
      <c r="BL442" s="199"/>
      <c r="BM442" s="199"/>
      <c r="BN442" s="199"/>
      <c r="BO442" s="199"/>
      <c r="BP442" s="199"/>
      <c r="BQ442"/>
      <c r="BR442" s="223">
        <v>438</v>
      </c>
      <c r="BS442" s="214">
        <v>9.7187099999999997</v>
      </c>
      <c r="BT442" s="224">
        <v>15.2585</v>
      </c>
      <c r="BU442" s="224"/>
      <c r="BV442" s="215"/>
      <c r="BW442"/>
      <c r="BX442"/>
      <c r="BY442"/>
      <c r="BZ442"/>
      <c r="CA442"/>
      <c r="CB442"/>
      <c r="CC442"/>
      <c r="CD442"/>
      <c r="CE442"/>
      <c r="CF442"/>
      <c r="CG442"/>
    </row>
    <row r="443" spans="60:85" ht="20">
      <c r="BH443"/>
      <c r="BI443" s="199"/>
      <c r="BJ443" s="199"/>
      <c r="BK443" s="199"/>
      <c r="BL443" s="199"/>
      <c r="BM443" s="199"/>
      <c r="BN443" s="199"/>
      <c r="BO443" s="199"/>
      <c r="BP443" s="199"/>
      <c r="BQ443"/>
      <c r="BR443" s="223">
        <v>439</v>
      </c>
      <c r="BS443" s="214">
        <v>8.3268400000000007</v>
      </c>
      <c r="BT443" s="224">
        <v>15.699</v>
      </c>
      <c r="BU443" s="224"/>
      <c r="BV443" s="215"/>
      <c r="BW443"/>
      <c r="BX443"/>
      <c r="BY443"/>
      <c r="BZ443"/>
      <c r="CA443"/>
      <c r="CB443"/>
      <c r="CC443"/>
      <c r="CD443"/>
      <c r="CE443"/>
      <c r="CF443"/>
      <c r="CG443"/>
    </row>
    <row r="444" spans="60:85" ht="20">
      <c r="BH444"/>
      <c r="BI444" s="199"/>
      <c r="BJ444" s="199"/>
      <c r="BK444" s="199"/>
      <c r="BL444" s="199"/>
      <c r="BM444" s="199"/>
      <c r="BN444" s="199"/>
      <c r="BO444" s="199"/>
      <c r="BP444" s="199"/>
      <c r="BQ444"/>
      <c r="BR444" s="223">
        <v>440</v>
      </c>
      <c r="BS444" s="214">
        <v>6.2583099999999998</v>
      </c>
      <c r="BT444" s="224">
        <v>10.722799999999999</v>
      </c>
      <c r="BU444" s="224"/>
      <c r="BV444" s="215"/>
      <c r="BW444"/>
      <c r="BX444"/>
      <c r="BY444"/>
      <c r="BZ444"/>
      <c r="CA444"/>
      <c r="CB444"/>
      <c r="CC444"/>
      <c r="CD444"/>
      <c r="CE444"/>
      <c r="CF444"/>
      <c r="CG444"/>
    </row>
    <row r="445" spans="60:85" ht="20">
      <c r="BH445"/>
      <c r="BI445" s="199"/>
      <c r="BJ445" s="199"/>
      <c r="BK445" s="199"/>
      <c r="BL445" s="199"/>
      <c r="BM445" s="199"/>
      <c r="BN445" s="199"/>
      <c r="BO445" s="199"/>
      <c r="BP445" s="199"/>
      <c r="BQ445"/>
      <c r="BR445" s="223">
        <v>441</v>
      </c>
      <c r="BS445" s="214">
        <v>7.3353999999999999</v>
      </c>
      <c r="BT445" s="224">
        <v>8.3844499999999993</v>
      </c>
      <c r="BU445" s="224"/>
      <c r="BV445" s="215"/>
      <c r="BW445"/>
      <c r="BX445"/>
      <c r="BY445"/>
      <c r="BZ445"/>
      <c r="CA445"/>
      <c r="CB445"/>
      <c r="CC445"/>
      <c r="CD445"/>
      <c r="CE445"/>
      <c r="CF445"/>
      <c r="CG445"/>
    </row>
    <row r="446" spans="60:85" ht="20">
      <c r="BH446"/>
      <c r="BI446" s="199"/>
      <c r="BJ446" s="199"/>
      <c r="BK446" s="199"/>
      <c r="BL446" s="199"/>
      <c r="BM446" s="199"/>
      <c r="BN446" s="199"/>
      <c r="BO446" s="199"/>
      <c r="BP446" s="199"/>
      <c r="BQ446"/>
      <c r="BR446" s="223">
        <v>442</v>
      </c>
      <c r="BS446" s="214">
        <v>7.3091799999999996</v>
      </c>
      <c r="BT446" s="224">
        <v>9.8248999999999995</v>
      </c>
      <c r="BU446" s="224"/>
      <c r="BV446" s="215"/>
      <c r="BW446"/>
      <c r="BX446"/>
      <c r="BY446"/>
      <c r="BZ446"/>
      <c r="CA446"/>
      <c r="CB446"/>
      <c r="CC446"/>
      <c r="CD446"/>
      <c r="CE446"/>
      <c r="CF446"/>
      <c r="CG446"/>
    </row>
    <row r="447" spans="60:85" ht="20">
      <c r="BH447"/>
      <c r="BI447" s="199"/>
      <c r="BJ447" s="199"/>
      <c r="BK447" s="199"/>
      <c r="BL447" s="199"/>
      <c r="BM447" s="199"/>
      <c r="BN447" s="199"/>
      <c r="BO447" s="199"/>
      <c r="BP447" s="199"/>
      <c r="BQ447"/>
      <c r="BR447" s="223">
        <v>443</v>
      </c>
      <c r="BS447" s="214">
        <v>10.1227</v>
      </c>
      <c r="BT447" s="224">
        <v>10.284000000000001</v>
      </c>
      <c r="BU447" s="224"/>
      <c r="BV447" s="215"/>
      <c r="BW447"/>
      <c r="BX447"/>
      <c r="BY447"/>
      <c r="BZ447"/>
      <c r="CA447"/>
      <c r="CB447"/>
      <c r="CC447"/>
      <c r="CD447"/>
      <c r="CE447"/>
      <c r="CF447"/>
      <c r="CG447"/>
    </row>
    <row r="448" spans="60:85" ht="20">
      <c r="BH448"/>
      <c r="BI448" s="199"/>
      <c r="BJ448" s="199"/>
      <c r="BK448" s="199"/>
      <c r="BL448" s="199"/>
      <c r="BM448" s="199"/>
      <c r="BN448" s="199"/>
      <c r="BO448" s="199"/>
      <c r="BP448" s="199"/>
      <c r="BQ448"/>
      <c r="BR448" s="223">
        <v>444</v>
      </c>
      <c r="BS448" s="214">
        <v>8.3434200000000001</v>
      </c>
      <c r="BT448" s="224">
        <v>12.481299999999999</v>
      </c>
      <c r="BU448" s="224"/>
      <c r="BV448" s="215"/>
      <c r="BW448"/>
      <c r="BX448"/>
      <c r="BY448"/>
      <c r="BZ448"/>
      <c r="CA448"/>
      <c r="CB448"/>
      <c r="CC448"/>
      <c r="CD448"/>
      <c r="CE448"/>
      <c r="CF448"/>
      <c r="CG448"/>
    </row>
    <row r="449" spans="60:85" ht="20">
      <c r="BH449"/>
      <c r="BI449" s="199"/>
      <c r="BJ449" s="199"/>
      <c r="BK449" s="199"/>
      <c r="BL449" s="199"/>
      <c r="BM449" s="199"/>
      <c r="BN449" s="199"/>
      <c r="BO449" s="199"/>
      <c r="BP449" s="199"/>
      <c r="BQ449"/>
      <c r="BR449" s="223">
        <v>445</v>
      </c>
      <c r="BS449" s="214"/>
      <c r="BT449" s="224">
        <v>11.732200000000001</v>
      </c>
      <c r="BU449" s="224"/>
      <c r="BV449" s="215"/>
      <c r="BW449"/>
      <c r="BX449"/>
      <c r="BY449"/>
      <c r="BZ449"/>
      <c r="CA449"/>
      <c r="CB449"/>
      <c r="CC449"/>
      <c r="CD449"/>
      <c r="CE449"/>
      <c r="CF449"/>
      <c r="CG449"/>
    </row>
    <row r="450" spans="60:85" ht="20">
      <c r="BH450"/>
      <c r="BI450" s="199"/>
      <c r="BJ450" s="199"/>
      <c r="BK450" s="199"/>
      <c r="BL450" s="199"/>
      <c r="BM450" s="199"/>
      <c r="BN450" s="199"/>
      <c r="BO450" s="199"/>
      <c r="BP450" s="199"/>
      <c r="BQ450"/>
      <c r="BR450" s="223">
        <v>446</v>
      </c>
      <c r="BS450" s="214"/>
      <c r="BT450" s="224">
        <v>9.9467499999999998</v>
      </c>
      <c r="BU450" s="224"/>
      <c r="BV450" s="215"/>
      <c r="BW450"/>
      <c r="BX450"/>
      <c r="BY450"/>
      <c r="BZ450"/>
      <c r="CA450"/>
      <c r="CB450"/>
      <c r="CC450"/>
      <c r="CD450"/>
      <c r="CE450"/>
      <c r="CF450"/>
      <c r="CG450"/>
    </row>
    <row r="451" spans="60:85" ht="20">
      <c r="BH451"/>
      <c r="BI451" s="199"/>
      <c r="BJ451" s="199"/>
      <c r="BK451" s="199"/>
      <c r="BL451" s="199"/>
      <c r="BM451" s="199"/>
      <c r="BN451" s="199"/>
      <c r="BO451" s="199"/>
      <c r="BP451" s="199"/>
      <c r="BQ451"/>
      <c r="BR451" s="223">
        <v>447</v>
      </c>
      <c r="BS451" s="214"/>
      <c r="BT451" s="224">
        <v>3.87886</v>
      </c>
      <c r="BU451" s="224"/>
      <c r="BV451" s="215"/>
      <c r="BW451"/>
      <c r="BX451"/>
      <c r="BY451"/>
      <c r="BZ451"/>
      <c r="CA451"/>
      <c r="CB451"/>
      <c r="CC451"/>
      <c r="CD451"/>
      <c r="CE451"/>
      <c r="CF451"/>
      <c r="CG451"/>
    </row>
    <row r="452" spans="60:85" ht="20">
      <c r="BH452"/>
      <c r="BI452" s="199"/>
      <c r="BJ452" s="199"/>
      <c r="BK452" s="199"/>
      <c r="BL452" s="199"/>
      <c r="BM452" s="199"/>
      <c r="BN452" s="199"/>
      <c r="BO452" s="199"/>
      <c r="BP452" s="199"/>
      <c r="BQ452"/>
      <c r="BR452" s="223">
        <v>448</v>
      </c>
      <c r="BS452" s="214"/>
      <c r="BT452" s="224">
        <v>10.1746</v>
      </c>
      <c r="BU452" s="224"/>
      <c r="BV452" s="215"/>
      <c r="BW452"/>
      <c r="BX452"/>
      <c r="BY452"/>
      <c r="BZ452"/>
      <c r="CA452"/>
      <c r="CB452"/>
      <c r="CC452"/>
      <c r="CD452"/>
      <c r="CE452"/>
      <c r="CF452"/>
      <c r="CG452"/>
    </row>
    <row r="453" spans="60:85" ht="20">
      <c r="BH453"/>
      <c r="BI453" s="199"/>
      <c r="BJ453" s="199"/>
      <c r="BK453" s="199"/>
      <c r="BL453" s="199"/>
      <c r="BM453" s="199"/>
      <c r="BN453" s="199"/>
      <c r="BO453" s="199"/>
      <c r="BP453" s="199"/>
      <c r="BQ453"/>
      <c r="BR453" s="223">
        <v>449</v>
      </c>
      <c r="BS453" s="214"/>
      <c r="BT453" s="224">
        <v>6.28505</v>
      </c>
      <c r="BU453" s="224"/>
      <c r="BV453" s="215"/>
      <c r="BW453"/>
      <c r="BX453"/>
      <c r="BY453"/>
      <c r="BZ453"/>
      <c r="CA453"/>
      <c r="CB453"/>
      <c r="CC453"/>
      <c r="CD453"/>
      <c r="CE453"/>
      <c r="CF453"/>
      <c r="CG453"/>
    </row>
    <row r="454" spans="60:85" ht="20">
      <c r="BH454"/>
      <c r="BI454" s="199"/>
      <c r="BJ454" s="199"/>
      <c r="BK454" s="199"/>
      <c r="BL454" s="199"/>
      <c r="BM454" s="199"/>
      <c r="BN454" s="199"/>
      <c r="BO454" s="199"/>
      <c r="BP454" s="199"/>
      <c r="BQ454"/>
      <c r="BR454" s="223">
        <v>450</v>
      </c>
      <c r="BS454" s="214"/>
      <c r="BT454" s="224">
        <v>3.19509</v>
      </c>
      <c r="BU454" s="224"/>
      <c r="BV454" s="215"/>
      <c r="BW454"/>
      <c r="BX454"/>
      <c r="BY454"/>
      <c r="BZ454"/>
      <c r="CA454"/>
      <c r="CB454"/>
      <c r="CC454"/>
      <c r="CD454"/>
      <c r="CE454"/>
      <c r="CF454"/>
      <c r="CG454"/>
    </row>
    <row r="455" spans="60:85" ht="20">
      <c r="BH455"/>
      <c r="BI455" s="199"/>
      <c r="BJ455" s="199"/>
      <c r="BK455" s="199"/>
      <c r="BL455" s="199"/>
      <c r="BM455" s="199"/>
      <c r="BN455" s="199"/>
      <c r="BO455" s="199"/>
      <c r="BP455" s="199"/>
      <c r="BQ455"/>
      <c r="BR455" s="223">
        <v>451</v>
      </c>
      <c r="BS455" s="214"/>
      <c r="BT455" s="224">
        <v>10.559699999999999</v>
      </c>
      <c r="BU455" s="224"/>
      <c r="BV455" s="215"/>
      <c r="BW455"/>
      <c r="BX455"/>
      <c r="BY455"/>
      <c r="BZ455"/>
      <c r="CA455"/>
      <c r="CB455"/>
      <c r="CC455"/>
      <c r="CD455"/>
      <c r="CE455"/>
      <c r="CF455"/>
      <c r="CG455"/>
    </row>
    <row r="456" spans="60:85" ht="20">
      <c r="BH456"/>
      <c r="BI456" s="199"/>
      <c r="BJ456" s="199"/>
      <c r="BK456" s="199"/>
      <c r="BL456" s="199"/>
      <c r="BM456" s="199"/>
      <c r="BN456" s="199"/>
      <c r="BO456" s="199"/>
      <c r="BP456" s="199"/>
      <c r="BQ456"/>
      <c r="BR456" s="223">
        <v>452</v>
      </c>
      <c r="BS456" s="214"/>
      <c r="BT456" s="224">
        <v>11.326700000000001</v>
      </c>
      <c r="BU456" s="224"/>
      <c r="BV456" s="215"/>
      <c r="BW456"/>
      <c r="BX456"/>
      <c r="BY456"/>
      <c r="BZ456"/>
      <c r="CA456"/>
      <c r="CB456"/>
      <c r="CC456"/>
      <c r="CD456"/>
      <c r="CE456"/>
      <c r="CF456"/>
      <c r="CG456"/>
    </row>
    <row r="457" spans="60:85" ht="20">
      <c r="BH457"/>
      <c r="BI457" s="199"/>
      <c r="BJ457" s="199"/>
      <c r="BK457" s="199"/>
      <c r="BL457" s="199"/>
      <c r="BM457" s="199"/>
      <c r="BN457" s="199"/>
      <c r="BO457" s="199"/>
      <c r="BP457" s="199"/>
      <c r="BQ457"/>
      <c r="BR457" s="223">
        <v>453</v>
      </c>
      <c r="BS457" s="214"/>
      <c r="BT457" s="224">
        <v>16.1647</v>
      </c>
      <c r="BU457" s="224"/>
      <c r="BV457" s="215"/>
      <c r="BW457"/>
      <c r="BX457"/>
      <c r="BY457"/>
      <c r="BZ457"/>
      <c r="CA457"/>
      <c r="CB457"/>
      <c r="CC457"/>
      <c r="CD457"/>
      <c r="CE457"/>
      <c r="CF457"/>
      <c r="CG457"/>
    </row>
    <row r="458" spans="60:85" ht="20">
      <c r="BH458"/>
      <c r="BI458" s="199"/>
      <c r="BJ458" s="199"/>
      <c r="BK458" s="199"/>
      <c r="BL458" s="199"/>
      <c r="BM458" s="199"/>
      <c r="BN458" s="199"/>
      <c r="BO458" s="199"/>
      <c r="BP458" s="199"/>
      <c r="BQ458"/>
      <c r="BR458" s="223">
        <v>454</v>
      </c>
      <c r="BS458" s="214"/>
      <c r="BT458" s="224">
        <v>14.523400000000001</v>
      </c>
      <c r="BU458" s="224"/>
      <c r="BV458" s="215"/>
      <c r="BW458"/>
      <c r="BX458"/>
      <c r="BY458"/>
      <c r="BZ458"/>
      <c r="CA458"/>
      <c r="CB458"/>
      <c r="CC458"/>
      <c r="CD458"/>
      <c r="CE458"/>
      <c r="CF458"/>
      <c r="CG458"/>
    </row>
    <row r="459" spans="60:85" ht="21" thickBot="1">
      <c r="BH459"/>
      <c r="BI459" s="199"/>
      <c r="BJ459" s="199"/>
      <c r="BK459" s="199"/>
      <c r="BL459" s="199"/>
      <c r="BM459" s="199"/>
      <c r="BN459" s="199"/>
      <c r="BO459" s="199"/>
      <c r="BP459" s="199"/>
      <c r="BQ459"/>
      <c r="BR459" s="240">
        <v>455</v>
      </c>
      <c r="BS459" s="226"/>
      <c r="BT459" s="241">
        <v>10.9533</v>
      </c>
      <c r="BU459" s="241"/>
      <c r="BV459" s="227"/>
      <c r="BW459"/>
      <c r="BX459"/>
      <c r="BY459"/>
      <c r="BZ459"/>
      <c r="CA459"/>
      <c r="CB459"/>
      <c r="CC459"/>
      <c r="CD459"/>
      <c r="CE459"/>
      <c r="CF459"/>
      <c r="CG459"/>
    </row>
    <row r="460" spans="60:85" ht="20">
      <c r="BH460"/>
      <c r="BI460" s="199"/>
      <c r="BJ460" s="199"/>
      <c r="BK460" s="199"/>
      <c r="BL460" s="199"/>
      <c r="BM460" s="199"/>
      <c r="BN460" s="199"/>
      <c r="BO460" s="199"/>
      <c r="BP460" s="199"/>
      <c r="BQ460"/>
      <c r="BR460" s="228" t="s">
        <v>25</v>
      </c>
      <c r="BS460" s="229">
        <f>AVERAGE(BS5:BS448)</f>
        <v>9.8917783648648552</v>
      </c>
      <c r="BT460" s="229">
        <f>AVERAGE(BT5:BT459)</f>
        <v>10.12151141098901</v>
      </c>
      <c r="BU460" s="229">
        <f>AVERAGE(BU5:BU430)</f>
        <v>9.9035129107981259</v>
      </c>
      <c r="BV460" s="229">
        <f>AVERAGE(BV5:BV434)</f>
        <v>9.7471206069767504</v>
      </c>
      <c r="BW460"/>
      <c r="BX460"/>
      <c r="BY460"/>
      <c r="BZ460"/>
      <c r="CA460"/>
      <c r="CB460"/>
      <c r="CC460"/>
      <c r="CD460"/>
      <c r="CE460"/>
      <c r="CF460"/>
      <c r="CG460"/>
    </row>
    <row r="461" spans="60:85" ht="20">
      <c r="BH461"/>
      <c r="BI461" s="199"/>
      <c r="BJ461" s="199"/>
      <c r="BK461" s="199"/>
      <c r="BL461" s="199"/>
      <c r="BM461" s="199"/>
      <c r="BN461" s="199"/>
      <c r="BO461" s="199"/>
      <c r="BP461" s="199"/>
      <c r="BQ461"/>
      <c r="BR461" s="230" t="s">
        <v>38</v>
      </c>
      <c r="BS461" s="231">
        <f>STDEV(BS5:BS448)/SQRT(444)</f>
        <v>0.15979859895273493</v>
      </c>
      <c r="BT461" s="231">
        <f>STDEV(BT5:BT459)/SQRT(455)</f>
        <v>0.18541192847517973</v>
      </c>
      <c r="BU461" s="231">
        <f>STDEV(BU5:BU430)/SQRT(426)</f>
        <v>0.17167227485377143</v>
      </c>
      <c r="BV461" s="231">
        <f>STDEV(BV5:BV434)/SQRT(430)</f>
        <v>0.20349527042206031</v>
      </c>
      <c r="BW461"/>
      <c r="BX461"/>
      <c r="BY461"/>
      <c r="BZ461"/>
      <c r="CA461"/>
      <c r="CB461"/>
      <c r="CC461"/>
      <c r="CD461"/>
      <c r="CE461"/>
      <c r="CF461"/>
      <c r="CG461"/>
    </row>
    <row r="462" spans="60:85" ht="20">
      <c r="BH462"/>
      <c r="BI462" s="199"/>
      <c r="BJ462" s="199"/>
      <c r="BK462" s="199"/>
      <c r="BL462" s="199"/>
      <c r="BM462" s="199"/>
      <c r="BN462" s="199"/>
      <c r="BO462" s="199"/>
      <c r="BP462" s="199"/>
      <c r="BQ462"/>
      <c r="BR462"/>
      <c r="BS462"/>
      <c r="BT462"/>
      <c r="BU462"/>
      <c r="BV462"/>
      <c r="BW462"/>
      <c r="BX462"/>
      <c r="BY462"/>
      <c r="BZ462"/>
      <c r="CA462"/>
      <c r="CB462"/>
      <c r="CC462"/>
      <c r="CD462"/>
      <c r="CE462"/>
      <c r="CF462"/>
      <c r="CG462"/>
    </row>
  </sheetData>
  <phoneticPr fontId="5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Hironobu Fujiwara</cp:lastModifiedBy>
  <dcterms:created xsi:type="dcterms:W3CDTF">2017-11-03T19:16:38Z</dcterms:created>
  <dcterms:modified xsi:type="dcterms:W3CDTF">2018-10-13T22:10:32Z</dcterms:modified>
</cp:coreProperties>
</file>