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home/Desktop/eLife Raw Data/"/>
    </mc:Choice>
  </mc:AlternateContent>
  <xr:revisionPtr revIDLastSave="0" documentId="13_ncr:1_{100D839A-9D39-074F-85EA-8BD2C459127E}" xr6:coauthVersionLast="40" xr6:coauthVersionMax="40" xr10:uidLastSave="{00000000-0000-0000-0000-000000000000}"/>
  <bookViews>
    <workbookView xWindow="0" yWindow="460" windowWidth="30760" windowHeight="20020" tabRatio="587" activeTab="3" xr2:uid="{00000000-000D-0000-FFFF-FFFF00000000}"/>
  </bookViews>
  <sheets>
    <sheet name="His-MBP-McdA Raw Data" sheetId="1" r:id="rId1"/>
    <sheet name="SopA-His Raw Data" sheetId="4" r:id="rId2"/>
    <sheet name="P1 ParA Raw Data" sheetId="6" r:id="rId3"/>
    <sheet name="AVG_StdDev n=3" sheetId="7" r:id="rId4"/>
  </sheets>
  <calcPr calcId="19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18" i="4" l="1"/>
  <c r="S18" i="4"/>
  <c r="T18" i="4"/>
  <c r="J18" i="4"/>
  <c r="L18" i="4"/>
  <c r="M18" i="4"/>
  <c r="C18" i="4"/>
  <c r="E18" i="4"/>
  <c r="F18" i="4"/>
  <c r="W18" i="4"/>
  <c r="Q17" i="4"/>
  <c r="S17" i="4"/>
  <c r="T17" i="4"/>
  <c r="J17" i="4"/>
  <c r="L17" i="4"/>
  <c r="M17" i="4"/>
  <c r="C17" i="4"/>
  <c r="E17" i="4"/>
  <c r="F17" i="4"/>
  <c r="W17" i="4"/>
  <c r="Q16" i="4"/>
  <c r="S16" i="4"/>
  <c r="T16" i="4"/>
  <c r="J16" i="4"/>
  <c r="L16" i="4"/>
  <c r="M16" i="4"/>
  <c r="C16" i="4"/>
  <c r="E16" i="4"/>
  <c r="F16" i="4"/>
  <c r="W16" i="4"/>
  <c r="Q15" i="4"/>
  <c r="S15" i="4"/>
  <c r="T15" i="4"/>
  <c r="J15" i="4"/>
  <c r="L15" i="4"/>
  <c r="M15" i="4"/>
  <c r="C15" i="4"/>
  <c r="E15" i="4"/>
  <c r="F15" i="4"/>
  <c r="W15" i="4"/>
  <c r="Q14" i="4"/>
  <c r="S14" i="4"/>
  <c r="T14" i="4"/>
  <c r="J14" i="4"/>
  <c r="L14" i="4"/>
  <c r="M14" i="4"/>
  <c r="C14" i="4"/>
  <c r="E14" i="4"/>
  <c r="F14" i="4"/>
  <c r="W14" i="4"/>
  <c r="Q13" i="4"/>
  <c r="S13" i="4"/>
  <c r="T13" i="4"/>
  <c r="J13" i="4"/>
  <c r="L13" i="4"/>
  <c r="M13" i="4"/>
  <c r="C13" i="4"/>
  <c r="E13" i="4"/>
  <c r="F13" i="4"/>
  <c r="W13" i="4"/>
  <c r="Q9" i="4"/>
  <c r="S9" i="4"/>
  <c r="T9" i="4"/>
  <c r="J9" i="4"/>
  <c r="L9" i="4"/>
  <c r="M9" i="4"/>
  <c r="C9" i="4"/>
  <c r="E9" i="4"/>
  <c r="F9" i="4"/>
  <c r="W9" i="4"/>
  <c r="Q8" i="4"/>
  <c r="S8" i="4"/>
  <c r="T8" i="4"/>
  <c r="J8" i="4"/>
  <c r="L8" i="4"/>
  <c r="M8" i="4"/>
  <c r="C8" i="4"/>
  <c r="E8" i="4"/>
  <c r="F8" i="4"/>
  <c r="W8" i="4"/>
  <c r="Q7" i="4"/>
  <c r="T7" i="4"/>
  <c r="J7" i="4"/>
  <c r="L7" i="4"/>
  <c r="M7" i="4"/>
  <c r="C7" i="4"/>
  <c r="E7" i="4"/>
  <c r="F7" i="4"/>
  <c r="W7" i="4"/>
  <c r="Q6" i="4"/>
  <c r="T6" i="4"/>
  <c r="J6" i="4"/>
  <c r="L6" i="4"/>
  <c r="M6" i="4"/>
  <c r="C6" i="4"/>
  <c r="E6" i="4"/>
  <c r="F6" i="4"/>
  <c r="W6" i="4"/>
  <c r="Q5" i="4"/>
  <c r="S5" i="4"/>
  <c r="T5" i="4"/>
  <c r="J5" i="4"/>
  <c r="L5" i="4"/>
  <c r="M5" i="4"/>
  <c r="C5" i="4"/>
  <c r="E5" i="4"/>
  <c r="F5" i="4"/>
  <c r="W5" i="4"/>
  <c r="Q4" i="4"/>
  <c r="S4" i="4"/>
  <c r="T4" i="4"/>
  <c r="J4" i="4"/>
  <c r="L4" i="4"/>
  <c r="M4" i="4"/>
  <c r="C4" i="4"/>
  <c r="E4" i="4"/>
  <c r="F4" i="4"/>
  <c r="W4" i="4"/>
  <c r="V18" i="4"/>
  <c r="V17" i="4"/>
  <c r="V16" i="4"/>
  <c r="V15" i="4"/>
  <c r="V14" i="4"/>
  <c r="V13" i="4"/>
  <c r="V9" i="4"/>
  <c r="V8" i="4"/>
  <c r="V7" i="4"/>
  <c r="V6" i="4"/>
  <c r="V5" i="4"/>
  <c r="V4" i="4"/>
  <c r="Q18" i="6"/>
  <c r="S18" i="6"/>
  <c r="T18" i="6"/>
  <c r="J18" i="6"/>
  <c r="L18" i="6"/>
  <c r="M18" i="6"/>
  <c r="C18" i="6"/>
  <c r="E18" i="6"/>
  <c r="F18" i="6"/>
  <c r="W18" i="6"/>
  <c r="Q17" i="6"/>
  <c r="S17" i="6"/>
  <c r="T17" i="6"/>
  <c r="J17" i="6"/>
  <c r="L17" i="6"/>
  <c r="M17" i="6"/>
  <c r="C17" i="6"/>
  <c r="E17" i="6"/>
  <c r="F17" i="6"/>
  <c r="W17" i="6"/>
  <c r="Q16" i="6"/>
  <c r="S16" i="6"/>
  <c r="T16" i="6"/>
  <c r="J16" i="6"/>
  <c r="L16" i="6"/>
  <c r="M16" i="6"/>
  <c r="C16" i="6"/>
  <c r="E16" i="6"/>
  <c r="F16" i="6"/>
  <c r="W16" i="6"/>
  <c r="Q15" i="6"/>
  <c r="S15" i="6"/>
  <c r="T15" i="6"/>
  <c r="J15" i="6"/>
  <c r="L15" i="6"/>
  <c r="M15" i="6"/>
  <c r="C15" i="6"/>
  <c r="E15" i="6"/>
  <c r="F15" i="6"/>
  <c r="W15" i="6"/>
  <c r="Q14" i="6"/>
  <c r="S14" i="6"/>
  <c r="T14" i="6"/>
  <c r="J14" i="6"/>
  <c r="L14" i="6"/>
  <c r="M14" i="6"/>
  <c r="C14" i="6"/>
  <c r="E14" i="6"/>
  <c r="F14" i="6"/>
  <c r="W14" i="6"/>
  <c r="Q13" i="6"/>
  <c r="S13" i="6"/>
  <c r="T13" i="6"/>
  <c r="J13" i="6"/>
  <c r="L13" i="6"/>
  <c r="M13" i="6"/>
  <c r="C13" i="6"/>
  <c r="E13" i="6"/>
  <c r="F13" i="6"/>
  <c r="W13" i="6"/>
  <c r="V18" i="6"/>
  <c r="V17" i="6"/>
  <c r="V16" i="6"/>
  <c r="V15" i="6"/>
  <c r="V14" i="6"/>
  <c r="V13" i="6"/>
  <c r="Q9" i="6"/>
  <c r="S9" i="6"/>
  <c r="T9" i="6"/>
  <c r="J9" i="6"/>
  <c r="L9" i="6"/>
  <c r="M9" i="6"/>
  <c r="C9" i="6"/>
  <c r="E9" i="6"/>
  <c r="F9" i="6"/>
  <c r="W9" i="6"/>
  <c r="Q8" i="6"/>
  <c r="S8" i="6"/>
  <c r="T8" i="6"/>
  <c r="J8" i="6"/>
  <c r="L8" i="6"/>
  <c r="M8" i="6"/>
  <c r="C8" i="6"/>
  <c r="E8" i="6"/>
  <c r="F8" i="6"/>
  <c r="W8" i="6"/>
  <c r="Q7" i="6"/>
  <c r="S7" i="6"/>
  <c r="T7" i="6"/>
  <c r="J7" i="6"/>
  <c r="L7" i="6"/>
  <c r="M7" i="6"/>
  <c r="C7" i="6"/>
  <c r="E7" i="6"/>
  <c r="F7" i="6"/>
  <c r="W7" i="6"/>
  <c r="Q6" i="6"/>
  <c r="S6" i="6"/>
  <c r="T6" i="6"/>
  <c r="J6" i="6"/>
  <c r="L6" i="6"/>
  <c r="M6" i="6"/>
  <c r="C6" i="6"/>
  <c r="E6" i="6"/>
  <c r="F6" i="6"/>
  <c r="W6" i="6"/>
  <c r="Q5" i="6"/>
  <c r="S5" i="6"/>
  <c r="T5" i="6"/>
  <c r="J5" i="6"/>
  <c r="L5" i="6"/>
  <c r="M5" i="6"/>
  <c r="C5" i="6"/>
  <c r="E5" i="6"/>
  <c r="F5" i="6"/>
  <c r="W5" i="6"/>
  <c r="Q4" i="6"/>
  <c r="S4" i="6"/>
  <c r="T4" i="6"/>
  <c r="J4" i="6"/>
  <c r="L4" i="6"/>
  <c r="M4" i="6"/>
  <c r="C4" i="6"/>
  <c r="E4" i="6"/>
  <c r="F4" i="6"/>
  <c r="W4" i="6"/>
  <c r="V9" i="6"/>
  <c r="V8" i="6"/>
  <c r="V7" i="6"/>
  <c r="V6" i="6"/>
  <c r="V5" i="6"/>
  <c r="V4" i="6"/>
  <c r="H55" i="7"/>
  <c r="J55" i="7"/>
  <c r="G55" i="7"/>
  <c r="I55" i="7"/>
  <c r="H54" i="7"/>
  <c r="J54" i="7"/>
  <c r="G54" i="7"/>
  <c r="I54" i="7"/>
  <c r="H53" i="7"/>
  <c r="J53" i="7"/>
  <c r="G53" i="7"/>
  <c r="I53" i="7"/>
  <c r="H52" i="7"/>
  <c r="J52" i="7"/>
  <c r="G52" i="7"/>
  <c r="I52" i="7"/>
  <c r="H51" i="7"/>
  <c r="J51" i="7"/>
  <c r="G51" i="7"/>
  <c r="I51" i="7"/>
  <c r="H50" i="7"/>
  <c r="J50" i="7"/>
  <c r="G50" i="7"/>
  <c r="I50" i="7"/>
  <c r="H49" i="7"/>
  <c r="G49" i="7"/>
  <c r="H46" i="7"/>
  <c r="J46" i="7"/>
  <c r="G46" i="7"/>
  <c r="I46" i="7"/>
  <c r="H45" i="7"/>
  <c r="J45" i="7"/>
  <c r="G45" i="7"/>
  <c r="I45" i="7"/>
  <c r="H44" i="7"/>
  <c r="J44" i="7"/>
  <c r="G44" i="7"/>
  <c r="I44" i="7"/>
  <c r="H43" i="7"/>
  <c r="J43" i="7"/>
  <c r="G43" i="7"/>
  <c r="I43" i="7"/>
  <c r="H42" i="7"/>
  <c r="J42" i="7"/>
  <c r="G42" i="7"/>
  <c r="I42" i="7"/>
  <c r="H41" i="7"/>
  <c r="J41" i="7"/>
  <c r="G41" i="7"/>
  <c r="I41" i="7"/>
  <c r="H40" i="7"/>
  <c r="G40" i="7"/>
  <c r="G4" i="7"/>
  <c r="Q18" i="1"/>
  <c r="S18" i="1"/>
  <c r="T18" i="1"/>
  <c r="J18" i="1"/>
  <c r="L18" i="1"/>
  <c r="M18" i="1"/>
  <c r="C18" i="1"/>
  <c r="E18" i="1"/>
  <c r="F18" i="1"/>
  <c r="W18" i="1"/>
  <c r="Q17" i="1"/>
  <c r="S17" i="1"/>
  <c r="T17" i="1"/>
  <c r="J17" i="1"/>
  <c r="L17" i="1"/>
  <c r="M17" i="1"/>
  <c r="C17" i="1"/>
  <c r="E17" i="1"/>
  <c r="F17" i="1"/>
  <c r="W17" i="1"/>
  <c r="Q16" i="1"/>
  <c r="S16" i="1"/>
  <c r="T16" i="1"/>
  <c r="J16" i="1"/>
  <c r="L16" i="1"/>
  <c r="M16" i="1"/>
  <c r="C16" i="1"/>
  <c r="E16" i="1"/>
  <c r="F16" i="1"/>
  <c r="W16" i="1"/>
  <c r="Q15" i="1"/>
  <c r="S15" i="1"/>
  <c r="T15" i="1"/>
  <c r="J15" i="1"/>
  <c r="L15" i="1"/>
  <c r="M15" i="1"/>
  <c r="C15" i="1"/>
  <c r="E15" i="1"/>
  <c r="F15" i="1"/>
  <c r="W15" i="1"/>
  <c r="Q14" i="1"/>
  <c r="S14" i="1"/>
  <c r="T14" i="1"/>
  <c r="J14" i="1"/>
  <c r="L14" i="1"/>
  <c r="M14" i="1"/>
  <c r="C14" i="1"/>
  <c r="E14" i="1"/>
  <c r="F14" i="1"/>
  <c r="W14" i="1"/>
  <c r="Q13" i="1"/>
  <c r="S13" i="1"/>
  <c r="T13" i="1"/>
  <c r="J13" i="1"/>
  <c r="L13" i="1"/>
  <c r="M13" i="1"/>
  <c r="C13" i="1"/>
  <c r="E13" i="1"/>
  <c r="F13" i="1"/>
  <c r="W13" i="1"/>
  <c r="V15" i="1"/>
  <c r="V14" i="1"/>
  <c r="Q9" i="1"/>
  <c r="S9" i="1"/>
  <c r="T9" i="1"/>
  <c r="J9" i="1"/>
  <c r="L9" i="1"/>
  <c r="M9" i="1"/>
  <c r="C9" i="1"/>
  <c r="E9" i="1"/>
  <c r="F9" i="1"/>
  <c r="W9" i="1"/>
  <c r="Q8" i="1"/>
  <c r="S8" i="1"/>
  <c r="T8" i="1"/>
  <c r="J8" i="1"/>
  <c r="L8" i="1"/>
  <c r="M8" i="1"/>
  <c r="C8" i="1"/>
  <c r="E8" i="1"/>
  <c r="F8" i="1"/>
  <c r="W8" i="1"/>
  <c r="Q7" i="1"/>
  <c r="T7" i="1"/>
  <c r="J7" i="1"/>
  <c r="L7" i="1"/>
  <c r="M7" i="1"/>
  <c r="C7" i="1"/>
  <c r="E7" i="1"/>
  <c r="F7" i="1"/>
  <c r="W7" i="1"/>
  <c r="Q6" i="1"/>
  <c r="T6" i="1"/>
  <c r="J6" i="1"/>
  <c r="L6" i="1"/>
  <c r="M6" i="1"/>
  <c r="C6" i="1"/>
  <c r="E6" i="1"/>
  <c r="F6" i="1"/>
  <c r="V6" i="1"/>
  <c r="W6" i="1"/>
  <c r="Q5" i="1"/>
  <c r="S5" i="1"/>
  <c r="T5" i="1"/>
  <c r="J5" i="1"/>
  <c r="L5" i="1"/>
  <c r="M5" i="1"/>
  <c r="C5" i="1"/>
  <c r="E5" i="1"/>
  <c r="F5" i="1"/>
  <c r="W5" i="1"/>
  <c r="Q4" i="1"/>
  <c r="S4" i="1"/>
  <c r="T4" i="1"/>
  <c r="J4" i="1"/>
  <c r="L4" i="1"/>
  <c r="M4" i="1"/>
  <c r="C4" i="1"/>
  <c r="E4" i="1"/>
  <c r="F4" i="1"/>
  <c r="V4" i="1"/>
  <c r="W4" i="1"/>
  <c r="V18" i="1"/>
  <c r="V17" i="1"/>
  <c r="V16" i="1"/>
  <c r="V13" i="1"/>
  <c r="V9" i="1"/>
  <c r="V8" i="1"/>
  <c r="V7" i="1"/>
  <c r="V5" i="1"/>
  <c r="H36" i="7"/>
  <c r="J36" i="7"/>
  <c r="G36" i="7"/>
  <c r="I36" i="7"/>
  <c r="H35" i="7"/>
  <c r="J35" i="7"/>
  <c r="G35" i="7"/>
  <c r="I35" i="7"/>
  <c r="H34" i="7"/>
  <c r="J34" i="7"/>
  <c r="G34" i="7"/>
  <c r="I34" i="7"/>
  <c r="H33" i="7"/>
  <c r="J33" i="7"/>
  <c r="G33" i="7"/>
  <c r="I33" i="7"/>
  <c r="H32" i="7"/>
  <c r="J32" i="7"/>
  <c r="G32" i="7"/>
  <c r="I32" i="7"/>
  <c r="H31" i="7"/>
  <c r="J31" i="7"/>
  <c r="G31" i="7"/>
  <c r="I31" i="7"/>
  <c r="H30" i="7"/>
  <c r="G30" i="7"/>
  <c r="H27" i="7"/>
  <c r="J27" i="7"/>
  <c r="G27" i="7"/>
  <c r="I27" i="7"/>
  <c r="H26" i="7"/>
  <c r="J26" i="7"/>
  <c r="G26" i="7"/>
  <c r="I26" i="7"/>
  <c r="H25" i="7"/>
  <c r="J25" i="7"/>
  <c r="G25" i="7"/>
  <c r="I25" i="7"/>
  <c r="H24" i="7"/>
  <c r="J24" i="7"/>
  <c r="G24" i="7"/>
  <c r="I24" i="7"/>
  <c r="H23" i="7"/>
  <c r="J23" i="7"/>
  <c r="G23" i="7"/>
  <c r="I23" i="7"/>
  <c r="H22" i="7"/>
  <c r="J22" i="7"/>
  <c r="G22" i="7"/>
  <c r="I22" i="7"/>
  <c r="H21" i="7"/>
  <c r="G21" i="7"/>
  <c r="H18" i="7"/>
  <c r="J18" i="7"/>
  <c r="G18" i="7"/>
  <c r="I18" i="7"/>
  <c r="H17" i="7"/>
  <c r="J17" i="7"/>
  <c r="G17" i="7"/>
  <c r="I17" i="7"/>
  <c r="H16" i="7"/>
  <c r="J16" i="7"/>
  <c r="G16" i="7"/>
  <c r="I16" i="7"/>
  <c r="H15" i="7"/>
  <c r="J15" i="7"/>
  <c r="G15" i="7"/>
  <c r="I15" i="7"/>
  <c r="H14" i="7"/>
  <c r="J14" i="7"/>
  <c r="G14" i="7"/>
  <c r="I14" i="7"/>
  <c r="H13" i="7"/>
  <c r="J13" i="7"/>
  <c r="G13" i="7"/>
  <c r="I13" i="7"/>
  <c r="H12" i="7"/>
  <c r="G12" i="7"/>
  <c r="H9" i="7"/>
  <c r="J9" i="7"/>
  <c r="G9" i="7"/>
  <c r="I9" i="7"/>
  <c r="H8" i="7"/>
  <c r="J8" i="7"/>
  <c r="G8" i="7"/>
  <c r="I8" i="7"/>
  <c r="H7" i="7"/>
  <c r="J7" i="7"/>
  <c r="G7" i="7"/>
  <c r="I7" i="7"/>
  <c r="H6" i="7"/>
  <c r="J6" i="7"/>
  <c r="G6" i="7"/>
  <c r="I6" i="7"/>
  <c r="H5" i="7"/>
  <c r="J5" i="7"/>
  <c r="G5" i="7"/>
  <c r="I5" i="7"/>
  <c r="H4" i="7"/>
  <c r="J4" i="7"/>
  <c r="I4" i="7"/>
  <c r="H3" i="7"/>
  <c r="G3" i="7"/>
  <c r="Q12" i="6"/>
  <c r="S12" i="6"/>
  <c r="T12" i="6"/>
  <c r="Q3" i="6"/>
  <c r="S3" i="6"/>
  <c r="T3" i="6"/>
  <c r="J12" i="6"/>
  <c r="L12" i="6"/>
  <c r="M12" i="6"/>
  <c r="J3" i="6"/>
  <c r="L3" i="6"/>
  <c r="M3" i="6"/>
  <c r="E3" i="6"/>
  <c r="F3" i="6"/>
  <c r="E12" i="6"/>
  <c r="F12" i="6"/>
  <c r="C3" i="4"/>
  <c r="E3" i="4"/>
  <c r="F3" i="4"/>
  <c r="Q12" i="4"/>
  <c r="S12" i="4"/>
  <c r="T12" i="4"/>
  <c r="J12" i="4"/>
  <c r="L12" i="4"/>
  <c r="M12" i="4"/>
  <c r="C12" i="4"/>
  <c r="E12" i="4"/>
  <c r="F12" i="4"/>
  <c r="Q3" i="4"/>
  <c r="S3" i="4"/>
  <c r="T3" i="4"/>
  <c r="J3" i="4"/>
  <c r="L3" i="4"/>
  <c r="M3" i="4"/>
  <c r="Q12" i="1"/>
  <c r="S12" i="1"/>
  <c r="T12" i="1"/>
  <c r="J12" i="1"/>
  <c r="L12" i="1"/>
  <c r="M12" i="1"/>
  <c r="C12" i="1"/>
  <c r="E12" i="1"/>
  <c r="F12" i="1"/>
  <c r="Q3" i="1"/>
  <c r="S3" i="1"/>
  <c r="T3" i="1"/>
  <c r="J3" i="1"/>
  <c r="L3" i="1"/>
  <c r="M3" i="1"/>
  <c r="C3" i="1"/>
  <c r="E3" i="1"/>
  <c r="F3" i="1"/>
</calcChain>
</file>

<file path=xl/sharedStrings.xml><?xml version="1.0" encoding="utf-8"?>
<sst xmlns="http://schemas.openxmlformats.org/spreadsheetml/2006/main" count="191" uniqueCount="28">
  <si>
    <t>Alone</t>
  </si>
  <si>
    <t>AVG</t>
  </si>
  <si>
    <t>STD DEV</t>
  </si>
  <si>
    <t>Pi</t>
  </si>
  <si>
    <t>Pi - Bgnd</t>
  </si>
  <si>
    <t>ATP</t>
  </si>
  <si>
    <t>Total ATP</t>
  </si>
  <si>
    <t>% Hydrolyzed</t>
  </si>
  <si>
    <t>[His-MBP-McdA]</t>
  </si>
  <si>
    <t>+DNA</t>
  </si>
  <si>
    <t>[His-MBP-McdA] (uM)</t>
  </si>
  <si>
    <t>[SopA-His] (uM)</t>
  </si>
  <si>
    <t>[P1 ParA] (uM)</t>
  </si>
  <si>
    <t>ATP hydrolyzed (nmol)</t>
  </si>
  <si>
    <t>Specific Activity (mol ATP/min/mol His-MBP-McdA)</t>
  </si>
  <si>
    <t>1hr incubation at 30oC</t>
  </si>
  <si>
    <t>[His-MBP-McdA] (nmol)</t>
  </si>
  <si>
    <t>Total ATP (nmol)</t>
  </si>
  <si>
    <t>Reaction Volume (ul)</t>
  </si>
  <si>
    <t>1mM ATP x 20ul Reaction volume = 20nmol ATP substrate</t>
  </si>
  <si>
    <t>--</t>
  </si>
  <si>
    <t>StdDev</t>
  </si>
  <si>
    <t>[SopA-His]</t>
  </si>
  <si>
    <t>DNA</t>
  </si>
  <si>
    <t>[P1 ParA]</t>
  </si>
  <si>
    <t>[P1 ParA] (nmol)</t>
  </si>
  <si>
    <t>Specific Activity (mol ATP/min/mol SopA-His)</t>
  </si>
  <si>
    <t>Specific Activity (mol ATP/min/mol P1 ParA)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</si>
</sst>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u/>
      <sz val="12"/>
      <color theme="10"/>
      <name val="Calibri"/>
      <family val="2"/>
      <charset val="204"/>
      <scheme val="minor"/>
    </font>
    <font>
      <u/>
      <sz val="12"/>
      <color theme="11"/>
      <name val="Calibri"/>
      <family val="2"/>
      <charset val="204"/>
      <scheme val="minor"/>
    </font>
    <font>
      <b/>
      <sz val="11"/>
      <color rgb="FF000000"/>
      <name val="Calibri"/>
      <family val="2"/>
      <scheme val="minor"/>
    </font>
    <font>
      <sz val="12"/>
      <color rgb="FF000000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6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7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9">
    <xf numFmtId="0" fontId="0" fillId="0" borderId="0" xfId="0"/>
    <xf numFmtId="1" fontId="0" fillId="0" borderId="0" xfId="0" applyNumberFormat="1"/>
    <xf numFmtId="2" fontId="0" fillId="0" borderId="0" xfId="0" applyNumberFormat="1"/>
    <xf numFmtId="164" fontId="2" fillId="0" borderId="0" xfId="0" applyNumberFormat="1" applyFont="1"/>
    <xf numFmtId="2" fontId="2" fillId="0" borderId="0" xfId="0" applyNumberFormat="1" applyFont="1"/>
    <xf numFmtId="164" fontId="0" fillId="0" borderId="0" xfId="0" applyNumberFormat="1"/>
    <xf numFmtId="0" fontId="0" fillId="0" borderId="0" xfId="0" quotePrefix="1"/>
    <xf numFmtId="164" fontId="2" fillId="0" borderId="0" xfId="0" quotePrefix="1" applyNumberFormat="1" applyFont="1"/>
    <xf numFmtId="0" fontId="0" fillId="0" borderId="0" xfId="0" quotePrefix="1" applyNumberFormat="1"/>
    <xf numFmtId="0" fontId="0" fillId="0" borderId="0" xfId="0" applyNumberFormat="1"/>
    <xf numFmtId="164" fontId="5" fillId="0" borderId="0" xfId="0" applyNumberFormat="1" applyFont="1"/>
    <xf numFmtId="0" fontId="6" fillId="0" borderId="0" xfId="0" applyFont="1"/>
    <xf numFmtId="1" fontId="6" fillId="0" borderId="0" xfId="0" applyNumberFormat="1" applyFont="1"/>
    <xf numFmtId="2" fontId="6" fillId="0" borderId="0" xfId="0" applyNumberFormat="1" applyFont="1"/>
    <xf numFmtId="164" fontId="6" fillId="0" borderId="0" xfId="0" applyNumberFormat="1" applyFont="1"/>
    <xf numFmtId="0" fontId="2" fillId="2" borderId="0" xfId="29" applyFont="1" applyFill="1"/>
    <xf numFmtId="0" fontId="7" fillId="0" borderId="0" xfId="29"/>
    <xf numFmtId="2" fontId="2" fillId="2" borderId="0" xfId="29" applyNumberFormat="1" applyFont="1" applyFill="1"/>
    <xf numFmtId="0" fontId="7" fillId="2" borderId="0" xfId="29" applyFill="1"/>
    <xf numFmtId="164" fontId="2" fillId="0" borderId="0" xfId="29" applyNumberFormat="1" applyFont="1"/>
    <xf numFmtId="2" fontId="2" fillId="0" borderId="0" xfId="29" applyNumberFormat="1" applyFont="1"/>
    <xf numFmtId="164" fontId="2" fillId="2" borderId="0" xfId="29" applyNumberFormat="1" applyFont="1" applyFill="1"/>
    <xf numFmtId="164" fontId="7" fillId="0" borderId="0" xfId="29" applyNumberFormat="1"/>
    <xf numFmtId="2" fontId="7" fillId="0" borderId="0" xfId="29" applyNumberFormat="1"/>
    <xf numFmtId="2" fontId="7" fillId="2" borderId="0" xfId="29" applyNumberFormat="1" applyFill="1"/>
    <xf numFmtId="0" fontId="7" fillId="0" borderId="0" xfId="29" quotePrefix="1"/>
    <xf numFmtId="0" fontId="2" fillId="2" borderId="0" xfId="29" quotePrefix="1" applyFont="1" applyFill="1"/>
    <xf numFmtId="164" fontId="2" fillId="0" borderId="0" xfId="29" quotePrefix="1" applyNumberFormat="1" applyFont="1"/>
    <xf numFmtId="0" fontId="1" fillId="0" borderId="0" xfId="29" applyFont="1"/>
  </cellXfs>
  <cellStyles count="6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Normal" xfId="0" builtinId="0"/>
    <cellStyle name="Normal 2" xfId="29" xr:uid="{00000000-0005-0000-0000-00003F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'AVG_StdDev n=3'!$A$3:$A$9</c:f>
              <c:numCache>
                <c:formatCode>General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0.25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</c:numCache>
            </c:numRef>
          </c:xVal>
          <c:yVal>
            <c:numRef>
              <c:f>'AVG_StdDev n=3'!$G$3:$G$9</c:f>
              <c:numCache>
                <c:formatCode>0.00</c:formatCode>
                <c:ptCount val="7"/>
                <c:pt idx="0">
                  <c:v>0</c:v>
                </c:pt>
                <c:pt idx="1">
                  <c:v>0.84634394688277925</c:v>
                </c:pt>
                <c:pt idx="2">
                  <c:v>1.6512261757126538</c:v>
                </c:pt>
                <c:pt idx="3">
                  <c:v>2.7164492059876602</c:v>
                </c:pt>
                <c:pt idx="4">
                  <c:v>2.9721276167636455</c:v>
                </c:pt>
                <c:pt idx="5">
                  <c:v>4.0749229085838792</c:v>
                </c:pt>
                <c:pt idx="6">
                  <c:v>5.1968285123513382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AB-4B7C-AC5B-D46CEE201E67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'AVG_StdDev n=3'!$A$3:$A$9</c:f>
              <c:numCache>
                <c:formatCode>General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0.25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</c:numCache>
            </c:numRef>
          </c:xVal>
          <c:yVal>
            <c:numRef>
              <c:f>'AVG_StdDev n=3'!$G$12:$G$18</c:f>
              <c:numCache>
                <c:formatCode>0.00</c:formatCode>
                <c:ptCount val="7"/>
                <c:pt idx="0">
                  <c:v>0</c:v>
                </c:pt>
                <c:pt idx="1">
                  <c:v>1.2420470617621797</c:v>
                </c:pt>
                <c:pt idx="2">
                  <c:v>1.8424739308751485</c:v>
                </c:pt>
                <c:pt idx="3">
                  <c:v>2.6004800659351086</c:v>
                </c:pt>
                <c:pt idx="4">
                  <c:v>3.6527128350692886</c:v>
                </c:pt>
                <c:pt idx="5">
                  <c:v>5.0742275860709602</c:v>
                </c:pt>
                <c:pt idx="6">
                  <c:v>6.213703182943914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BAB-4B7C-AC5B-D46CEE201E67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'AVG_StdDev n=3'!$A$3:$A$9</c:f>
              <c:numCache>
                <c:formatCode>General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0.25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</c:numCache>
            </c:numRef>
          </c:xVal>
          <c:yVal>
            <c:numRef>
              <c:f>'AVG_StdDev n=3'!$G$21:$G$27</c:f>
              <c:numCache>
                <c:formatCode>0.00</c:formatCode>
                <c:ptCount val="7"/>
                <c:pt idx="0">
                  <c:v>0</c:v>
                </c:pt>
                <c:pt idx="1">
                  <c:v>0.34039044213466368</c:v>
                </c:pt>
                <c:pt idx="2">
                  <c:v>0.48220355426438671</c:v>
                </c:pt>
                <c:pt idx="3">
                  <c:v>0.35181532564211748</c:v>
                </c:pt>
                <c:pt idx="4">
                  <c:v>0.36394929305393348</c:v>
                </c:pt>
                <c:pt idx="5">
                  <c:v>0.85462772741400439</c:v>
                </c:pt>
                <c:pt idx="6">
                  <c:v>1.0844036867201345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BAB-4B7C-AC5B-D46CEE201E67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'AVG_StdDev n=3'!$A$3:$A$9</c:f>
              <c:numCache>
                <c:formatCode>General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0.25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</c:numCache>
            </c:numRef>
          </c:xVal>
          <c:yVal>
            <c:numRef>
              <c:f>'AVG_StdDev n=3'!$G$30:$G$36</c:f>
              <c:numCache>
                <c:formatCode>0.00</c:formatCode>
                <c:ptCount val="7"/>
                <c:pt idx="0">
                  <c:v>0</c:v>
                </c:pt>
                <c:pt idx="1">
                  <c:v>0.45622625136396633</c:v>
                </c:pt>
                <c:pt idx="2">
                  <c:v>0.89291455527943986</c:v>
                </c:pt>
                <c:pt idx="3">
                  <c:v>1.0202397814632085</c:v>
                </c:pt>
                <c:pt idx="4">
                  <c:v>0.91521052033907258</c:v>
                </c:pt>
                <c:pt idx="5">
                  <c:v>0.76870987075449237</c:v>
                </c:pt>
                <c:pt idx="6">
                  <c:v>1.531417591136969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BAB-4B7C-AC5B-D46CEE201E67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'AVG_StdDev n=3'!$A$3:$A$9</c:f>
              <c:numCache>
                <c:formatCode>General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0.25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</c:numCache>
            </c:numRef>
          </c:xVal>
          <c:yVal>
            <c:numRef>
              <c:f>'AVG_StdDev n=3'!$G$40:$G$46</c:f>
              <c:numCache>
                <c:formatCode>0.00</c:formatCode>
                <c:ptCount val="7"/>
                <c:pt idx="0">
                  <c:v>0</c:v>
                </c:pt>
                <c:pt idx="1">
                  <c:v>0.45690094952362481</c:v>
                </c:pt>
                <c:pt idx="2">
                  <c:v>1.026051677516314</c:v>
                </c:pt>
                <c:pt idx="3">
                  <c:v>1.1422878764069446</c:v>
                </c:pt>
                <c:pt idx="4">
                  <c:v>0.51186159745858639</c:v>
                </c:pt>
                <c:pt idx="5">
                  <c:v>1.1346289917296462</c:v>
                </c:pt>
                <c:pt idx="6">
                  <c:v>1.7465011152860015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BAB-4B7C-AC5B-D46CEE201E67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'AVG_StdDev n=3'!$A$3:$A$9</c:f>
              <c:numCache>
                <c:formatCode>General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0.25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</c:numCache>
            </c:numRef>
          </c:xVal>
          <c:yVal>
            <c:numRef>
              <c:f>'AVG_StdDev n=3'!$G$49:$G$55</c:f>
              <c:numCache>
                <c:formatCode>0.00</c:formatCode>
                <c:ptCount val="7"/>
                <c:pt idx="0">
                  <c:v>0</c:v>
                </c:pt>
                <c:pt idx="1">
                  <c:v>0.71498167499323728</c:v>
                </c:pt>
                <c:pt idx="2">
                  <c:v>1.4816611687858832</c:v>
                </c:pt>
                <c:pt idx="3">
                  <c:v>1.684009287940162</c:v>
                </c:pt>
                <c:pt idx="4">
                  <c:v>1.4928329758881085</c:v>
                </c:pt>
                <c:pt idx="5">
                  <c:v>1.7706518046769912</c:v>
                </c:pt>
                <c:pt idx="6">
                  <c:v>2.6440206484142634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BAB-4B7C-AC5B-D46CEE201E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080504"/>
        <c:axId val="304078536"/>
      </c:scatterChart>
      <c:valAx>
        <c:axId val="304080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078536"/>
        <c:crosses val="autoZero"/>
        <c:crossBetween val="midCat"/>
      </c:valAx>
      <c:valAx>
        <c:axId val="304078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080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316230</xdr:colOff>
      <xdr:row>57</xdr:row>
      <xdr:rowOff>55245</xdr:rowOff>
    </xdr:from>
    <xdr:to>
      <xdr:col>3</xdr:col>
      <xdr:colOff>1207770</xdr:colOff>
      <xdr:row>72</xdr:row>
      <xdr:rowOff>55245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7"/>
  <sheetViews>
    <sheetView zoomScale="75" zoomScaleNormal="75" zoomScalePageLayoutView="75" workbookViewId="0">
      <selection activeCell="H14" sqref="H14"/>
    </sheetView>
  </sheetViews>
  <sheetFormatPr baseColWidth="10" defaultColWidth="10.83203125" defaultRowHeight="16" x14ac:dyDescent="0.2"/>
  <cols>
    <col min="1" max="1" width="23" customWidth="1"/>
    <col min="6" max="6" width="21" customWidth="1"/>
    <col min="7" max="7" width="26.1640625" customWidth="1"/>
    <col min="8" max="8" width="19.1640625" customWidth="1"/>
    <col min="12" max="12" width="18.5" customWidth="1"/>
    <col min="13" max="13" width="15.83203125" customWidth="1"/>
    <col min="14" max="14" width="22.1640625" customWidth="1"/>
    <col min="15" max="15" width="19.5" customWidth="1"/>
    <col min="20" max="20" width="10.83203125" customWidth="1"/>
  </cols>
  <sheetData>
    <row r="1" spans="1:23" x14ac:dyDescent="0.2">
      <c r="A1" t="s">
        <v>0</v>
      </c>
      <c r="B1" s="1"/>
      <c r="C1" s="1"/>
      <c r="D1" s="1"/>
      <c r="E1" s="1"/>
      <c r="F1" s="2"/>
      <c r="G1" s="1"/>
      <c r="H1" s="9" t="s">
        <v>0</v>
      </c>
      <c r="I1" s="1"/>
      <c r="J1" s="1"/>
      <c r="K1" s="1"/>
      <c r="L1" s="1"/>
      <c r="M1" s="2"/>
      <c r="N1" s="2"/>
      <c r="O1" t="s">
        <v>0</v>
      </c>
      <c r="P1" s="1"/>
      <c r="Q1" s="1"/>
      <c r="R1" s="1"/>
      <c r="S1" s="1"/>
      <c r="T1" s="2"/>
      <c r="U1" s="3"/>
      <c r="V1" s="4" t="s">
        <v>1</v>
      </c>
      <c r="W1" t="s">
        <v>21</v>
      </c>
    </row>
    <row r="2" spans="1:23" x14ac:dyDescent="0.2">
      <c r="A2" t="s">
        <v>10</v>
      </c>
      <c r="B2" s="1" t="s">
        <v>3</v>
      </c>
      <c r="C2" s="1" t="s">
        <v>4</v>
      </c>
      <c r="D2" s="1" t="s">
        <v>5</v>
      </c>
      <c r="E2" s="1" t="s">
        <v>6</v>
      </c>
      <c r="F2" s="2" t="s">
        <v>7</v>
      </c>
      <c r="G2" s="1"/>
      <c r="H2" s="9" t="s">
        <v>10</v>
      </c>
      <c r="I2" s="1" t="s">
        <v>3</v>
      </c>
      <c r="J2" s="1" t="s">
        <v>4</v>
      </c>
      <c r="K2" s="1" t="s">
        <v>5</v>
      </c>
      <c r="L2" s="1" t="s">
        <v>6</v>
      </c>
      <c r="M2" s="2" t="s">
        <v>7</v>
      </c>
      <c r="N2" s="2"/>
      <c r="O2" t="s">
        <v>8</v>
      </c>
      <c r="P2" s="1" t="s">
        <v>3</v>
      </c>
      <c r="Q2" s="1" t="s">
        <v>4</v>
      </c>
      <c r="R2" s="1" t="s">
        <v>5</v>
      </c>
      <c r="S2" s="1" t="s">
        <v>6</v>
      </c>
      <c r="T2" s="2" t="s">
        <v>7</v>
      </c>
      <c r="U2" s="5"/>
      <c r="V2" s="2"/>
    </row>
    <row r="3" spans="1:23" x14ac:dyDescent="0.2">
      <c r="A3">
        <v>0</v>
      </c>
      <c r="B3" s="1">
        <v>35.451999999999998</v>
      </c>
      <c r="C3" s="1">
        <f>B3-$B$3</f>
        <v>0</v>
      </c>
      <c r="D3" s="1">
        <v>1075.0239999999999</v>
      </c>
      <c r="E3" s="1">
        <f>D3+C3</f>
        <v>1075.0239999999999</v>
      </c>
      <c r="F3" s="2">
        <f>(C3/E3)*100</f>
        <v>0</v>
      </c>
      <c r="G3" s="1"/>
      <c r="H3" s="9">
        <v>0</v>
      </c>
      <c r="I3" s="1">
        <v>68.262</v>
      </c>
      <c r="J3" s="1">
        <f t="shared" ref="J3:J9" si="0">I3-$I$3</f>
        <v>0</v>
      </c>
      <c r="K3" s="1">
        <v>950</v>
      </c>
      <c r="L3" s="1">
        <f>K3+J3</f>
        <v>950</v>
      </c>
      <c r="M3" s="2">
        <f>(J3/L3)*100</f>
        <v>0</v>
      </c>
      <c r="N3" s="2"/>
      <c r="O3">
        <v>0</v>
      </c>
      <c r="P3" s="1">
        <v>79.725999999999999</v>
      </c>
      <c r="Q3" s="1">
        <f>P3-$P$3</f>
        <v>0</v>
      </c>
      <c r="R3" s="1">
        <v>1814.133</v>
      </c>
      <c r="S3" s="1">
        <f>R3+Q3</f>
        <v>1814.133</v>
      </c>
      <c r="T3" s="2">
        <f>(Q3/S3)*100</f>
        <v>0</v>
      </c>
      <c r="U3" s="5"/>
      <c r="V3" s="2">
        <v>0</v>
      </c>
      <c r="W3">
        <v>0</v>
      </c>
    </row>
    <row r="4" spans="1:23" x14ac:dyDescent="0.2">
      <c r="A4">
        <v>0.05</v>
      </c>
      <c r="B4" s="1">
        <v>103.73</v>
      </c>
      <c r="C4" s="1">
        <f t="shared" ref="C4:C9" si="1">B4-$B$3</f>
        <v>68.278000000000006</v>
      </c>
      <c r="D4" s="1">
        <v>1051</v>
      </c>
      <c r="E4" s="1">
        <f t="shared" ref="E4:E9" si="2">D4+C4</f>
        <v>1119.278</v>
      </c>
      <c r="F4" s="2">
        <f t="shared" ref="F4:F9" si="3">(C4/E4)*100</f>
        <v>6.100182439036594</v>
      </c>
      <c r="G4" s="1"/>
      <c r="H4" s="9">
        <v>0.05</v>
      </c>
      <c r="I4" s="1">
        <v>82.852000000000004</v>
      </c>
      <c r="J4" s="1">
        <f t="shared" si="0"/>
        <v>14.590000000000003</v>
      </c>
      <c r="K4" s="1">
        <v>1050</v>
      </c>
      <c r="L4" s="1">
        <f t="shared" ref="L4:L9" si="4">K4+J4</f>
        <v>1064.5899999999999</v>
      </c>
      <c r="M4" s="2">
        <f t="shared" ref="M4:M9" si="5">(J4/L4)*100</f>
        <v>1.3704806545242774</v>
      </c>
      <c r="N4" s="2"/>
      <c r="O4">
        <v>0.05</v>
      </c>
      <c r="P4" s="1">
        <v>162.136</v>
      </c>
      <c r="Q4" s="1">
        <f t="shared" ref="Q4:Q9" si="6">P4-$P$3</f>
        <v>82.41</v>
      </c>
      <c r="R4" s="1">
        <v>1494.9670000000001</v>
      </c>
      <c r="S4" s="1">
        <f t="shared" ref="S4:S9" si="7">R4+Q4</f>
        <v>1577.3770000000002</v>
      </c>
      <c r="T4" s="2">
        <f t="shared" ref="T4:T9" si="8">(Q4/S4)*100</f>
        <v>5.2244961096808176</v>
      </c>
      <c r="U4" s="5"/>
      <c r="V4" s="2">
        <f t="shared" ref="V4:V9" si="9">AVERAGE(T4,M4,F4)</f>
        <v>4.2317197344138959</v>
      </c>
      <c r="W4">
        <f>_xlfn.STDEV.S(V4,M4,F4)</f>
        <v>2.3821531199481623</v>
      </c>
    </row>
    <row r="5" spans="1:23" x14ac:dyDescent="0.2">
      <c r="A5">
        <v>0.1</v>
      </c>
      <c r="B5" s="1">
        <v>145.31800000000001</v>
      </c>
      <c r="C5" s="1">
        <f t="shared" si="1"/>
        <v>109.86600000000001</v>
      </c>
      <c r="D5" s="1">
        <v>1048.5909999999999</v>
      </c>
      <c r="E5" s="1">
        <f t="shared" si="2"/>
        <v>1158.4569999999999</v>
      </c>
      <c r="F5" s="2">
        <f t="shared" si="3"/>
        <v>9.4838220149733665</v>
      </c>
      <c r="G5" s="1"/>
      <c r="H5" s="9">
        <v>0.1</v>
      </c>
      <c r="I5" s="1">
        <v>110.9</v>
      </c>
      <c r="J5" s="1">
        <f t="shared" si="0"/>
        <v>42.638000000000005</v>
      </c>
      <c r="K5" s="1">
        <v>998.74900000000002</v>
      </c>
      <c r="L5" s="1">
        <f t="shared" si="4"/>
        <v>1041.3869999999999</v>
      </c>
      <c r="M5" s="2">
        <f t="shared" si="5"/>
        <v>4.0943472503497746</v>
      </c>
      <c r="N5" s="2"/>
      <c r="O5">
        <v>0.1</v>
      </c>
      <c r="P5" s="1">
        <v>184.9</v>
      </c>
      <c r="Q5" s="1">
        <f t="shared" si="6"/>
        <v>105.17400000000001</v>
      </c>
      <c r="R5" s="1">
        <v>834.7</v>
      </c>
      <c r="S5" s="1">
        <f t="shared" si="7"/>
        <v>939.87400000000002</v>
      </c>
      <c r="T5" s="2">
        <f t="shared" si="8"/>
        <v>11.190223370366667</v>
      </c>
      <c r="U5" s="5"/>
      <c r="V5" s="2">
        <f t="shared" si="9"/>
        <v>8.256130878563269</v>
      </c>
      <c r="W5">
        <f>_xlfn.STDEV.S(T5,M5,F5)</f>
        <v>3.7038201390552743</v>
      </c>
    </row>
    <row r="6" spans="1:23" x14ac:dyDescent="0.2">
      <c r="A6">
        <v>0.25</v>
      </c>
      <c r="B6" s="1">
        <v>202.02199999999999</v>
      </c>
      <c r="C6" s="1">
        <f t="shared" si="1"/>
        <v>166.57</v>
      </c>
      <c r="D6" s="1">
        <v>998.26900000000001</v>
      </c>
      <c r="E6" s="1">
        <f t="shared" si="2"/>
        <v>1164.8389999999999</v>
      </c>
      <c r="F6" s="2">
        <f t="shared" si="3"/>
        <v>14.299830276973898</v>
      </c>
      <c r="G6" s="1"/>
      <c r="H6" s="9">
        <v>0.25</v>
      </c>
      <c r="I6" s="1">
        <v>153.988</v>
      </c>
      <c r="J6" s="1">
        <f t="shared" si="0"/>
        <v>85.725999999999999</v>
      </c>
      <c r="K6" s="1">
        <v>845.78099999999995</v>
      </c>
      <c r="L6" s="1">
        <f t="shared" si="4"/>
        <v>931.50699999999995</v>
      </c>
      <c r="M6" s="2">
        <f t="shared" si="5"/>
        <v>9.2029367465837613</v>
      </c>
      <c r="N6" s="2"/>
      <c r="O6">
        <v>0.25</v>
      </c>
      <c r="P6" s="1">
        <v>294.47000000000003</v>
      </c>
      <c r="Q6" s="1">
        <f t="shared" si="6"/>
        <v>214.74400000000003</v>
      </c>
      <c r="R6" s="1">
        <v>801.5</v>
      </c>
      <c r="S6" s="1">
        <v>1245.328</v>
      </c>
      <c r="T6" s="2">
        <f t="shared" si="8"/>
        <v>17.243971066257245</v>
      </c>
      <c r="U6" s="5"/>
      <c r="V6" s="2">
        <f t="shared" si="9"/>
        <v>13.582246029938302</v>
      </c>
      <c r="W6">
        <f>_xlfn.STDEV.S(V6,M6,F6)</f>
        <v>2.75897325742149</v>
      </c>
    </row>
    <row r="7" spans="1:23" x14ac:dyDescent="0.2">
      <c r="A7">
        <v>0.5</v>
      </c>
      <c r="B7" s="1">
        <v>183.03399999999999</v>
      </c>
      <c r="C7" s="1">
        <f t="shared" si="1"/>
        <v>147.58199999999999</v>
      </c>
      <c r="D7" s="1">
        <v>986.90599999999995</v>
      </c>
      <c r="E7" s="1">
        <f t="shared" si="2"/>
        <v>1134.4879999999998</v>
      </c>
      <c r="F7" s="2">
        <f t="shared" si="3"/>
        <v>13.00868761943714</v>
      </c>
      <c r="G7" s="1"/>
      <c r="H7" s="9">
        <v>0.5</v>
      </c>
      <c r="I7" s="1">
        <v>185.166</v>
      </c>
      <c r="J7" s="1">
        <f t="shared" si="0"/>
        <v>116.904</v>
      </c>
      <c r="K7" s="1">
        <v>768.31</v>
      </c>
      <c r="L7" s="1">
        <f t="shared" si="4"/>
        <v>885.21399999999994</v>
      </c>
      <c r="M7" s="2">
        <f t="shared" si="5"/>
        <v>13.206298138077347</v>
      </c>
      <c r="N7" s="2"/>
      <c r="O7">
        <v>0.5</v>
      </c>
      <c r="P7" s="1">
        <v>375.334</v>
      </c>
      <c r="Q7" s="1">
        <f t="shared" si="6"/>
        <v>295.608</v>
      </c>
      <c r="R7" s="1">
        <v>809.2</v>
      </c>
      <c r="S7" s="1">
        <v>1609.4580000000001</v>
      </c>
      <c r="T7" s="2">
        <f t="shared" si="8"/>
        <v>18.366928493940197</v>
      </c>
      <c r="U7" s="5"/>
      <c r="V7" s="2">
        <f t="shared" si="9"/>
        <v>14.860638083818229</v>
      </c>
      <c r="W7">
        <f>_xlfn.STDEV.S(T7,M7,F7)</f>
        <v>3.0381436452798432</v>
      </c>
    </row>
    <row r="8" spans="1:23" x14ac:dyDescent="0.2">
      <c r="A8">
        <v>1</v>
      </c>
      <c r="B8" s="1">
        <v>265.173</v>
      </c>
      <c r="C8" s="1">
        <f t="shared" si="1"/>
        <v>229.721</v>
      </c>
      <c r="D8" s="1">
        <v>981</v>
      </c>
      <c r="E8" s="1">
        <f t="shared" si="2"/>
        <v>1210.721</v>
      </c>
      <c r="F8" s="2">
        <f t="shared" si="3"/>
        <v>18.973900675713068</v>
      </c>
      <c r="G8" s="1"/>
      <c r="H8" s="9">
        <v>1</v>
      </c>
      <c r="I8" s="1">
        <v>241.72200000000001</v>
      </c>
      <c r="J8" s="1">
        <f t="shared" si="0"/>
        <v>173.46</v>
      </c>
      <c r="K8" s="1">
        <v>664.702</v>
      </c>
      <c r="L8" s="1">
        <f t="shared" si="4"/>
        <v>838.16200000000003</v>
      </c>
      <c r="M8" s="2">
        <f t="shared" si="5"/>
        <v>20.695283250731958</v>
      </c>
      <c r="N8" s="2"/>
      <c r="O8">
        <v>1</v>
      </c>
      <c r="P8" s="1">
        <v>462.13600000000002</v>
      </c>
      <c r="Q8" s="1">
        <f t="shared" si="6"/>
        <v>382.41</v>
      </c>
      <c r="R8" s="1">
        <v>1400</v>
      </c>
      <c r="S8" s="1">
        <f t="shared" si="7"/>
        <v>1782.41</v>
      </c>
      <c r="T8" s="2">
        <f t="shared" si="8"/>
        <v>21.454659702313162</v>
      </c>
      <c r="U8" s="5"/>
      <c r="V8" s="2">
        <f t="shared" si="9"/>
        <v>20.374614542919396</v>
      </c>
      <c r="W8">
        <f>_xlfn.STDEV.S(T8,M8,F8)</f>
        <v>1.2710871929738314</v>
      </c>
    </row>
    <row r="9" spans="1:23" x14ac:dyDescent="0.2">
      <c r="A9">
        <v>2</v>
      </c>
      <c r="B9" s="1">
        <v>343.541</v>
      </c>
      <c r="C9" s="1">
        <f t="shared" si="1"/>
        <v>308.089</v>
      </c>
      <c r="D9" s="1">
        <v>861.21299999999997</v>
      </c>
      <c r="E9" s="1">
        <f t="shared" si="2"/>
        <v>1169.3019999999999</v>
      </c>
      <c r="F9" s="2">
        <f t="shared" si="3"/>
        <v>26.348111950548276</v>
      </c>
      <c r="G9" s="1"/>
      <c r="H9" s="9">
        <v>2</v>
      </c>
      <c r="I9" s="1">
        <v>296.38</v>
      </c>
      <c r="J9" s="1">
        <f t="shared" si="0"/>
        <v>228.11799999999999</v>
      </c>
      <c r="K9" s="1">
        <v>653.02700000000004</v>
      </c>
      <c r="L9" s="1">
        <f t="shared" si="4"/>
        <v>881.14499999999998</v>
      </c>
      <c r="M9" s="2">
        <f t="shared" si="5"/>
        <v>25.888815121234305</v>
      </c>
      <c r="N9" s="2"/>
      <c r="O9">
        <v>2</v>
      </c>
      <c r="P9" s="1">
        <v>481.29</v>
      </c>
      <c r="Q9" s="1">
        <f t="shared" si="6"/>
        <v>401.56400000000002</v>
      </c>
      <c r="R9" s="1">
        <v>1160</v>
      </c>
      <c r="S9" s="1">
        <f t="shared" si="7"/>
        <v>1561.5640000000001</v>
      </c>
      <c r="T9" s="2">
        <f t="shared" si="8"/>
        <v>25.715500613487503</v>
      </c>
      <c r="U9" s="5"/>
      <c r="V9" s="2">
        <f t="shared" si="9"/>
        <v>25.984142561756695</v>
      </c>
      <c r="W9">
        <f>_xlfn.STDEV.S(T9,M9,F9)</f>
        <v>0.32690176908647495</v>
      </c>
    </row>
    <row r="10" spans="1:23" x14ac:dyDescent="0.2">
      <c r="A10" s="6" t="s">
        <v>9</v>
      </c>
      <c r="B10" s="1"/>
      <c r="C10" s="1"/>
      <c r="D10" s="1"/>
      <c r="E10" s="1"/>
      <c r="F10" s="2"/>
      <c r="G10" s="1"/>
      <c r="H10" s="8" t="s">
        <v>9</v>
      </c>
      <c r="I10" s="1"/>
      <c r="J10" s="1"/>
      <c r="K10" s="1"/>
      <c r="L10" s="1"/>
      <c r="M10" s="2"/>
      <c r="N10" s="2"/>
      <c r="O10" s="6" t="s">
        <v>9</v>
      </c>
      <c r="P10" s="1"/>
      <c r="Q10" s="1"/>
      <c r="R10" s="1"/>
      <c r="S10" s="1"/>
      <c r="T10" s="2"/>
      <c r="U10" s="5"/>
      <c r="V10" s="2"/>
    </row>
    <row r="11" spans="1:23" x14ac:dyDescent="0.2">
      <c r="A11" t="s">
        <v>8</v>
      </c>
      <c r="B11" s="1" t="s">
        <v>3</v>
      </c>
      <c r="C11" s="1" t="s">
        <v>4</v>
      </c>
      <c r="D11" s="1" t="s">
        <v>5</v>
      </c>
      <c r="E11" s="1" t="s">
        <v>6</v>
      </c>
      <c r="F11" s="2" t="s">
        <v>7</v>
      </c>
      <c r="G11" s="1"/>
      <c r="H11" s="9" t="s">
        <v>8</v>
      </c>
      <c r="I11" s="1" t="s">
        <v>3</v>
      </c>
      <c r="J11" s="1" t="s">
        <v>4</v>
      </c>
      <c r="K11" s="1" t="s">
        <v>5</v>
      </c>
      <c r="L11" s="1" t="s">
        <v>6</v>
      </c>
      <c r="M11" s="2" t="s">
        <v>7</v>
      </c>
      <c r="N11" s="2"/>
      <c r="O11" t="s">
        <v>8</v>
      </c>
      <c r="P11" s="1" t="s">
        <v>3</v>
      </c>
      <c r="Q11" s="1" t="s">
        <v>4</v>
      </c>
      <c r="R11" s="1" t="s">
        <v>5</v>
      </c>
      <c r="S11" s="1" t="s">
        <v>6</v>
      </c>
      <c r="T11" s="2" t="s">
        <v>7</v>
      </c>
      <c r="U11" s="7"/>
      <c r="V11" s="2"/>
    </row>
    <row r="12" spans="1:23" x14ac:dyDescent="0.2">
      <c r="A12">
        <v>0</v>
      </c>
      <c r="B12" s="1">
        <v>30.834</v>
      </c>
      <c r="C12" s="1">
        <f>B12-$B$12</f>
        <v>0</v>
      </c>
      <c r="D12" s="1">
        <v>1021.068</v>
      </c>
      <c r="E12" s="1">
        <f>D12+C12</f>
        <v>1021.068</v>
      </c>
      <c r="F12" s="2">
        <f>(C12/E12)*100</f>
        <v>0</v>
      </c>
      <c r="G12" s="1"/>
      <c r="H12" s="9">
        <v>0</v>
      </c>
      <c r="I12" s="1">
        <v>35</v>
      </c>
      <c r="J12" s="1">
        <f t="shared" ref="J12:J18" si="10">I12-$I$12</f>
        <v>0</v>
      </c>
      <c r="K12" s="1">
        <v>1202.162</v>
      </c>
      <c r="L12" s="1">
        <f>K12+J12</f>
        <v>1202.162</v>
      </c>
      <c r="M12" s="2">
        <f>(J12/L12)*100</f>
        <v>0</v>
      </c>
      <c r="N12" s="2"/>
      <c r="O12">
        <v>0</v>
      </c>
      <c r="P12" s="1">
        <v>64.325999999999993</v>
      </c>
      <c r="Q12" s="1">
        <f>P12-$P$12</f>
        <v>0</v>
      </c>
      <c r="R12" s="1">
        <v>1577.133</v>
      </c>
      <c r="S12" s="1">
        <f>R12+Q12</f>
        <v>1577.133</v>
      </c>
      <c r="T12" s="2">
        <f>(Q12/S12)*100</f>
        <v>0</v>
      </c>
      <c r="U12" s="5"/>
      <c r="V12" s="2">
        <v>0</v>
      </c>
      <c r="W12">
        <v>0</v>
      </c>
    </row>
    <row r="13" spans="1:23" x14ac:dyDescent="0.2">
      <c r="A13">
        <v>0.05</v>
      </c>
      <c r="B13" s="1">
        <v>111.76300000000001</v>
      </c>
      <c r="C13" s="1">
        <f t="shared" ref="C13:C18" si="11">B13-$B$12</f>
        <v>80.929000000000002</v>
      </c>
      <c r="D13" s="1">
        <v>972.45500000000004</v>
      </c>
      <c r="E13" s="1">
        <f t="shared" ref="E13:E18" si="12">D13+C13</f>
        <v>1053.384</v>
      </c>
      <c r="F13" s="2">
        <f t="shared" ref="F13:F18" si="13">(C13/E13)*100</f>
        <v>7.6827633607497363</v>
      </c>
      <c r="G13" s="1"/>
      <c r="H13" s="9">
        <v>0.05</v>
      </c>
      <c r="I13" s="1">
        <v>100.246</v>
      </c>
      <c r="J13" s="1">
        <f t="shared" si="10"/>
        <v>65.245999999999995</v>
      </c>
      <c r="K13" s="1">
        <v>1313.691</v>
      </c>
      <c r="L13" s="1">
        <f t="shared" ref="L13:L18" si="14">K13+J13</f>
        <v>1378.9370000000001</v>
      </c>
      <c r="M13" s="2">
        <f t="shared" ref="M13:M18" si="15">(J13/L13)*100</f>
        <v>4.7316157300877402</v>
      </c>
      <c r="N13" s="2"/>
      <c r="O13">
        <v>0.05</v>
      </c>
      <c r="P13" s="1">
        <v>175.80600000000001</v>
      </c>
      <c r="Q13" s="1">
        <f t="shared" ref="Q13:Q18" si="16">P13-$P$12</f>
        <v>111.48000000000002</v>
      </c>
      <c r="R13" s="1">
        <v>1681.8620000000001</v>
      </c>
      <c r="S13" s="1">
        <f t="shared" ref="S13:S18" si="17">R13+Q13</f>
        <v>1793.3420000000001</v>
      </c>
      <c r="T13" s="2">
        <f t="shared" ref="T13:T18" si="18">(Q13/S13)*100</f>
        <v>6.2163268355952193</v>
      </c>
      <c r="U13" s="5"/>
      <c r="V13" s="2">
        <f t="shared" ref="V13:V18" si="19">AVERAGE(T13,M13,F13)</f>
        <v>6.2102353088108986</v>
      </c>
      <c r="W13">
        <f t="shared" ref="W13:W18" si="20">_xlfn.STDEV.S(T13,M13,F13)</f>
        <v>1.4755832455386573</v>
      </c>
    </row>
    <row r="14" spans="1:23" x14ac:dyDescent="0.2">
      <c r="A14">
        <v>0.1</v>
      </c>
      <c r="B14" s="1">
        <v>142.84299999999999</v>
      </c>
      <c r="C14" s="1">
        <f t="shared" si="11"/>
        <v>112.00899999999999</v>
      </c>
      <c r="D14" s="1">
        <v>954.74699999999996</v>
      </c>
      <c r="E14" s="1">
        <f t="shared" si="12"/>
        <v>1066.7559999999999</v>
      </c>
      <c r="F14" s="2">
        <f t="shared" si="13"/>
        <v>10.499964377983344</v>
      </c>
      <c r="G14" s="1"/>
      <c r="H14" s="9">
        <v>0.1</v>
      </c>
      <c r="I14" s="1">
        <v>138.499</v>
      </c>
      <c r="J14" s="1">
        <f t="shared" si="10"/>
        <v>103.499</v>
      </c>
      <c r="K14" s="1">
        <v>1174.5840000000001</v>
      </c>
      <c r="L14" s="1">
        <f t="shared" si="14"/>
        <v>1278.0830000000001</v>
      </c>
      <c r="M14" s="2">
        <f t="shared" si="15"/>
        <v>8.0979873764066959</v>
      </c>
      <c r="N14" s="2"/>
      <c r="O14">
        <v>0.1</v>
      </c>
      <c r="P14" s="1">
        <v>260.72699999999998</v>
      </c>
      <c r="Q14" s="1">
        <f t="shared" si="16"/>
        <v>196.40099999999998</v>
      </c>
      <c r="R14" s="1">
        <v>1976.3789999999999</v>
      </c>
      <c r="S14" s="1">
        <f t="shared" si="17"/>
        <v>2172.7799999999997</v>
      </c>
      <c r="T14" s="2">
        <f t="shared" si="18"/>
        <v>9.0391572087371941</v>
      </c>
      <c r="U14" s="5"/>
      <c r="V14" s="2">
        <f t="shared" si="19"/>
        <v>9.2123696543757436</v>
      </c>
      <c r="W14">
        <f t="shared" si="20"/>
        <v>1.2103203264090274</v>
      </c>
    </row>
    <row r="15" spans="1:23" x14ac:dyDescent="0.2">
      <c r="A15">
        <v>0.25</v>
      </c>
      <c r="B15" s="1">
        <v>165.31</v>
      </c>
      <c r="C15" s="1">
        <f t="shared" si="11"/>
        <v>134.476</v>
      </c>
      <c r="D15" s="1">
        <v>806.07</v>
      </c>
      <c r="E15" s="1">
        <f t="shared" si="12"/>
        <v>940.54600000000005</v>
      </c>
      <c r="F15" s="2">
        <f t="shared" si="13"/>
        <v>14.29765264006226</v>
      </c>
      <c r="G15" s="1"/>
      <c r="H15" s="9">
        <v>0.25</v>
      </c>
      <c r="I15" s="1">
        <v>156.274</v>
      </c>
      <c r="J15" s="1">
        <f t="shared" si="10"/>
        <v>121.274</v>
      </c>
      <c r="K15" s="1">
        <v>885.93299999999999</v>
      </c>
      <c r="L15" s="1">
        <f t="shared" si="14"/>
        <v>1007.207</v>
      </c>
      <c r="M15" s="2">
        <f t="shared" si="15"/>
        <v>12.040623228392972</v>
      </c>
      <c r="N15" s="2"/>
      <c r="O15">
        <v>0.25</v>
      </c>
      <c r="P15" s="1">
        <v>330.03199999999998</v>
      </c>
      <c r="Q15" s="1">
        <f t="shared" si="16"/>
        <v>265.70600000000002</v>
      </c>
      <c r="R15" s="1">
        <v>1831.5989999999999</v>
      </c>
      <c r="S15" s="1">
        <f t="shared" si="17"/>
        <v>2097.3049999999998</v>
      </c>
      <c r="T15" s="2">
        <f t="shared" si="18"/>
        <v>12.6689251205714</v>
      </c>
      <c r="U15" s="5"/>
      <c r="V15" s="2">
        <f t="shared" si="19"/>
        <v>13.002400329675543</v>
      </c>
      <c r="W15">
        <f t="shared" si="20"/>
        <v>1.1648818513481711</v>
      </c>
    </row>
    <row r="16" spans="1:23" x14ac:dyDescent="0.2">
      <c r="A16">
        <v>0.5</v>
      </c>
      <c r="B16" s="1">
        <v>229.25399999999999</v>
      </c>
      <c r="C16" s="1">
        <f t="shared" si="11"/>
        <v>198.42</v>
      </c>
      <c r="D16" s="1">
        <v>963.12300000000005</v>
      </c>
      <c r="E16" s="1">
        <f t="shared" si="12"/>
        <v>1161.5430000000001</v>
      </c>
      <c r="F16" s="2">
        <f t="shared" si="13"/>
        <v>17.08244981029544</v>
      </c>
      <c r="G16" s="1"/>
      <c r="H16" s="9">
        <v>0.5</v>
      </c>
      <c r="I16" s="1">
        <v>209.934</v>
      </c>
      <c r="J16" s="1">
        <f t="shared" si="10"/>
        <v>174.934</v>
      </c>
      <c r="K16" s="1">
        <v>768.26700000000005</v>
      </c>
      <c r="L16" s="1">
        <f t="shared" si="14"/>
        <v>943.20100000000002</v>
      </c>
      <c r="M16" s="2">
        <f t="shared" si="15"/>
        <v>18.54684208350076</v>
      </c>
      <c r="N16" s="2"/>
      <c r="O16">
        <v>0.5</v>
      </c>
      <c r="P16" s="1">
        <v>424.73700000000002</v>
      </c>
      <c r="Q16" s="1">
        <f t="shared" si="16"/>
        <v>360.41100000000006</v>
      </c>
      <c r="R16" s="1">
        <v>1520.511</v>
      </c>
      <c r="S16" s="1">
        <f t="shared" si="17"/>
        <v>1880.922</v>
      </c>
      <c r="T16" s="2">
        <f t="shared" si="18"/>
        <v>19.161400632243126</v>
      </c>
      <c r="U16" s="5"/>
      <c r="V16" s="2">
        <f t="shared" si="19"/>
        <v>18.263564175346442</v>
      </c>
      <c r="W16">
        <f t="shared" si="20"/>
        <v>1.0680327288784057</v>
      </c>
    </row>
    <row r="17" spans="1:23" x14ac:dyDescent="0.2">
      <c r="A17">
        <v>1</v>
      </c>
      <c r="B17" s="1">
        <v>307.42200000000003</v>
      </c>
      <c r="C17" s="1">
        <f t="shared" si="11"/>
        <v>276.58800000000002</v>
      </c>
      <c r="D17" s="1">
        <v>825.94899999999996</v>
      </c>
      <c r="E17" s="1">
        <f t="shared" si="12"/>
        <v>1102.537</v>
      </c>
      <c r="F17" s="2">
        <f t="shared" si="13"/>
        <v>25.08650503339117</v>
      </c>
      <c r="G17" s="1"/>
      <c r="H17" s="9">
        <v>1</v>
      </c>
      <c r="I17" s="1">
        <v>268.43400000000003</v>
      </c>
      <c r="J17" s="1">
        <f t="shared" si="10"/>
        <v>233.43400000000003</v>
      </c>
      <c r="K17" s="1">
        <v>716.58900000000006</v>
      </c>
      <c r="L17" s="1">
        <f t="shared" si="14"/>
        <v>950.02300000000014</v>
      </c>
      <c r="M17" s="2">
        <f t="shared" si="15"/>
        <v>24.571405113349886</v>
      </c>
      <c r="N17" s="2"/>
      <c r="O17">
        <v>1</v>
      </c>
      <c r="P17" s="1">
        <v>474.40800000000002</v>
      </c>
      <c r="Q17" s="1">
        <f t="shared" si="16"/>
        <v>410.08199999999999</v>
      </c>
      <c r="R17" s="1">
        <v>1140</v>
      </c>
      <c r="S17" s="1">
        <f t="shared" si="17"/>
        <v>1550.0819999999999</v>
      </c>
      <c r="T17" s="2">
        <f t="shared" si="18"/>
        <v>26.455503644323336</v>
      </c>
      <c r="U17" s="5"/>
      <c r="V17" s="2">
        <f t="shared" si="19"/>
        <v>25.371137930354802</v>
      </c>
      <c r="W17">
        <f t="shared" si="20"/>
        <v>0.97376523512061586</v>
      </c>
    </row>
    <row r="18" spans="1:23" x14ac:dyDescent="0.2">
      <c r="A18">
        <v>2</v>
      </c>
      <c r="B18" s="1">
        <v>325.82600000000002</v>
      </c>
      <c r="C18" s="1">
        <f t="shared" si="11"/>
        <v>294.99200000000002</v>
      </c>
      <c r="D18" s="1">
        <v>617.29999999999995</v>
      </c>
      <c r="E18" s="1">
        <f t="shared" si="12"/>
        <v>912.29199999999992</v>
      </c>
      <c r="F18" s="2">
        <f t="shared" si="13"/>
        <v>32.335261078689726</v>
      </c>
      <c r="G18" s="1"/>
      <c r="H18" s="9">
        <v>2</v>
      </c>
      <c r="I18" s="1">
        <v>258.61399999999998</v>
      </c>
      <c r="J18" s="1">
        <f t="shared" si="10"/>
        <v>223.61399999999998</v>
      </c>
      <c r="K18" s="1">
        <v>626.75199999999995</v>
      </c>
      <c r="L18" s="1">
        <f t="shared" si="14"/>
        <v>850.36599999999999</v>
      </c>
      <c r="M18" s="2">
        <f t="shared" si="15"/>
        <v>26.296206574580829</v>
      </c>
      <c r="N18" s="2"/>
      <c r="O18">
        <v>2</v>
      </c>
      <c r="P18" s="1">
        <v>546.37199999999996</v>
      </c>
      <c r="Q18" s="1">
        <f t="shared" si="16"/>
        <v>482.04599999999994</v>
      </c>
      <c r="R18" s="1">
        <v>912.19500000000005</v>
      </c>
      <c r="S18" s="1">
        <f t="shared" si="17"/>
        <v>1394.241</v>
      </c>
      <c r="T18" s="2">
        <f t="shared" si="18"/>
        <v>34.574080090888152</v>
      </c>
      <c r="U18" s="5"/>
      <c r="V18" s="2">
        <f t="shared" si="19"/>
        <v>31.068515914719569</v>
      </c>
      <c r="W18">
        <f t="shared" si="20"/>
        <v>4.2818547349048499</v>
      </c>
    </row>
    <row r="19" spans="1:23" x14ac:dyDescent="0.2">
      <c r="A19" s="1"/>
      <c r="B19" s="1"/>
      <c r="C19" s="1"/>
      <c r="D19" s="1"/>
      <c r="E19" s="2"/>
      <c r="F19" s="2"/>
      <c r="G19" s="8"/>
      <c r="H19" s="1"/>
      <c r="I19" s="1"/>
      <c r="J19" s="1"/>
      <c r="K19" s="1"/>
      <c r="L19" s="2"/>
      <c r="M19" s="2"/>
      <c r="N19" s="6"/>
      <c r="O19" s="1"/>
      <c r="P19" s="1"/>
      <c r="Q19" s="1"/>
      <c r="R19" s="1"/>
      <c r="S19" s="2"/>
      <c r="T19" s="2"/>
      <c r="U19" s="5"/>
      <c r="V19" s="2"/>
    </row>
    <row r="20" spans="1:23" x14ac:dyDescent="0.2">
      <c r="A20" s="1"/>
      <c r="B20" s="1"/>
      <c r="C20" s="1"/>
      <c r="D20" s="1"/>
      <c r="E20" s="2"/>
      <c r="F20" s="2"/>
      <c r="G20" s="9"/>
      <c r="H20" s="1"/>
      <c r="I20" s="1"/>
      <c r="J20" s="1"/>
      <c r="K20" s="1"/>
      <c r="L20" s="2"/>
      <c r="M20" s="2"/>
      <c r="O20" s="1"/>
      <c r="P20" s="1"/>
      <c r="Q20" s="1"/>
      <c r="R20" s="1"/>
      <c r="S20" s="2"/>
      <c r="T20" s="2"/>
      <c r="U20" s="7"/>
      <c r="V20" s="2"/>
    </row>
    <row r="21" spans="1:23" x14ac:dyDescent="0.2">
      <c r="A21" s="1"/>
      <c r="B21" s="1"/>
      <c r="C21" s="1"/>
      <c r="D21" s="1"/>
      <c r="E21" s="2"/>
      <c r="F21" s="2"/>
      <c r="H21" s="1"/>
      <c r="I21" s="1"/>
      <c r="J21" s="1"/>
      <c r="K21" s="1"/>
      <c r="L21" s="2"/>
      <c r="M21" s="2"/>
      <c r="O21" s="1"/>
      <c r="P21" s="1"/>
      <c r="Q21" s="1"/>
      <c r="R21" s="1"/>
      <c r="S21" s="2"/>
      <c r="T21" s="2"/>
      <c r="U21" s="5"/>
      <c r="V21" s="2"/>
    </row>
    <row r="22" spans="1:23" x14ac:dyDescent="0.2">
      <c r="A22" s="1"/>
      <c r="B22" s="1"/>
      <c r="C22" s="1"/>
      <c r="D22" s="1"/>
      <c r="E22" s="2"/>
      <c r="F22" s="2"/>
      <c r="H22" s="1"/>
      <c r="I22" s="1"/>
      <c r="J22" s="1"/>
      <c r="K22" s="1"/>
      <c r="L22" s="2"/>
      <c r="M22" s="2"/>
      <c r="O22" s="1"/>
      <c r="P22" s="1"/>
      <c r="Q22" s="1"/>
      <c r="R22" s="1"/>
      <c r="S22" s="2"/>
      <c r="T22" s="2"/>
      <c r="U22" s="5"/>
      <c r="V22" s="2"/>
    </row>
    <row r="23" spans="1:23" x14ac:dyDescent="0.2">
      <c r="A23" s="1"/>
      <c r="B23" s="1"/>
      <c r="C23" s="1"/>
      <c r="D23" s="1"/>
      <c r="E23" s="2"/>
      <c r="F23" s="2"/>
      <c r="H23" s="1"/>
      <c r="I23" s="1"/>
      <c r="J23" s="1"/>
      <c r="K23" s="1"/>
      <c r="L23" s="2"/>
      <c r="M23" s="2"/>
      <c r="O23" s="1"/>
      <c r="P23" s="1"/>
      <c r="Q23" s="1"/>
      <c r="R23" s="1"/>
      <c r="S23" s="2"/>
      <c r="T23" s="2"/>
      <c r="U23" s="5"/>
      <c r="V23" s="2"/>
    </row>
    <row r="24" spans="1:23" x14ac:dyDescent="0.2">
      <c r="A24" s="1"/>
      <c r="B24" s="1"/>
      <c r="C24" s="1"/>
      <c r="D24" s="1"/>
      <c r="E24" s="2"/>
      <c r="F24" s="2"/>
      <c r="H24" s="1"/>
      <c r="I24" s="1"/>
      <c r="J24" s="1"/>
      <c r="K24" s="1"/>
      <c r="L24" s="2"/>
      <c r="M24" s="2"/>
      <c r="O24" s="1"/>
      <c r="P24" s="1"/>
      <c r="Q24" s="1"/>
      <c r="R24" s="1"/>
      <c r="S24" s="2"/>
      <c r="T24" s="2"/>
      <c r="U24" s="5"/>
      <c r="V24" s="2"/>
    </row>
    <row r="25" spans="1:23" x14ac:dyDescent="0.2">
      <c r="A25" s="1"/>
      <c r="B25" s="1"/>
      <c r="C25" s="1"/>
      <c r="D25" s="1"/>
      <c r="E25" s="2"/>
      <c r="F25" s="2"/>
      <c r="H25" s="1"/>
      <c r="I25" s="1"/>
      <c r="J25" s="1"/>
      <c r="K25" s="1"/>
      <c r="L25" s="2"/>
      <c r="M25" s="2"/>
      <c r="O25" s="1"/>
      <c r="P25" s="1"/>
      <c r="Q25" s="1"/>
      <c r="R25" s="1"/>
      <c r="S25" s="2"/>
      <c r="T25" s="2"/>
      <c r="U25" s="5"/>
      <c r="V25" s="2"/>
    </row>
    <row r="26" spans="1:23" x14ac:dyDescent="0.2">
      <c r="A26" s="1"/>
      <c r="B26" s="1"/>
      <c r="C26" s="1"/>
      <c r="D26" s="1"/>
      <c r="E26" s="2"/>
      <c r="F26" s="2"/>
      <c r="H26" s="1"/>
      <c r="I26" s="1"/>
      <c r="J26" s="1"/>
      <c r="K26" s="1"/>
      <c r="L26" s="2"/>
      <c r="M26" s="2"/>
      <c r="O26" s="1"/>
      <c r="P26" s="1"/>
      <c r="Q26" s="1"/>
      <c r="R26" s="1"/>
      <c r="S26" s="2"/>
      <c r="T26" s="2"/>
      <c r="U26" s="5"/>
      <c r="V26" s="2"/>
    </row>
    <row r="27" spans="1:23" x14ac:dyDescent="0.2">
      <c r="A27" s="1"/>
      <c r="B27" s="1"/>
      <c r="C27" s="1"/>
      <c r="D27" s="1"/>
      <c r="E27" s="2"/>
      <c r="F27" s="2"/>
      <c r="H27" s="1"/>
      <c r="I27" s="1"/>
      <c r="J27" s="1"/>
      <c r="K27" s="1"/>
      <c r="L27" s="2"/>
      <c r="M27" s="2"/>
      <c r="O27" s="1"/>
      <c r="P27" s="1"/>
      <c r="Q27" s="1"/>
      <c r="R27" s="1"/>
      <c r="S27" s="2"/>
      <c r="T27" s="2"/>
      <c r="U27" s="5"/>
      <c r="V27" s="2"/>
    </row>
    <row r="28" spans="1:23" x14ac:dyDescent="0.2">
      <c r="A28" s="1"/>
      <c r="B28" s="1"/>
      <c r="C28" s="1"/>
      <c r="D28" s="1"/>
      <c r="E28" s="2"/>
      <c r="F28" s="2"/>
      <c r="G28" s="8"/>
      <c r="H28" s="1"/>
      <c r="I28" s="1"/>
      <c r="J28" s="1"/>
      <c r="K28" s="1"/>
      <c r="L28" s="2"/>
      <c r="M28" s="2"/>
      <c r="N28" s="8"/>
      <c r="O28" s="1"/>
      <c r="P28" s="1"/>
      <c r="Q28" s="1"/>
      <c r="R28" s="1"/>
      <c r="S28" s="2"/>
      <c r="T28" s="2"/>
      <c r="U28" s="5"/>
      <c r="V28" s="2"/>
    </row>
    <row r="29" spans="1:23" x14ac:dyDescent="0.2">
      <c r="A29" s="1"/>
      <c r="B29" s="1"/>
      <c r="C29" s="1"/>
      <c r="D29" s="1"/>
      <c r="E29" s="2"/>
      <c r="F29" s="2"/>
      <c r="G29" s="9"/>
      <c r="H29" s="1"/>
      <c r="I29" s="1"/>
      <c r="J29" s="1"/>
      <c r="K29" s="1"/>
      <c r="L29" s="2"/>
      <c r="M29" s="2"/>
      <c r="N29" s="9"/>
      <c r="O29" s="1"/>
      <c r="P29" s="1"/>
      <c r="Q29" s="1"/>
      <c r="R29" s="1"/>
      <c r="S29" s="2"/>
      <c r="T29" s="2"/>
      <c r="U29" s="7"/>
      <c r="V29" s="2"/>
    </row>
    <row r="30" spans="1:23" x14ac:dyDescent="0.2">
      <c r="A30" s="1"/>
      <c r="B30" s="1"/>
      <c r="C30" s="1"/>
      <c r="D30" s="1"/>
      <c r="E30" s="2"/>
      <c r="F30" s="2"/>
      <c r="H30" s="1"/>
      <c r="I30" s="1"/>
      <c r="J30" s="1"/>
      <c r="K30" s="1"/>
      <c r="L30" s="2"/>
      <c r="M30" s="2"/>
      <c r="O30" s="1"/>
      <c r="P30" s="1"/>
      <c r="Q30" s="1"/>
      <c r="R30" s="1"/>
      <c r="S30" s="2"/>
      <c r="T30" s="2"/>
      <c r="U30" s="5"/>
      <c r="V30" s="2"/>
    </row>
    <row r="31" spans="1:23" x14ac:dyDescent="0.2">
      <c r="A31" s="1"/>
      <c r="B31" s="1"/>
      <c r="C31" s="1"/>
      <c r="D31" s="1"/>
      <c r="E31" s="2"/>
      <c r="F31" s="2"/>
      <c r="H31" s="1"/>
      <c r="I31" s="1"/>
      <c r="J31" s="1"/>
      <c r="K31" s="1"/>
      <c r="L31" s="2"/>
      <c r="M31" s="2"/>
      <c r="O31" s="1"/>
      <c r="P31" s="1"/>
      <c r="Q31" s="1"/>
      <c r="R31" s="1"/>
      <c r="S31" s="2"/>
      <c r="T31" s="2"/>
      <c r="U31" s="5"/>
      <c r="V31" s="2"/>
    </row>
    <row r="32" spans="1:23" x14ac:dyDescent="0.2">
      <c r="A32" s="1"/>
      <c r="B32" s="1"/>
      <c r="C32" s="1"/>
      <c r="D32" s="1"/>
      <c r="E32" s="2"/>
      <c r="F32" s="2"/>
      <c r="H32" s="1"/>
      <c r="I32" s="1"/>
      <c r="J32" s="1"/>
      <c r="K32" s="1"/>
      <c r="L32" s="2"/>
      <c r="M32" s="2"/>
      <c r="O32" s="1"/>
      <c r="P32" s="1"/>
      <c r="Q32" s="1"/>
      <c r="R32" s="1"/>
      <c r="S32" s="2"/>
      <c r="T32" s="2"/>
      <c r="U32" s="5"/>
      <c r="V32" s="2"/>
    </row>
    <row r="33" spans="1:22" x14ac:dyDescent="0.2">
      <c r="A33" s="1"/>
      <c r="B33" s="1"/>
      <c r="C33" s="1"/>
      <c r="D33" s="1"/>
      <c r="E33" s="2"/>
      <c r="F33" s="2"/>
      <c r="H33" s="1"/>
      <c r="I33" s="1"/>
      <c r="J33" s="1"/>
      <c r="K33" s="1"/>
      <c r="L33" s="2"/>
      <c r="M33" s="2"/>
      <c r="O33" s="1"/>
      <c r="P33" s="1"/>
      <c r="Q33" s="1"/>
      <c r="R33" s="1"/>
      <c r="S33" s="2"/>
      <c r="T33" s="2"/>
      <c r="U33" s="5"/>
      <c r="V33" s="2"/>
    </row>
    <row r="34" spans="1:22" x14ac:dyDescent="0.2">
      <c r="A34" s="1"/>
      <c r="B34" s="1"/>
      <c r="C34" s="1"/>
      <c r="D34" s="1"/>
      <c r="E34" s="2"/>
      <c r="F34" s="2"/>
      <c r="H34" s="1"/>
      <c r="I34" s="1"/>
      <c r="J34" s="1"/>
      <c r="K34" s="1"/>
      <c r="L34" s="2"/>
      <c r="M34" s="2"/>
      <c r="O34" s="1"/>
      <c r="P34" s="1"/>
      <c r="Q34" s="1"/>
      <c r="R34" s="1"/>
      <c r="S34" s="2"/>
      <c r="T34" s="2"/>
      <c r="U34" s="5"/>
      <c r="V34" s="2"/>
    </row>
    <row r="35" spans="1:22" x14ac:dyDescent="0.2">
      <c r="A35" s="1"/>
      <c r="B35" s="1"/>
      <c r="C35" s="1"/>
      <c r="D35" s="1"/>
      <c r="E35" s="2"/>
      <c r="F35" s="2"/>
      <c r="H35" s="1"/>
      <c r="I35" s="1"/>
      <c r="J35" s="1"/>
      <c r="K35" s="1"/>
      <c r="L35" s="2"/>
      <c r="M35" s="2"/>
      <c r="O35" s="1"/>
      <c r="P35" s="1"/>
      <c r="Q35" s="1"/>
      <c r="R35" s="1"/>
      <c r="S35" s="2"/>
      <c r="T35" s="2"/>
      <c r="U35" s="5"/>
      <c r="V35" s="2"/>
    </row>
    <row r="36" spans="1:22" x14ac:dyDescent="0.2">
      <c r="A36" s="1"/>
      <c r="B36" s="1"/>
      <c r="C36" s="1"/>
      <c r="D36" s="1"/>
      <c r="E36" s="2"/>
      <c r="F36" s="2"/>
      <c r="H36" s="1"/>
      <c r="I36" s="1"/>
      <c r="J36" s="1"/>
      <c r="K36" s="1"/>
      <c r="L36" s="2"/>
      <c r="M36" s="2"/>
      <c r="O36" s="1"/>
      <c r="P36" s="1"/>
      <c r="Q36" s="1"/>
      <c r="R36" s="1"/>
      <c r="S36" s="2"/>
      <c r="T36" s="2"/>
      <c r="U36" s="5"/>
      <c r="V36" s="2"/>
    </row>
    <row r="37" spans="1:22" x14ac:dyDescent="0.2">
      <c r="A37" s="1"/>
      <c r="B37" s="1"/>
      <c r="C37" s="1"/>
      <c r="D37" s="1"/>
      <c r="E37" s="2"/>
      <c r="F37" s="2"/>
      <c r="G37" s="2"/>
      <c r="H37" s="2"/>
      <c r="I37" s="1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5"/>
      <c r="V37" s="2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6"/>
  <sheetViews>
    <sheetView topLeftCell="D1" zoomScale="75" zoomScaleNormal="75" zoomScalePageLayoutView="75" workbookViewId="0">
      <selection activeCell="V12" sqref="V12:W18"/>
    </sheetView>
  </sheetViews>
  <sheetFormatPr baseColWidth="10" defaultColWidth="10.83203125" defaultRowHeight="16" x14ac:dyDescent="0.2"/>
  <cols>
    <col min="1" max="1" width="23" customWidth="1"/>
    <col min="6" max="6" width="21" customWidth="1"/>
    <col min="7" max="7" width="26.1640625" customWidth="1"/>
    <col min="8" max="8" width="19.1640625" customWidth="1"/>
    <col min="12" max="12" width="18.5" customWidth="1"/>
    <col min="13" max="13" width="15.83203125" customWidth="1"/>
    <col min="14" max="14" width="22.1640625" customWidth="1"/>
    <col min="15" max="15" width="19.5" customWidth="1"/>
    <col min="20" max="20" width="10.83203125" customWidth="1"/>
  </cols>
  <sheetData>
    <row r="1" spans="1:23" x14ac:dyDescent="0.2">
      <c r="A1" t="s">
        <v>0</v>
      </c>
      <c r="B1" s="1"/>
      <c r="C1" s="1"/>
      <c r="D1" s="1"/>
      <c r="E1" s="1"/>
      <c r="F1" s="2"/>
      <c r="G1" s="1"/>
      <c r="H1" s="9" t="s">
        <v>0</v>
      </c>
      <c r="I1" s="1"/>
      <c r="J1" s="1"/>
      <c r="K1" s="1"/>
      <c r="L1" s="1"/>
      <c r="M1" s="2"/>
      <c r="N1" s="2"/>
      <c r="O1" t="s">
        <v>0</v>
      </c>
      <c r="P1" s="1"/>
      <c r="Q1" s="1"/>
      <c r="R1" s="1"/>
      <c r="S1" s="1"/>
      <c r="T1" s="2"/>
      <c r="U1" s="3"/>
      <c r="V1" s="4"/>
    </row>
    <row r="2" spans="1:23" x14ac:dyDescent="0.2">
      <c r="A2" t="s">
        <v>11</v>
      </c>
      <c r="B2" s="1" t="s">
        <v>3</v>
      </c>
      <c r="C2" s="1" t="s">
        <v>4</v>
      </c>
      <c r="D2" s="1" t="s">
        <v>5</v>
      </c>
      <c r="E2" s="1" t="s">
        <v>6</v>
      </c>
      <c r="F2" s="2" t="s">
        <v>7</v>
      </c>
      <c r="G2" s="1"/>
      <c r="H2" t="s">
        <v>11</v>
      </c>
      <c r="I2" s="1" t="s">
        <v>3</v>
      </c>
      <c r="J2" s="1" t="s">
        <v>4</v>
      </c>
      <c r="K2" s="1" t="s">
        <v>5</v>
      </c>
      <c r="L2" s="1" t="s">
        <v>6</v>
      </c>
      <c r="M2" s="2" t="s">
        <v>7</v>
      </c>
      <c r="N2" s="2"/>
      <c r="O2" t="s">
        <v>11</v>
      </c>
      <c r="P2" s="1" t="s">
        <v>3</v>
      </c>
      <c r="Q2" s="1" t="s">
        <v>4</v>
      </c>
      <c r="R2" s="1" t="s">
        <v>5</v>
      </c>
      <c r="S2" s="1" t="s">
        <v>6</v>
      </c>
      <c r="T2" s="2" t="s">
        <v>7</v>
      </c>
      <c r="U2" s="5"/>
      <c r="V2" s="2" t="s">
        <v>1</v>
      </c>
      <c r="W2" t="s">
        <v>21</v>
      </c>
    </row>
    <row r="3" spans="1:23" x14ac:dyDescent="0.2">
      <c r="A3">
        <v>0</v>
      </c>
      <c r="B3" s="1">
        <v>59.280999999999999</v>
      </c>
      <c r="C3" s="1">
        <f>B3-$B$3</f>
        <v>0</v>
      </c>
      <c r="D3" s="1">
        <v>449.1</v>
      </c>
      <c r="E3" s="1">
        <f>D3+C3</f>
        <v>449.1</v>
      </c>
      <c r="F3" s="2">
        <f>(C3/E3)*100</f>
        <v>0</v>
      </c>
      <c r="G3" s="1"/>
      <c r="H3" s="9">
        <v>0</v>
      </c>
      <c r="I3" s="1">
        <v>25</v>
      </c>
      <c r="J3" s="1">
        <f t="shared" ref="J3:J9" si="0">I3-$I$3</f>
        <v>0</v>
      </c>
      <c r="K3" s="1">
        <v>798.20299999999997</v>
      </c>
      <c r="L3" s="1">
        <f>K3+J3</f>
        <v>798.20299999999997</v>
      </c>
      <c r="M3" s="2">
        <f>(J3/L3)*100</f>
        <v>0</v>
      </c>
      <c r="N3" s="2"/>
      <c r="O3">
        <v>0</v>
      </c>
      <c r="P3" s="1">
        <v>51.97</v>
      </c>
      <c r="Q3" s="1">
        <f>P3-$P$3</f>
        <v>0</v>
      </c>
      <c r="R3" s="1">
        <v>105.907</v>
      </c>
      <c r="S3" s="1">
        <f>R3+Q3</f>
        <v>105.907</v>
      </c>
      <c r="T3" s="2">
        <f>(Q3/S3)*100</f>
        <v>0</v>
      </c>
      <c r="U3" s="5"/>
      <c r="V3" s="2">
        <v>0</v>
      </c>
      <c r="W3">
        <v>0</v>
      </c>
    </row>
    <row r="4" spans="1:23" x14ac:dyDescent="0.2">
      <c r="A4">
        <v>0.05</v>
      </c>
      <c r="B4" s="1">
        <v>88.162000000000006</v>
      </c>
      <c r="C4" s="1">
        <f t="shared" ref="C4:C9" si="1">B4-$B$3</f>
        <v>28.881000000000007</v>
      </c>
      <c r="D4" s="1">
        <v>1539.434</v>
      </c>
      <c r="E4" s="1">
        <f t="shared" ref="E4:E9" si="2">D4+C4</f>
        <v>1568.3150000000001</v>
      </c>
      <c r="F4" s="2">
        <f t="shared" ref="F4:F9" si="3">(C4/E4)*100</f>
        <v>1.8415305598683942</v>
      </c>
      <c r="G4" s="1"/>
      <c r="H4" s="9">
        <v>0.05</v>
      </c>
      <c r="I4" s="1">
        <v>39</v>
      </c>
      <c r="J4" s="1">
        <f t="shared" si="0"/>
        <v>14</v>
      </c>
      <c r="K4" s="1">
        <v>876.404</v>
      </c>
      <c r="L4" s="1">
        <f t="shared" ref="L4:L9" si="4">K4+J4</f>
        <v>890.404</v>
      </c>
      <c r="M4" s="2">
        <f t="shared" ref="M4:M9" si="5">(J4/L4)*100</f>
        <v>1.5723199805930792</v>
      </c>
      <c r="N4" s="2"/>
      <c r="O4">
        <v>0.05</v>
      </c>
      <c r="P4" s="1">
        <v>53.981000000000002</v>
      </c>
      <c r="Q4" s="1">
        <f t="shared" ref="Q4:Q9" si="6">P4-$P$3</f>
        <v>2.0110000000000028</v>
      </c>
      <c r="R4" s="1">
        <v>116.842</v>
      </c>
      <c r="S4" s="1">
        <f t="shared" ref="S4:S9" si="7">R4+Q4</f>
        <v>118.85300000000001</v>
      </c>
      <c r="T4" s="2">
        <f t="shared" ref="T4:T9" si="8">(Q4/S4)*100</f>
        <v>1.692006091558482</v>
      </c>
      <c r="U4" s="5"/>
      <c r="V4" s="2">
        <f t="shared" ref="V4:V9" si="9">AVERAGE(T4,M4,F4)</f>
        <v>1.7019522106733185</v>
      </c>
      <c r="W4">
        <f t="shared" ref="W4:W9" si="10">_xlfn.STDEV.S(T4,M4,F4)</f>
        <v>0.13488060632471427</v>
      </c>
    </row>
    <row r="5" spans="1:23" x14ac:dyDescent="0.2">
      <c r="A5">
        <v>0.1</v>
      </c>
      <c r="B5" s="1">
        <v>119.717</v>
      </c>
      <c r="C5" s="1">
        <f t="shared" si="1"/>
        <v>60.436</v>
      </c>
      <c r="D5" s="1">
        <v>1407.6120000000001</v>
      </c>
      <c r="E5" s="1">
        <f t="shared" si="2"/>
        <v>1468.048</v>
      </c>
      <c r="F5" s="2">
        <f t="shared" si="3"/>
        <v>4.1167591250422335</v>
      </c>
      <c r="G5" s="1"/>
      <c r="H5" s="9">
        <v>0.1</v>
      </c>
      <c r="I5" s="1">
        <v>45.372999999999998</v>
      </c>
      <c r="J5" s="1">
        <f t="shared" si="0"/>
        <v>20.372999999999998</v>
      </c>
      <c r="K5" s="1">
        <v>865.44200000000001</v>
      </c>
      <c r="L5" s="1">
        <f t="shared" si="4"/>
        <v>885.81500000000005</v>
      </c>
      <c r="M5" s="2">
        <f t="shared" si="5"/>
        <v>2.2999158966601376</v>
      </c>
      <c r="N5" s="2"/>
      <c r="O5">
        <v>0.1</v>
      </c>
      <c r="P5" s="1">
        <v>53</v>
      </c>
      <c r="Q5" s="1">
        <f t="shared" si="6"/>
        <v>1.0300000000000011</v>
      </c>
      <c r="R5" s="1">
        <v>125.137</v>
      </c>
      <c r="S5" s="1">
        <f t="shared" si="7"/>
        <v>126.167</v>
      </c>
      <c r="T5" s="2">
        <f t="shared" si="8"/>
        <v>0.81637829226342951</v>
      </c>
      <c r="U5" s="5"/>
      <c r="V5" s="2">
        <f t="shared" si="9"/>
        <v>2.4110177713219336</v>
      </c>
      <c r="W5">
        <f t="shared" si="10"/>
        <v>1.6529930823383536</v>
      </c>
    </row>
    <row r="6" spans="1:23" x14ac:dyDescent="0.2">
      <c r="A6">
        <v>0.25</v>
      </c>
      <c r="B6" s="1">
        <v>99.1</v>
      </c>
      <c r="C6" s="1">
        <f t="shared" si="1"/>
        <v>39.818999999999996</v>
      </c>
      <c r="D6" s="1">
        <v>1521.47</v>
      </c>
      <c r="E6" s="1">
        <f t="shared" si="2"/>
        <v>1561.289</v>
      </c>
      <c r="F6" s="2">
        <f t="shared" si="3"/>
        <v>2.5503926563243571</v>
      </c>
      <c r="G6" s="1"/>
      <c r="H6" s="9">
        <v>0.25</v>
      </c>
      <c r="I6" s="1">
        <v>40.341000000000001</v>
      </c>
      <c r="J6" s="1">
        <f t="shared" si="0"/>
        <v>15.341000000000001</v>
      </c>
      <c r="K6" s="1">
        <v>694.62699999999995</v>
      </c>
      <c r="L6" s="1">
        <f t="shared" si="4"/>
        <v>709.96799999999996</v>
      </c>
      <c r="M6" s="2">
        <f t="shared" si="5"/>
        <v>2.1608016135938524</v>
      </c>
      <c r="N6" s="2"/>
      <c r="O6">
        <v>0.25</v>
      </c>
      <c r="P6" s="1">
        <v>59.018999999999998</v>
      </c>
      <c r="Q6" s="1">
        <f t="shared" si="6"/>
        <v>7.0489999999999995</v>
      </c>
      <c r="R6" s="1">
        <v>123.268</v>
      </c>
      <c r="S6" s="1">
        <v>1245.328</v>
      </c>
      <c r="T6" s="2">
        <f t="shared" si="8"/>
        <v>0.56603561471355335</v>
      </c>
      <c r="U6" s="5"/>
      <c r="V6" s="2">
        <f t="shared" si="9"/>
        <v>1.7590766282105876</v>
      </c>
      <c r="W6">
        <f t="shared" si="10"/>
        <v>1.0514064105085545</v>
      </c>
    </row>
    <row r="7" spans="1:23" x14ac:dyDescent="0.2">
      <c r="A7">
        <v>0.5</v>
      </c>
      <c r="B7" s="1">
        <v>93.12</v>
      </c>
      <c r="C7" s="1">
        <f t="shared" si="1"/>
        <v>33.839000000000006</v>
      </c>
      <c r="D7" s="1">
        <v>1542.52</v>
      </c>
      <c r="E7" s="1">
        <f t="shared" si="2"/>
        <v>1576.3589999999999</v>
      </c>
      <c r="F7" s="2">
        <f t="shared" si="3"/>
        <v>2.1466556793217793</v>
      </c>
      <c r="G7" s="1"/>
      <c r="H7" s="9">
        <v>0.5</v>
      </c>
      <c r="I7" s="1">
        <v>44.965000000000003</v>
      </c>
      <c r="J7" s="1">
        <f t="shared" si="0"/>
        <v>19.965000000000003</v>
      </c>
      <c r="K7" s="1">
        <v>758.35900000000004</v>
      </c>
      <c r="L7" s="1">
        <f t="shared" si="4"/>
        <v>778.32400000000007</v>
      </c>
      <c r="M7" s="2">
        <f t="shared" si="5"/>
        <v>2.5651271192973621</v>
      </c>
      <c r="N7" s="2"/>
      <c r="O7">
        <v>0.5</v>
      </c>
      <c r="P7" s="1">
        <v>64</v>
      </c>
      <c r="Q7" s="1">
        <f t="shared" si="6"/>
        <v>12.030000000000001</v>
      </c>
      <c r="R7" s="1">
        <v>125.432</v>
      </c>
      <c r="S7" s="1">
        <v>1609.4580000000001</v>
      </c>
      <c r="T7" s="2">
        <f t="shared" si="8"/>
        <v>0.74745659718986146</v>
      </c>
      <c r="U7" s="5"/>
      <c r="V7" s="2">
        <f t="shared" si="9"/>
        <v>1.8197464652696675</v>
      </c>
      <c r="W7">
        <f t="shared" si="10"/>
        <v>0.95191058267505646</v>
      </c>
    </row>
    <row r="8" spans="1:23" x14ac:dyDescent="0.2">
      <c r="A8">
        <v>1</v>
      </c>
      <c r="B8" s="1">
        <v>126.768</v>
      </c>
      <c r="C8" s="1">
        <f t="shared" si="1"/>
        <v>67.486999999999995</v>
      </c>
      <c r="D8" s="1">
        <v>1597.05</v>
      </c>
      <c r="E8" s="1">
        <f t="shared" si="2"/>
        <v>1664.537</v>
      </c>
      <c r="F8" s="2">
        <f t="shared" si="3"/>
        <v>4.0544007132313666</v>
      </c>
      <c r="G8" s="1"/>
      <c r="H8" s="9">
        <v>1</v>
      </c>
      <c r="I8" s="1">
        <v>40.265000000000001</v>
      </c>
      <c r="J8" s="1">
        <f t="shared" si="0"/>
        <v>15.265000000000001</v>
      </c>
      <c r="K8" s="1">
        <v>698.471</v>
      </c>
      <c r="L8" s="1">
        <f t="shared" si="4"/>
        <v>713.73599999999999</v>
      </c>
      <c r="M8" s="2">
        <f t="shared" si="5"/>
        <v>2.1387459789053658</v>
      </c>
      <c r="N8" s="2"/>
      <c r="O8">
        <v>1</v>
      </c>
      <c r="P8" s="1">
        <v>60.904000000000003</v>
      </c>
      <c r="Q8" s="1">
        <f t="shared" si="6"/>
        <v>8.9340000000000046</v>
      </c>
      <c r="R8" s="1">
        <v>125.893</v>
      </c>
      <c r="S8" s="1">
        <f t="shared" si="7"/>
        <v>134.827</v>
      </c>
      <c r="T8" s="2">
        <f t="shared" si="8"/>
        <v>6.6262692190733343</v>
      </c>
      <c r="U8" s="5"/>
      <c r="V8" s="2">
        <f t="shared" si="9"/>
        <v>4.273138637070022</v>
      </c>
      <c r="W8">
        <f t="shared" si="10"/>
        <v>2.2517439724035775</v>
      </c>
    </row>
    <row r="9" spans="1:23" x14ac:dyDescent="0.2">
      <c r="A9">
        <v>2</v>
      </c>
      <c r="B9" s="1">
        <v>105.58799999999999</v>
      </c>
      <c r="C9" s="1">
        <f t="shared" si="1"/>
        <v>46.306999999999995</v>
      </c>
      <c r="D9" s="1">
        <v>1302.643</v>
      </c>
      <c r="E9" s="1">
        <f t="shared" si="2"/>
        <v>1348.95</v>
      </c>
      <c r="F9" s="2">
        <f t="shared" si="3"/>
        <v>3.4328181177953221</v>
      </c>
      <c r="G9" s="1"/>
      <c r="H9" s="9">
        <v>2</v>
      </c>
      <c r="I9" s="1">
        <v>38.469000000000001</v>
      </c>
      <c r="J9" s="1">
        <f t="shared" si="0"/>
        <v>13.469000000000001</v>
      </c>
      <c r="K9" s="1">
        <v>652.42600000000004</v>
      </c>
      <c r="L9" s="1">
        <f t="shared" si="4"/>
        <v>665.8950000000001</v>
      </c>
      <c r="M9" s="2">
        <f t="shared" si="5"/>
        <v>2.0226912651393989</v>
      </c>
      <c r="N9" s="2"/>
      <c r="O9">
        <v>2</v>
      </c>
      <c r="P9" s="1">
        <v>63</v>
      </c>
      <c r="Q9" s="1">
        <f t="shared" si="6"/>
        <v>11.030000000000001</v>
      </c>
      <c r="R9" s="1">
        <v>91</v>
      </c>
      <c r="S9" s="1">
        <f t="shared" si="7"/>
        <v>102.03</v>
      </c>
      <c r="T9" s="2">
        <f t="shared" si="8"/>
        <v>10.810545917867294</v>
      </c>
      <c r="U9" s="5"/>
      <c r="V9" s="2">
        <f t="shared" si="9"/>
        <v>5.4220184336006723</v>
      </c>
      <c r="W9">
        <f t="shared" si="10"/>
        <v>4.7195641506041541</v>
      </c>
    </row>
    <row r="10" spans="1:23" x14ac:dyDescent="0.2">
      <c r="A10" s="6" t="s">
        <v>9</v>
      </c>
      <c r="B10" s="1"/>
      <c r="C10" s="1"/>
      <c r="D10" s="1"/>
      <c r="E10" s="1"/>
      <c r="F10" s="2"/>
      <c r="G10" s="1"/>
      <c r="H10" s="8" t="s">
        <v>9</v>
      </c>
      <c r="I10" s="1"/>
      <c r="J10" s="1"/>
      <c r="K10" s="1"/>
      <c r="L10" s="1"/>
      <c r="M10" s="2"/>
      <c r="N10" s="2"/>
      <c r="O10" s="6" t="s">
        <v>9</v>
      </c>
      <c r="P10" s="1"/>
      <c r="Q10" s="1"/>
      <c r="R10" s="1"/>
      <c r="S10" s="1"/>
      <c r="T10" s="2"/>
      <c r="U10" s="5"/>
      <c r="V10" s="2"/>
    </row>
    <row r="11" spans="1:23" x14ac:dyDescent="0.2">
      <c r="A11" t="s">
        <v>11</v>
      </c>
      <c r="B11" s="1" t="s">
        <v>3</v>
      </c>
      <c r="C11" s="1" t="s">
        <v>4</v>
      </c>
      <c r="D11" s="1" t="s">
        <v>5</v>
      </c>
      <c r="E11" s="1" t="s">
        <v>6</v>
      </c>
      <c r="F11" s="2" t="s">
        <v>7</v>
      </c>
      <c r="G11" s="1"/>
      <c r="H11" t="s">
        <v>11</v>
      </c>
      <c r="I11" s="1" t="s">
        <v>3</v>
      </c>
      <c r="J11" s="1" t="s">
        <v>4</v>
      </c>
      <c r="K11" s="1" t="s">
        <v>5</v>
      </c>
      <c r="L11" s="1" t="s">
        <v>6</v>
      </c>
      <c r="M11" s="2" t="s">
        <v>7</v>
      </c>
      <c r="N11" s="2"/>
      <c r="O11" t="s">
        <v>11</v>
      </c>
      <c r="P11" s="1" t="s">
        <v>3</v>
      </c>
      <c r="Q11" s="1" t="s">
        <v>4</v>
      </c>
      <c r="R11" s="1" t="s">
        <v>5</v>
      </c>
      <c r="S11" s="1" t="s">
        <v>6</v>
      </c>
      <c r="T11" s="2" t="s">
        <v>7</v>
      </c>
      <c r="U11" s="7"/>
      <c r="V11" s="2"/>
    </row>
    <row r="12" spans="1:23" x14ac:dyDescent="0.2">
      <c r="A12">
        <v>0</v>
      </c>
      <c r="B12" s="1">
        <v>59</v>
      </c>
      <c r="C12" s="1">
        <f>B12-$B$12</f>
        <v>0</v>
      </c>
      <c r="D12" s="1">
        <v>2833.1680000000001</v>
      </c>
      <c r="E12" s="1">
        <f>D12+C12</f>
        <v>2833.1680000000001</v>
      </c>
      <c r="F12" s="2">
        <f>(C12/E12)*100</f>
        <v>0</v>
      </c>
      <c r="G12" s="1"/>
      <c r="H12" s="9">
        <v>0</v>
      </c>
      <c r="I12" s="1">
        <v>25</v>
      </c>
      <c r="J12" s="1">
        <f t="shared" ref="J12:J18" si="11">I12-$I$12</f>
        <v>0</v>
      </c>
      <c r="K12" s="1">
        <v>764.69200000000001</v>
      </c>
      <c r="L12" s="1">
        <f>K12+J12</f>
        <v>764.69200000000001</v>
      </c>
      <c r="M12" s="2">
        <f>(J12/L12)*100</f>
        <v>0</v>
      </c>
      <c r="N12" s="2"/>
      <c r="O12">
        <v>0</v>
      </c>
      <c r="P12" s="1">
        <v>52</v>
      </c>
      <c r="Q12" s="1">
        <f>P12-$P$12</f>
        <v>0</v>
      </c>
      <c r="R12" s="1">
        <v>106</v>
      </c>
      <c r="S12" s="1">
        <f>R12+Q12</f>
        <v>106</v>
      </c>
      <c r="T12" s="2">
        <f>(Q12/S12)*100</f>
        <v>0</v>
      </c>
      <c r="U12" s="5"/>
      <c r="V12" s="2">
        <v>0</v>
      </c>
      <c r="W12">
        <v>0</v>
      </c>
    </row>
    <row r="13" spans="1:23" x14ac:dyDescent="0.2">
      <c r="A13">
        <v>0.05</v>
      </c>
      <c r="B13" s="1">
        <v>113.812</v>
      </c>
      <c r="C13" s="1">
        <f t="shared" ref="C13:C18" si="12">B13-$B$12</f>
        <v>54.811999999999998</v>
      </c>
      <c r="D13" s="1">
        <v>1446.17</v>
      </c>
      <c r="E13" s="1">
        <f t="shared" ref="E13:E18" si="13">D13+C13</f>
        <v>1500.982</v>
      </c>
      <c r="F13" s="2">
        <f t="shared" ref="F13:F18" si="14">(C13/E13)*100</f>
        <v>3.6517426591391504</v>
      </c>
      <c r="G13" s="1"/>
      <c r="H13" s="9">
        <v>0.05</v>
      </c>
      <c r="I13" s="1">
        <v>36.71</v>
      </c>
      <c r="J13" s="1">
        <f t="shared" si="11"/>
        <v>11.71</v>
      </c>
      <c r="K13" s="1">
        <v>867.14599999999996</v>
      </c>
      <c r="L13" s="1">
        <f t="shared" ref="L13:L18" si="15">K13+J13</f>
        <v>878.85599999999999</v>
      </c>
      <c r="M13" s="2">
        <f t="shared" ref="M13:M18" si="16">(J13/L13)*100</f>
        <v>1.3324139563250408</v>
      </c>
      <c r="N13" s="2"/>
      <c r="O13">
        <v>0.05</v>
      </c>
      <c r="P13" s="1">
        <v>54</v>
      </c>
      <c r="Q13" s="1">
        <f t="shared" ref="Q13:Q18" si="17">P13-$P$12</f>
        <v>2</v>
      </c>
      <c r="R13" s="1">
        <v>105.571</v>
      </c>
      <c r="S13" s="1">
        <f t="shared" ref="S13:S18" si="18">R13+Q13</f>
        <v>107.571</v>
      </c>
      <c r="T13" s="2">
        <f t="shared" ref="T13:T18" si="19">(Q13/S13)*100</f>
        <v>1.8592371549953055</v>
      </c>
      <c r="U13" s="5"/>
      <c r="V13" s="2">
        <f t="shared" ref="V13:V18" si="20">AVERAGE(T13,M13,F13)</f>
        <v>2.2811312568198319</v>
      </c>
      <c r="W13">
        <f t="shared" ref="W13:W18" si="21">_xlfn.STDEV.S(T13,M13,F13)</f>
        <v>1.2158607579776921</v>
      </c>
    </row>
    <row r="14" spans="1:23" x14ac:dyDescent="0.2">
      <c r="A14">
        <v>0.1</v>
      </c>
      <c r="B14" s="1">
        <v>119.857</v>
      </c>
      <c r="C14" s="1">
        <f t="shared" si="12"/>
        <v>60.856999999999999</v>
      </c>
      <c r="D14" s="1">
        <v>1250.921</v>
      </c>
      <c r="E14" s="1">
        <f t="shared" si="13"/>
        <v>1311.778</v>
      </c>
      <c r="F14" s="2">
        <f t="shared" si="14"/>
        <v>4.6392758530787983</v>
      </c>
      <c r="G14" s="1"/>
      <c r="H14" s="9">
        <v>0.1</v>
      </c>
      <c r="I14" s="1">
        <v>50.426000000000002</v>
      </c>
      <c r="J14" s="1">
        <f t="shared" si="11"/>
        <v>25.426000000000002</v>
      </c>
      <c r="K14" s="1">
        <v>855.64700000000005</v>
      </c>
      <c r="L14" s="1">
        <f t="shared" si="15"/>
        <v>881.07300000000009</v>
      </c>
      <c r="M14" s="2">
        <f t="shared" si="16"/>
        <v>2.8857994740503905</v>
      </c>
      <c r="N14" s="2"/>
      <c r="O14">
        <v>0.1</v>
      </c>
      <c r="P14" s="1">
        <v>59</v>
      </c>
      <c r="Q14" s="1">
        <f t="shared" si="17"/>
        <v>7</v>
      </c>
      <c r="R14" s="1">
        <v>112.27800000000001</v>
      </c>
      <c r="S14" s="1">
        <f t="shared" si="18"/>
        <v>119.27800000000001</v>
      </c>
      <c r="T14" s="2">
        <f t="shared" si="19"/>
        <v>5.8686430020624085</v>
      </c>
      <c r="U14" s="5"/>
      <c r="V14" s="2">
        <f t="shared" si="20"/>
        <v>4.4645727763971994</v>
      </c>
      <c r="W14">
        <f t="shared" si="21"/>
        <v>1.4990762995599323</v>
      </c>
    </row>
    <row r="15" spans="1:23" x14ac:dyDescent="0.2">
      <c r="A15">
        <v>0.25</v>
      </c>
      <c r="B15" s="1">
        <v>132.49</v>
      </c>
      <c r="C15" s="1">
        <f t="shared" si="12"/>
        <v>73.490000000000009</v>
      </c>
      <c r="D15" s="1">
        <v>1200.58</v>
      </c>
      <c r="E15" s="1">
        <f t="shared" si="13"/>
        <v>1274.07</v>
      </c>
      <c r="F15" s="2">
        <f t="shared" si="14"/>
        <v>5.7681289097145383</v>
      </c>
      <c r="G15" s="1"/>
      <c r="H15" s="9">
        <v>0.25</v>
      </c>
      <c r="I15" s="1">
        <v>68.17</v>
      </c>
      <c r="J15" s="1">
        <f t="shared" si="11"/>
        <v>43.17</v>
      </c>
      <c r="K15" s="1">
        <v>809.83</v>
      </c>
      <c r="L15" s="1">
        <f t="shared" si="15"/>
        <v>853</v>
      </c>
      <c r="M15" s="2">
        <f t="shared" si="16"/>
        <v>5.0609613130128963</v>
      </c>
      <c r="N15" s="2"/>
      <c r="O15">
        <v>0.25</v>
      </c>
      <c r="P15" s="1">
        <v>58</v>
      </c>
      <c r="Q15" s="1">
        <f t="shared" si="17"/>
        <v>6</v>
      </c>
      <c r="R15" s="1">
        <v>128.09299999999999</v>
      </c>
      <c r="S15" s="1">
        <f t="shared" si="18"/>
        <v>134.09299999999999</v>
      </c>
      <c r="T15" s="2">
        <f t="shared" si="19"/>
        <v>4.4745064992206904</v>
      </c>
      <c r="U15" s="5"/>
      <c r="V15" s="2">
        <f t="shared" si="20"/>
        <v>5.101198907316042</v>
      </c>
      <c r="W15">
        <f t="shared" si="21"/>
        <v>0.64774920550276294</v>
      </c>
    </row>
    <row r="16" spans="1:23" x14ac:dyDescent="0.2">
      <c r="A16">
        <v>0.5</v>
      </c>
      <c r="B16" s="1">
        <v>116.348</v>
      </c>
      <c r="C16" s="1">
        <f t="shared" si="12"/>
        <v>57.347999999999999</v>
      </c>
      <c r="D16" s="1">
        <v>1437.277</v>
      </c>
      <c r="E16" s="1">
        <f t="shared" si="13"/>
        <v>1494.625</v>
      </c>
      <c r="F16" s="2">
        <f t="shared" si="14"/>
        <v>3.8369490674918461</v>
      </c>
      <c r="G16" s="1"/>
      <c r="H16" s="9">
        <v>0.5</v>
      </c>
      <c r="I16" s="1">
        <v>40.616999999999997</v>
      </c>
      <c r="J16" s="1">
        <f t="shared" si="11"/>
        <v>15.616999999999997</v>
      </c>
      <c r="K16" s="1">
        <v>753.16600000000005</v>
      </c>
      <c r="L16" s="1">
        <f t="shared" si="15"/>
        <v>768.78300000000002</v>
      </c>
      <c r="M16" s="2">
        <f t="shared" si="16"/>
        <v>2.0313924735588582</v>
      </c>
      <c r="N16" s="2"/>
      <c r="O16">
        <v>0.5</v>
      </c>
      <c r="P16" s="1">
        <v>65.397999999999996</v>
      </c>
      <c r="Q16" s="1">
        <f t="shared" si="17"/>
        <v>13.397999999999996</v>
      </c>
      <c r="R16" s="1">
        <v>157.06399999999999</v>
      </c>
      <c r="S16" s="1">
        <f t="shared" si="18"/>
        <v>170.46199999999999</v>
      </c>
      <c r="T16" s="2">
        <f t="shared" si="19"/>
        <v>7.8598162640353841</v>
      </c>
      <c r="U16" s="5"/>
      <c r="V16" s="2">
        <f t="shared" si="20"/>
        <v>4.5760526016953627</v>
      </c>
      <c r="W16">
        <f t="shared" si="21"/>
        <v>2.9836783499654058</v>
      </c>
    </row>
    <row r="17" spans="1:23" x14ac:dyDescent="0.2">
      <c r="A17">
        <v>1</v>
      </c>
      <c r="B17" s="1">
        <v>123.387</v>
      </c>
      <c r="C17" s="1">
        <f t="shared" si="12"/>
        <v>64.387</v>
      </c>
      <c r="D17" s="1">
        <v>1350.231</v>
      </c>
      <c r="E17" s="1">
        <f t="shared" si="13"/>
        <v>1414.6179999999999</v>
      </c>
      <c r="F17" s="2">
        <f t="shared" si="14"/>
        <v>4.5515467779994312</v>
      </c>
      <c r="G17" s="1"/>
      <c r="H17" s="9">
        <v>1</v>
      </c>
      <c r="I17" s="1">
        <v>47.734999999999999</v>
      </c>
      <c r="J17" s="1">
        <f t="shared" si="11"/>
        <v>22.734999999999999</v>
      </c>
      <c r="K17" s="1">
        <v>726.09900000000005</v>
      </c>
      <c r="L17" s="1">
        <f t="shared" si="15"/>
        <v>748.83400000000006</v>
      </c>
      <c r="M17" s="2">
        <f t="shared" si="16"/>
        <v>3.0360533843281687</v>
      </c>
      <c r="N17" s="2"/>
      <c r="O17">
        <v>1</v>
      </c>
      <c r="P17" s="1">
        <v>59.216999999999999</v>
      </c>
      <c r="Q17" s="1">
        <f t="shared" si="17"/>
        <v>7.2169999999999987</v>
      </c>
      <c r="R17" s="1">
        <v>175.81399999999999</v>
      </c>
      <c r="S17" s="1">
        <f t="shared" si="18"/>
        <v>183.03100000000001</v>
      </c>
      <c r="T17" s="2">
        <f t="shared" si="19"/>
        <v>3.9430478989897875</v>
      </c>
      <c r="U17" s="5"/>
      <c r="V17" s="2">
        <f t="shared" si="20"/>
        <v>3.8435493537724619</v>
      </c>
      <c r="W17">
        <f t="shared" si="21"/>
        <v>0.76263033439575845</v>
      </c>
    </row>
    <row r="18" spans="1:23" x14ac:dyDescent="0.2">
      <c r="A18">
        <v>2</v>
      </c>
      <c r="B18" s="1">
        <v>185.518</v>
      </c>
      <c r="C18" s="1">
        <f t="shared" si="12"/>
        <v>126.518</v>
      </c>
      <c r="D18" s="1">
        <v>1377.854</v>
      </c>
      <c r="E18" s="1">
        <f t="shared" si="13"/>
        <v>1504.3720000000001</v>
      </c>
      <c r="F18" s="2">
        <f t="shared" si="14"/>
        <v>8.4100209256752976</v>
      </c>
      <c r="G18" s="1"/>
      <c r="H18" s="9">
        <v>2</v>
      </c>
      <c r="I18" s="1">
        <v>79.817999999999998</v>
      </c>
      <c r="J18" s="1">
        <f t="shared" si="11"/>
        <v>54.817999999999998</v>
      </c>
      <c r="K18" s="1">
        <v>698.77</v>
      </c>
      <c r="L18" s="1">
        <f t="shared" si="15"/>
        <v>753.58799999999997</v>
      </c>
      <c r="M18" s="2">
        <f t="shared" si="16"/>
        <v>7.2742665753700964</v>
      </c>
      <c r="N18" s="2"/>
      <c r="O18">
        <v>2</v>
      </c>
      <c r="P18" s="1">
        <v>62.664999999999999</v>
      </c>
      <c r="Q18" s="1">
        <f t="shared" si="17"/>
        <v>10.664999999999999</v>
      </c>
      <c r="R18" s="1">
        <v>135.69200000000001</v>
      </c>
      <c r="S18" s="1">
        <f t="shared" si="18"/>
        <v>146.357</v>
      </c>
      <c r="T18" s="2">
        <f t="shared" si="19"/>
        <v>7.2869763660091413</v>
      </c>
      <c r="U18" s="5"/>
      <c r="V18" s="2">
        <f t="shared" si="20"/>
        <v>7.6570879556848448</v>
      </c>
      <c r="W18">
        <f t="shared" si="21"/>
        <v>0.65209004567506224</v>
      </c>
    </row>
    <row r="19" spans="1:23" x14ac:dyDescent="0.2">
      <c r="A19" s="1"/>
      <c r="B19" s="1"/>
      <c r="C19" s="1"/>
      <c r="D19" s="1"/>
      <c r="E19" s="2"/>
      <c r="F19" s="2"/>
      <c r="G19" s="8"/>
      <c r="H19" s="1"/>
      <c r="I19" s="1"/>
      <c r="J19" s="1"/>
      <c r="K19" s="1"/>
      <c r="L19" s="2"/>
      <c r="M19" s="2"/>
      <c r="N19" s="6"/>
      <c r="O19" s="1"/>
      <c r="P19" s="1"/>
      <c r="Q19" s="1"/>
      <c r="R19" s="1"/>
      <c r="S19" s="2"/>
      <c r="T19" s="2"/>
      <c r="U19" s="5"/>
      <c r="V19" s="2"/>
    </row>
    <row r="20" spans="1:23" x14ac:dyDescent="0.2">
      <c r="A20" s="1"/>
      <c r="B20" s="1"/>
      <c r="C20" s="1"/>
      <c r="D20" s="1"/>
      <c r="E20" s="2"/>
      <c r="F20" s="2"/>
      <c r="G20" s="9"/>
      <c r="H20" s="1"/>
      <c r="I20" s="1"/>
      <c r="J20" s="1"/>
      <c r="K20" s="1"/>
      <c r="L20" s="2"/>
      <c r="M20" s="2"/>
      <c r="O20" s="1"/>
      <c r="P20" s="1"/>
      <c r="Q20" s="1"/>
      <c r="R20" s="1"/>
      <c r="S20" s="2"/>
      <c r="T20" s="2"/>
      <c r="U20" s="7"/>
      <c r="V20" s="2"/>
    </row>
    <row r="21" spans="1:23" x14ac:dyDescent="0.2">
      <c r="A21" s="1"/>
      <c r="B21" s="1"/>
      <c r="C21" s="1"/>
      <c r="D21" s="1"/>
      <c r="E21" s="2"/>
      <c r="F21" s="2"/>
      <c r="H21" s="1"/>
      <c r="I21" s="1"/>
      <c r="J21" s="1"/>
      <c r="K21" s="1"/>
      <c r="L21" s="2"/>
      <c r="M21" s="2"/>
      <c r="O21" s="1"/>
      <c r="P21" s="1"/>
      <c r="Q21" s="1"/>
      <c r="R21" s="1"/>
      <c r="S21" s="2"/>
      <c r="T21" s="2"/>
      <c r="U21" s="5"/>
      <c r="V21" s="2"/>
    </row>
    <row r="22" spans="1:23" x14ac:dyDescent="0.2">
      <c r="A22" s="1"/>
      <c r="B22" s="1"/>
      <c r="C22" s="1"/>
      <c r="D22" s="1"/>
      <c r="E22" s="2"/>
      <c r="F22" s="2"/>
      <c r="H22" s="1"/>
      <c r="I22" s="1"/>
      <c r="J22" s="1"/>
      <c r="K22" s="1"/>
      <c r="L22" s="2"/>
      <c r="M22" s="2"/>
      <c r="O22" s="1"/>
      <c r="P22" s="1"/>
      <c r="Q22" s="1"/>
      <c r="R22" s="1"/>
      <c r="S22" s="2"/>
      <c r="T22" s="2"/>
      <c r="U22" s="5"/>
      <c r="V22" s="2"/>
    </row>
    <row r="23" spans="1:23" x14ac:dyDescent="0.2">
      <c r="A23" s="1"/>
      <c r="B23" s="1"/>
      <c r="C23" s="1"/>
      <c r="D23" s="1"/>
      <c r="E23" s="2"/>
      <c r="F23" s="2"/>
      <c r="H23" s="1"/>
      <c r="I23" s="1"/>
      <c r="J23" s="1"/>
      <c r="K23" s="1"/>
      <c r="L23" s="2"/>
      <c r="M23" s="2"/>
      <c r="O23" s="1"/>
      <c r="P23" s="1"/>
      <c r="Q23" s="1"/>
      <c r="R23" s="1"/>
      <c r="S23" s="2"/>
      <c r="T23" s="2"/>
      <c r="U23" s="5"/>
      <c r="V23" s="2"/>
    </row>
    <row r="24" spans="1:23" x14ac:dyDescent="0.2">
      <c r="A24" s="1"/>
      <c r="B24" s="1"/>
      <c r="C24" s="1"/>
      <c r="D24" s="1"/>
      <c r="E24" s="2"/>
      <c r="F24" s="2"/>
      <c r="H24" s="1"/>
      <c r="I24" s="1"/>
      <c r="J24" s="1"/>
      <c r="K24" s="1"/>
      <c r="L24" s="2"/>
      <c r="M24" s="2"/>
      <c r="O24" s="1"/>
      <c r="P24" s="1"/>
      <c r="Q24" s="1"/>
      <c r="R24" s="1"/>
      <c r="S24" s="2"/>
      <c r="T24" s="2"/>
      <c r="U24" s="5"/>
      <c r="V24" s="2"/>
    </row>
    <row r="25" spans="1:23" x14ac:dyDescent="0.2">
      <c r="A25" s="1"/>
      <c r="B25" s="1"/>
      <c r="C25" s="1"/>
      <c r="D25" s="1"/>
      <c r="E25" s="2"/>
      <c r="F25" s="2"/>
      <c r="H25" s="1"/>
      <c r="I25" s="1"/>
      <c r="J25" s="1"/>
      <c r="K25" s="1"/>
      <c r="L25" s="2"/>
      <c r="M25" s="2"/>
      <c r="O25" s="1"/>
      <c r="P25" s="1"/>
      <c r="Q25" s="1"/>
      <c r="R25" s="1"/>
      <c r="S25" s="2"/>
      <c r="T25" s="2"/>
      <c r="U25" s="5"/>
      <c r="V25" s="2"/>
    </row>
    <row r="26" spans="1:23" x14ac:dyDescent="0.2">
      <c r="A26" s="1"/>
      <c r="B26" s="1"/>
      <c r="C26" s="1"/>
      <c r="D26" s="1"/>
      <c r="E26" s="2"/>
      <c r="F26" s="2"/>
      <c r="H26" s="1"/>
      <c r="I26" s="1"/>
      <c r="J26" s="1"/>
      <c r="K26" s="1"/>
      <c r="L26" s="2"/>
      <c r="M26" s="2"/>
      <c r="O26" s="1"/>
      <c r="P26" s="1"/>
      <c r="Q26" s="1"/>
      <c r="R26" s="1"/>
      <c r="S26" s="2"/>
      <c r="T26" s="2"/>
      <c r="U26" s="5"/>
      <c r="V26" s="2"/>
    </row>
    <row r="27" spans="1:23" x14ac:dyDescent="0.2">
      <c r="A27" s="1"/>
      <c r="B27" s="1"/>
      <c r="C27" s="1"/>
      <c r="D27" s="1"/>
      <c r="E27" s="2"/>
      <c r="F27" s="2"/>
      <c r="H27" s="1"/>
      <c r="I27" s="1"/>
      <c r="J27" s="1"/>
      <c r="K27" s="1"/>
      <c r="L27" s="2"/>
      <c r="M27" s="2"/>
      <c r="O27" s="1"/>
      <c r="P27" s="1"/>
      <c r="Q27" s="1"/>
      <c r="R27" s="1"/>
      <c r="S27" s="2"/>
      <c r="T27" s="2"/>
      <c r="U27" s="5"/>
      <c r="V27" s="2"/>
    </row>
    <row r="28" spans="1:23" x14ac:dyDescent="0.2">
      <c r="A28" s="1"/>
      <c r="C28" s="1"/>
      <c r="D28" s="1"/>
      <c r="E28" s="1"/>
      <c r="F28" s="1"/>
      <c r="G28" s="2"/>
      <c r="H28" s="1"/>
      <c r="I28" s="1"/>
      <c r="J28" s="1"/>
      <c r="K28" s="1"/>
      <c r="L28" s="2"/>
      <c r="M28" s="2"/>
      <c r="N28" s="8"/>
      <c r="O28" s="1"/>
      <c r="P28" s="1"/>
      <c r="Q28" s="1"/>
      <c r="R28" s="1"/>
      <c r="S28" s="2"/>
      <c r="T28" s="2"/>
      <c r="U28" s="5"/>
      <c r="V28" s="2"/>
    </row>
    <row r="29" spans="1:23" x14ac:dyDescent="0.2">
      <c r="A29" s="1"/>
      <c r="C29" s="1"/>
      <c r="D29" s="1"/>
      <c r="E29" s="1"/>
      <c r="F29" s="1"/>
      <c r="G29" s="2"/>
      <c r="H29" s="1"/>
      <c r="I29" s="1"/>
      <c r="J29" s="1"/>
      <c r="K29" s="1"/>
      <c r="L29" s="2"/>
      <c r="M29" s="2"/>
      <c r="N29" s="9"/>
      <c r="O29" s="1"/>
      <c r="P29" s="1"/>
      <c r="Q29" s="1"/>
      <c r="R29" s="1"/>
      <c r="S29" s="2"/>
      <c r="T29" s="2"/>
      <c r="U29" s="7"/>
      <c r="V29" s="2"/>
    </row>
    <row r="30" spans="1:23" x14ac:dyDescent="0.2">
      <c r="A30" s="1"/>
      <c r="C30" s="1"/>
      <c r="D30" s="1"/>
      <c r="E30" s="1"/>
      <c r="F30" s="1"/>
      <c r="G30" s="2"/>
      <c r="H30" s="1"/>
      <c r="I30" s="1"/>
      <c r="J30" s="1"/>
      <c r="K30" s="1"/>
      <c r="L30" s="2"/>
      <c r="M30" s="2"/>
      <c r="O30" s="1"/>
      <c r="P30" s="1"/>
      <c r="Q30" s="1"/>
      <c r="R30" s="1"/>
      <c r="S30" s="2"/>
      <c r="T30" s="2"/>
      <c r="U30" s="5"/>
      <c r="V30" s="2"/>
    </row>
    <row r="31" spans="1:23" x14ac:dyDescent="0.2">
      <c r="A31" s="1"/>
      <c r="C31" s="1"/>
      <c r="D31" s="1"/>
      <c r="E31" s="1"/>
      <c r="F31" s="1"/>
      <c r="G31" s="2"/>
      <c r="H31" s="1"/>
      <c r="I31" s="1"/>
      <c r="J31" s="1"/>
      <c r="K31" s="1"/>
      <c r="L31" s="2"/>
      <c r="M31" s="2"/>
      <c r="O31" s="1"/>
      <c r="P31" s="1"/>
      <c r="Q31" s="1"/>
      <c r="R31" s="1"/>
      <c r="S31" s="2"/>
      <c r="T31" s="2"/>
      <c r="U31" s="5"/>
      <c r="V31" s="2"/>
    </row>
    <row r="32" spans="1:23" x14ac:dyDescent="0.2">
      <c r="A32" s="1"/>
      <c r="C32" s="1"/>
      <c r="D32" s="1"/>
      <c r="E32" s="1"/>
      <c r="F32" s="1"/>
      <c r="G32" s="2"/>
      <c r="H32" s="1"/>
      <c r="I32" s="1"/>
      <c r="J32" s="1"/>
      <c r="K32" s="1"/>
      <c r="L32" s="2"/>
      <c r="M32" s="2"/>
      <c r="O32" s="1"/>
      <c r="P32" s="1"/>
      <c r="Q32" s="1"/>
      <c r="R32" s="1"/>
      <c r="S32" s="2"/>
      <c r="T32" s="2"/>
      <c r="U32" s="5"/>
      <c r="V32" s="2"/>
    </row>
    <row r="33" spans="1:22" x14ac:dyDescent="0.2">
      <c r="A33" s="1"/>
      <c r="C33" s="1"/>
      <c r="D33" s="1"/>
      <c r="E33" s="1"/>
      <c r="F33" s="1"/>
      <c r="G33" s="2"/>
      <c r="H33" s="1"/>
      <c r="I33" s="1"/>
      <c r="J33" s="1"/>
      <c r="K33" s="1"/>
      <c r="L33" s="2"/>
      <c r="M33" s="2"/>
      <c r="O33" s="1"/>
      <c r="P33" s="1"/>
      <c r="Q33" s="1"/>
      <c r="R33" s="1"/>
      <c r="S33" s="2"/>
      <c r="T33" s="2"/>
      <c r="U33" s="5"/>
      <c r="V33" s="2"/>
    </row>
    <row r="34" spans="1:22" x14ac:dyDescent="0.2">
      <c r="A34" s="1"/>
      <c r="C34" s="1"/>
      <c r="D34" s="1"/>
      <c r="E34" s="1"/>
      <c r="F34" s="1"/>
      <c r="G34" s="2"/>
      <c r="H34" s="1"/>
      <c r="I34" s="1"/>
      <c r="J34" s="1"/>
      <c r="K34" s="1"/>
      <c r="L34" s="2"/>
      <c r="M34" s="2"/>
      <c r="O34" s="1"/>
      <c r="P34" s="1"/>
      <c r="Q34" s="1"/>
      <c r="R34" s="1"/>
      <c r="S34" s="2"/>
      <c r="T34" s="2"/>
      <c r="U34" s="5"/>
      <c r="V34" s="2"/>
    </row>
    <row r="35" spans="1:22" x14ac:dyDescent="0.2">
      <c r="A35" s="1"/>
      <c r="C35" s="1"/>
      <c r="D35" s="1"/>
      <c r="E35" s="1"/>
      <c r="F35" s="1"/>
      <c r="G35" s="2"/>
      <c r="H35" s="1"/>
      <c r="I35" s="1"/>
      <c r="J35" s="1"/>
      <c r="K35" s="1"/>
      <c r="L35" s="2"/>
      <c r="M35" s="2"/>
      <c r="O35" s="1"/>
      <c r="P35" s="1"/>
      <c r="Q35" s="1"/>
      <c r="R35" s="1"/>
      <c r="S35" s="2"/>
      <c r="T35" s="2"/>
      <c r="U35" s="5"/>
      <c r="V35" s="2"/>
    </row>
    <row r="36" spans="1:22" x14ac:dyDescent="0.2">
      <c r="A36" s="1"/>
      <c r="C36" s="1"/>
      <c r="D36" s="1"/>
      <c r="E36" s="1"/>
      <c r="F36" s="1"/>
      <c r="G36" s="2"/>
      <c r="H36" s="1"/>
      <c r="I36" s="1"/>
      <c r="J36" s="1"/>
      <c r="K36" s="1"/>
      <c r="L36" s="2"/>
      <c r="M36" s="2"/>
      <c r="O36" s="1"/>
      <c r="P36" s="1"/>
      <c r="Q36" s="1"/>
      <c r="R36" s="1"/>
      <c r="S36" s="2"/>
      <c r="T36" s="2"/>
      <c r="U36" s="5"/>
      <c r="V36" s="2"/>
    </row>
    <row r="37" spans="1:22" x14ac:dyDescent="0.2">
      <c r="A37" s="1"/>
      <c r="B37" s="6"/>
      <c r="C37" s="1"/>
      <c r="D37" s="1"/>
      <c r="E37" s="1"/>
      <c r="F37" s="1"/>
      <c r="G37" s="2"/>
      <c r="H37" s="2"/>
      <c r="I37" s="1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5"/>
      <c r="V37" s="2"/>
    </row>
    <row r="38" spans="1:22" x14ac:dyDescent="0.2">
      <c r="C38" s="1"/>
      <c r="D38" s="1"/>
      <c r="E38" s="1"/>
      <c r="F38" s="1"/>
      <c r="G38" s="2"/>
    </row>
    <row r="39" spans="1:22" x14ac:dyDescent="0.2">
      <c r="C39" s="1"/>
      <c r="D39" s="1"/>
      <c r="E39" s="1"/>
      <c r="F39" s="1"/>
      <c r="G39" s="2"/>
    </row>
    <row r="40" spans="1:22" x14ac:dyDescent="0.2">
      <c r="C40" s="1"/>
      <c r="D40" s="1"/>
      <c r="E40" s="1"/>
      <c r="F40" s="1"/>
      <c r="G40" s="2"/>
    </row>
    <row r="41" spans="1:22" x14ac:dyDescent="0.2">
      <c r="C41" s="1"/>
      <c r="D41" s="1"/>
      <c r="E41" s="1"/>
      <c r="F41" s="1"/>
      <c r="G41" s="2"/>
    </row>
    <row r="42" spans="1:22" x14ac:dyDescent="0.2">
      <c r="C42" s="1"/>
      <c r="D42" s="1"/>
      <c r="E42" s="1"/>
      <c r="F42" s="1"/>
      <c r="G42" s="2"/>
    </row>
    <row r="43" spans="1:22" x14ac:dyDescent="0.2">
      <c r="C43" s="1"/>
      <c r="D43" s="1"/>
      <c r="E43" s="1"/>
      <c r="F43" s="1"/>
      <c r="G43" s="2"/>
    </row>
    <row r="44" spans="1:22" x14ac:dyDescent="0.2">
      <c r="C44" s="1"/>
      <c r="D44" s="1"/>
      <c r="E44" s="1"/>
      <c r="F44" s="1"/>
      <c r="G44" s="2"/>
    </row>
    <row r="45" spans="1:22" x14ac:dyDescent="0.2">
      <c r="C45" s="1"/>
      <c r="D45" s="1"/>
      <c r="E45" s="1"/>
      <c r="F45" s="1"/>
      <c r="G45" s="2"/>
    </row>
    <row r="46" spans="1:22" x14ac:dyDescent="0.2">
      <c r="B46" s="1"/>
      <c r="C46" s="1"/>
      <c r="D46" s="1"/>
      <c r="E46" s="1"/>
      <c r="F46" s="2"/>
      <c r="G46" s="2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25"/>
  <sheetViews>
    <sheetView zoomScale="75" zoomScaleNormal="75" zoomScalePageLayoutView="75" workbookViewId="0">
      <selection activeCell="V12" sqref="V12:W18"/>
    </sheetView>
  </sheetViews>
  <sheetFormatPr baseColWidth="10" defaultColWidth="10.83203125" defaultRowHeight="16" x14ac:dyDescent="0.2"/>
  <cols>
    <col min="1" max="1" width="25.5" customWidth="1"/>
    <col min="8" max="8" width="20" customWidth="1"/>
    <col min="15" max="15" width="19" customWidth="1"/>
  </cols>
  <sheetData>
    <row r="1" spans="1:23" x14ac:dyDescent="0.2">
      <c r="A1" s="11" t="s">
        <v>0</v>
      </c>
      <c r="B1" s="12"/>
      <c r="C1" s="12"/>
      <c r="D1" s="12"/>
      <c r="E1" s="12"/>
      <c r="F1" s="13"/>
      <c r="G1" s="12"/>
      <c r="H1" s="11" t="s">
        <v>0</v>
      </c>
      <c r="I1" s="12"/>
      <c r="J1" s="12"/>
      <c r="K1" s="12"/>
      <c r="L1" s="12"/>
      <c r="M1" s="13"/>
      <c r="N1" s="13"/>
      <c r="O1" s="11" t="s">
        <v>0</v>
      </c>
      <c r="P1" s="12"/>
      <c r="Q1" s="12"/>
      <c r="R1" s="12"/>
      <c r="S1" s="12"/>
      <c r="T1" s="13"/>
      <c r="U1" s="10"/>
    </row>
    <row r="2" spans="1:23" x14ac:dyDescent="0.2">
      <c r="A2" s="11" t="s">
        <v>12</v>
      </c>
      <c r="B2" s="12" t="s">
        <v>3</v>
      </c>
      <c r="C2" s="12" t="s">
        <v>4</v>
      </c>
      <c r="D2" s="12" t="s">
        <v>5</v>
      </c>
      <c r="E2" s="12" t="s">
        <v>6</v>
      </c>
      <c r="F2" s="13" t="s">
        <v>7</v>
      </c>
      <c r="G2" s="12"/>
      <c r="H2" s="11" t="s">
        <v>12</v>
      </c>
      <c r="I2" s="12" t="s">
        <v>3</v>
      </c>
      <c r="J2" s="12" t="s">
        <v>4</v>
      </c>
      <c r="K2" s="12" t="s">
        <v>5</v>
      </c>
      <c r="L2" s="12" t="s">
        <v>6</v>
      </c>
      <c r="M2" s="13" t="s">
        <v>7</v>
      </c>
      <c r="N2" s="13"/>
      <c r="O2" s="11" t="s">
        <v>12</v>
      </c>
      <c r="P2" s="12" t="s">
        <v>3</v>
      </c>
      <c r="Q2" s="12" t="s">
        <v>4</v>
      </c>
      <c r="R2" s="12" t="s">
        <v>5</v>
      </c>
      <c r="S2" s="12" t="s">
        <v>6</v>
      </c>
      <c r="T2" s="13" t="s">
        <v>7</v>
      </c>
      <c r="U2" s="13"/>
      <c r="V2" s="12" t="s">
        <v>1</v>
      </c>
      <c r="W2" s="12" t="s">
        <v>21</v>
      </c>
    </row>
    <row r="3" spans="1:23" x14ac:dyDescent="0.2">
      <c r="A3" s="11">
        <v>0</v>
      </c>
      <c r="B3" s="12">
        <v>59</v>
      </c>
      <c r="C3" s="12">
        <v>0</v>
      </c>
      <c r="D3" s="12">
        <v>972.93200000000002</v>
      </c>
      <c r="E3" s="12">
        <f>C3+D3</f>
        <v>972.93200000000002</v>
      </c>
      <c r="F3" s="13">
        <f>(C3/E3)*100</f>
        <v>0</v>
      </c>
      <c r="G3" s="12"/>
      <c r="H3" s="11">
        <v>0</v>
      </c>
      <c r="I3" s="12">
        <v>90.816000000000003</v>
      </c>
      <c r="J3" s="12">
        <f>I3-I3</f>
        <v>0</v>
      </c>
      <c r="K3" s="12">
        <v>840</v>
      </c>
      <c r="L3" s="12">
        <f>J3+K3</f>
        <v>840</v>
      </c>
      <c r="M3" s="13">
        <f>(J3/L3)*100</f>
        <v>0</v>
      </c>
      <c r="N3" s="13"/>
      <c r="O3" s="11">
        <v>0</v>
      </c>
      <c r="P3" s="12">
        <v>224.77</v>
      </c>
      <c r="Q3" s="12">
        <f>P3-P3</f>
        <v>0</v>
      </c>
      <c r="R3" s="12">
        <v>1644.222</v>
      </c>
      <c r="S3" s="12">
        <f>R3+Q3</f>
        <v>1644.222</v>
      </c>
      <c r="T3" s="13">
        <f>(Q3/S3)*100</f>
        <v>0</v>
      </c>
      <c r="U3" s="14"/>
      <c r="V3">
        <v>0</v>
      </c>
      <c r="W3">
        <v>0</v>
      </c>
    </row>
    <row r="4" spans="1:23" x14ac:dyDescent="0.2">
      <c r="A4" s="11">
        <v>0.05</v>
      </c>
      <c r="B4" s="12">
        <v>104.69499999999999</v>
      </c>
      <c r="C4" s="12">
        <f>+B4-B3</f>
        <v>45.694999999999993</v>
      </c>
      <c r="D4" s="12">
        <v>1039.7860000000001</v>
      </c>
      <c r="E4" s="12">
        <f t="shared" ref="E4:E9" si="0">C4+D4</f>
        <v>1085.481</v>
      </c>
      <c r="F4" s="13">
        <f t="shared" ref="F4:F9" si="1">(C4/E4)*100</f>
        <v>4.2096545218202799</v>
      </c>
      <c r="G4" s="12"/>
      <c r="H4" s="11">
        <v>0.05</v>
      </c>
      <c r="I4" s="12">
        <v>104.29300000000001</v>
      </c>
      <c r="J4" s="12">
        <f>I4-$I$3</f>
        <v>13.477000000000004</v>
      </c>
      <c r="K4" s="12">
        <v>953.93100000000004</v>
      </c>
      <c r="L4" s="12">
        <f t="shared" ref="L4:L9" si="2">J4+K4</f>
        <v>967.40800000000002</v>
      </c>
      <c r="M4" s="13">
        <f t="shared" ref="M4:M9" si="3">(J4/L4)*100</f>
        <v>1.3931040471031875</v>
      </c>
      <c r="N4" s="13"/>
      <c r="O4" s="11">
        <v>0.05</v>
      </c>
      <c r="P4" s="12">
        <v>247.81800000000001</v>
      </c>
      <c r="Q4" s="12">
        <f>P4-$P$3</f>
        <v>23.048000000000002</v>
      </c>
      <c r="R4" s="12">
        <v>1819.6780000000001</v>
      </c>
      <c r="S4" s="12">
        <f t="shared" ref="S4:S9" si="4">R4+Q4</f>
        <v>1842.7260000000001</v>
      </c>
      <c r="T4" s="13">
        <f t="shared" ref="T4:T9" si="5">(Q4/S4)*100</f>
        <v>1.2507556739309045</v>
      </c>
      <c r="U4" s="14"/>
      <c r="V4" s="2">
        <f t="shared" ref="V4:V9" si="6">AVERAGE(T4,M4,F4)</f>
        <v>2.2845047476181239</v>
      </c>
      <c r="W4">
        <f t="shared" ref="W4:W9" si="7">_xlfn.STDEV.S(T4,M4,F4)</f>
        <v>1.6687471362280017</v>
      </c>
    </row>
    <row r="5" spans="1:23" x14ac:dyDescent="0.2">
      <c r="A5" s="11">
        <v>0.1</v>
      </c>
      <c r="B5" s="12">
        <v>106.36199999999999</v>
      </c>
      <c r="C5" s="12">
        <f>B5-$B$3</f>
        <v>47.361999999999995</v>
      </c>
      <c r="D5" s="12">
        <v>1003</v>
      </c>
      <c r="E5" s="12">
        <f t="shared" si="0"/>
        <v>1050.3620000000001</v>
      </c>
      <c r="F5" s="13">
        <f t="shared" si="1"/>
        <v>4.5091120965914593</v>
      </c>
      <c r="G5" s="12"/>
      <c r="H5" s="11">
        <v>0.1</v>
      </c>
      <c r="I5" s="12">
        <v>148.084</v>
      </c>
      <c r="J5" s="12">
        <f t="shared" ref="J5:J9" si="8">I5-$I$3</f>
        <v>57.268000000000001</v>
      </c>
      <c r="K5" s="12">
        <v>814.61099999999999</v>
      </c>
      <c r="L5" s="12">
        <f t="shared" si="2"/>
        <v>871.87900000000002</v>
      </c>
      <c r="M5" s="13">
        <f t="shared" si="3"/>
        <v>6.5683426255248714</v>
      </c>
      <c r="N5" s="13"/>
      <c r="O5" s="11">
        <v>0.1</v>
      </c>
      <c r="P5" s="12">
        <v>321.27800000000002</v>
      </c>
      <c r="Q5" s="12">
        <f t="shared" ref="Q5:Q9" si="9">P5-$P$3</f>
        <v>96.50800000000001</v>
      </c>
      <c r="R5" s="12">
        <v>2140.933</v>
      </c>
      <c r="S5" s="12">
        <f t="shared" si="4"/>
        <v>2237.4409999999998</v>
      </c>
      <c r="T5" s="13">
        <f t="shared" si="5"/>
        <v>4.3133204406283792</v>
      </c>
      <c r="U5" s="14"/>
      <c r="V5" s="2">
        <f t="shared" si="6"/>
        <v>5.1302583875815699</v>
      </c>
      <c r="W5">
        <f t="shared" si="7"/>
        <v>1.2492591003078253</v>
      </c>
    </row>
    <row r="6" spans="1:23" x14ac:dyDescent="0.2">
      <c r="A6" s="11">
        <v>0.25</v>
      </c>
      <c r="B6" s="12">
        <v>142.55000000000001</v>
      </c>
      <c r="C6" s="12">
        <f>B6-$B$3</f>
        <v>83.550000000000011</v>
      </c>
      <c r="D6" s="12">
        <v>881.13400000000001</v>
      </c>
      <c r="E6" s="12">
        <f t="shared" si="0"/>
        <v>964.68399999999997</v>
      </c>
      <c r="F6" s="13">
        <f t="shared" si="1"/>
        <v>8.6608671855239656</v>
      </c>
      <c r="G6" s="12"/>
      <c r="H6" s="11">
        <v>0.25</v>
      </c>
      <c r="I6" s="12">
        <v>134.38399999999999</v>
      </c>
      <c r="J6" s="12">
        <f t="shared" si="8"/>
        <v>43.567999999999984</v>
      </c>
      <c r="K6" s="12">
        <v>797.30499999999995</v>
      </c>
      <c r="L6" s="12">
        <f t="shared" si="2"/>
        <v>840.87299999999993</v>
      </c>
      <c r="M6" s="13">
        <f t="shared" si="3"/>
        <v>5.181281834474408</v>
      </c>
      <c r="N6" s="13"/>
      <c r="O6" s="11">
        <v>0.25</v>
      </c>
      <c r="P6" s="12">
        <v>287.15699999999998</v>
      </c>
      <c r="Q6" s="12">
        <f t="shared" si="9"/>
        <v>62.386999999999972</v>
      </c>
      <c r="R6" s="12">
        <v>1832.625</v>
      </c>
      <c r="S6" s="12">
        <f t="shared" si="4"/>
        <v>1895.0119999999999</v>
      </c>
      <c r="T6" s="13">
        <f t="shared" si="5"/>
        <v>3.2921691261057964</v>
      </c>
      <c r="U6" s="14"/>
      <c r="V6" s="2">
        <f t="shared" si="6"/>
        <v>5.7114393820347233</v>
      </c>
      <c r="W6">
        <f t="shared" si="7"/>
        <v>2.7233306780900621</v>
      </c>
    </row>
    <row r="7" spans="1:23" x14ac:dyDescent="0.2">
      <c r="A7" s="11">
        <v>0.5</v>
      </c>
      <c r="B7" s="12">
        <v>112.864</v>
      </c>
      <c r="C7" s="12">
        <f>B7-$B$3</f>
        <v>53.864000000000004</v>
      </c>
      <c r="D7" s="12">
        <v>1025.529</v>
      </c>
      <c r="E7" s="12">
        <f t="shared" si="0"/>
        <v>1079.393</v>
      </c>
      <c r="F7" s="13">
        <f t="shared" si="1"/>
        <v>4.9902120914254589</v>
      </c>
      <c r="G7" s="12"/>
      <c r="H7" s="11">
        <v>0.5</v>
      </c>
      <c r="I7" s="12">
        <v>108.08199999999999</v>
      </c>
      <c r="J7" s="12">
        <f t="shared" si="8"/>
        <v>17.265999999999991</v>
      </c>
      <c r="K7" s="12">
        <v>853.8</v>
      </c>
      <c r="L7" s="12">
        <f t="shared" si="2"/>
        <v>871.06599999999992</v>
      </c>
      <c r="M7" s="13">
        <f t="shared" si="3"/>
        <v>1.9821689745667943</v>
      </c>
      <c r="N7" s="13"/>
      <c r="O7" s="11">
        <v>0.5</v>
      </c>
      <c r="P7" s="12">
        <v>238.61</v>
      </c>
      <c r="Q7" s="12">
        <f t="shared" si="9"/>
        <v>13.840000000000003</v>
      </c>
      <c r="R7" s="12">
        <v>1947.77</v>
      </c>
      <c r="S7" s="12">
        <f t="shared" si="4"/>
        <v>1961.61</v>
      </c>
      <c r="T7" s="13">
        <f t="shared" si="5"/>
        <v>0.7055428958865424</v>
      </c>
      <c r="U7" s="14"/>
      <c r="V7" s="2">
        <f t="shared" si="6"/>
        <v>2.5593079872929319</v>
      </c>
      <c r="W7">
        <f t="shared" si="7"/>
        <v>2.199866952524153</v>
      </c>
    </row>
    <row r="8" spans="1:23" x14ac:dyDescent="0.2">
      <c r="A8" s="11">
        <v>1</v>
      </c>
      <c r="B8" s="12">
        <v>127</v>
      </c>
      <c r="C8" s="12">
        <f>B8-$B$3</f>
        <v>68</v>
      </c>
      <c r="D8" s="12">
        <v>953.92100000000005</v>
      </c>
      <c r="E8" s="12">
        <f t="shared" si="0"/>
        <v>1021.921</v>
      </c>
      <c r="F8" s="13">
        <f t="shared" si="1"/>
        <v>6.654134712957263</v>
      </c>
      <c r="G8" s="12"/>
      <c r="H8" s="11">
        <v>1</v>
      </c>
      <c r="I8" s="12">
        <v>161.92400000000001</v>
      </c>
      <c r="J8" s="12">
        <f t="shared" si="8"/>
        <v>71.108000000000004</v>
      </c>
      <c r="K8" s="12">
        <v>935.01599999999996</v>
      </c>
      <c r="L8" s="12">
        <f t="shared" si="2"/>
        <v>1006.124</v>
      </c>
      <c r="M8" s="13">
        <f t="shared" si="3"/>
        <v>7.0675185166043155</v>
      </c>
      <c r="N8" s="13"/>
      <c r="O8" s="11">
        <v>1</v>
      </c>
      <c r="P8" s="12">
        <v>292.89</v>
      </c>
      <c r="Q8" s="12">
        <f t="shared" si="9"/>
        <v>68.119999999999976</v>
      </c>
      <c r="R8" s="12">
        <v>1997.511</v>
      </c>
      <c r="S8" s="12">
        <f t="shared" si="4"/>
        <v>2065.6309999999999</v>
      </c>
      <c r="T8" s="13">
        <f t="shared" si="5"/>
        <v>3.2977816463831142</v>
      </c>
      <c r="U8" s="14"/>
      <c r="V8" s="2">
        <f t="shared" si="6"/>
        <v>5.6731449586482308</v>
      </c>
      <c r="W8">
        <f t="shared" si="7"/>
        <v>2.0674826942977678</v>
      </c>
    </row>
    <row r="9" spans="1:23" x14ac:dyDescent="0.2">
      <c r="A9" s="11">
        <v>2</v>
      </c>
      <c r="B9" s="12">
        <v>195.97499999999999</v>
      </c>
      <c r="C9" s="12">
        <f>B9-$B$3</f>
        <v>136.97499999999999</v>
      </c>
      <c r="D9" s="12">
        <v>918.94799999999998</v>
      </c>
      <c r="E9" s="12">
        <f t="shared" si="0"/>
        <v>1055.923</v>
      </c>
      <c r="F9" s="13">
        <f t="shared" si="1"/>
        <v>12.972063303858331</v>
      </c>
      <c r="G9" s="12"/>
      <c r="H9" s="11">
        <v>2</v>
      </c>
      <c r="I9" s="12">
        <v>156.202</v>
      </c>
      <c r="J9" s="12">
        <f t="shared" si="8"/>
        <v>65.385999999999996</v>
      </c>
      <c r="K9" s="12">
        <v>838.78300000000002</v>
      </c>
      <c r="L9" s="12">
        <f t="shared" si="2"/>
        <v>904.16899999999998</v>
      </c>
      <c r="M9" s="13">
        <f t="shared" si="3"/>
        <v>7.2316126741792734</v>
      </c>
      <c r="N9" s="13"/>
      <c r="O9" s="11">
        <v>2</v>
      </c>
      <c r="P9" s="12">
        <v>363.774</v>
      </c>
      <c r="Q9" s="12">
        <f t="shared" si="9"/>
        <v>139.00399999999999</v>
      </c>
      <c r="R9" s="12">
        <v>2180.11</v>
      </c>
      <c r="S9" s="12">
        <f t="shared" si="4"/>
        <v>2319.114</v>
      </c>
      <c r="T9" s="13">
        <f t="shared" si="5"/>
        <v>5.9938407512524172</v>
      </c>
      <c r="U9" s="14"/>
      <c r="V9" s="2">
        <f t="shared" si="6"/>
        <v>8.7325055764300075</v>
      </c>
      <c r="W9">
        <f t="shared" si="7"/>
        <v>3.7233596558007163</v>
      </c>
    </row>
    <row r="10" spans="1:23" x14ac:dyDescent="0.2">
      <c r="A10" s="11" t="s">
        <v>9</v>
      </c>
      <c r="B10" s="12"/>
      <c r="C10" s="12"/>
      <c r="D10" s="12"/>
      <c r="E10" s="12"/>
      <c r="F10" s="13"/>
      <c r="G10" s="12"/>
      <c r="H10" s="11" t="s">
        <v>9</v>
      </c>
      <c r="I10" s="12"/>
      <c r="J10" s="12"/>
      <c r="K10" s="12"/>
      <c r="L10" s="12"/>
      <c r="M10" s="13"/>
      <c r="N10" s="13"/>
      <c r="O10" s="11" t="s">
        <v>9</v>
      </c>
      <c r="P10" s="12"/>
      <c r="Q10" s="12"/>
      <c r="R10" s="12"/>
      <c r="S10" s="12"/>
      <c r="T10" s="13"/>
      <c r="U10" s="14"/>
    </row>
    <row r="11" spans="1:23" x14ac:dyDescent="0.2">
      <c r="A11" s="11" t="s">
        <v>12</v>
      </c>
      <c r="B11" s="12" t="s">
        <v>3</v>
      </c>
      <c r="C11" s="12" t="s">
        <v>4</v>
      </c>
      <c r="D11" s="12" t="s">
        <v>5</v>
      </c>
      <c r="E11" s="12" t="s">
        <v>6</v>
      </c>
      <c r="F11" s="13" t="s">
        <v>7</v>
      </c>
      <c r="G11" s="12"/>
      <c r="H11" s="11" t="s">
        <v>12</v>
      </c>
      <c r="I11" s="12" t="s">
        <v>3</v>
      </c>
      <c r="J11" s="12" t="s">
        <v>4</v>
      </c>
      <c r="K11" s="12" t="s">
        <v>5</v>
      </c>
      <c r="L11" s="12" t="s">
        <v>6</v>
      </c>
      <c r="M11" s="13" t="s">
        <v>7</v>
      </c>
      <c r="N11" s="13"/>
      <c r="O11" s="11" t="s">
        <v>12</v>
      </c>
      <c r="P11" s="12" t="s">
        <v>3</v>
      </c>
      <c r="Q11" s="12" t="s">
        <v>4</v>
      </c>
      <c r="R11" s="12" t="s">
        <v>5</v>
      </c>
      <c r="S11" s="12" t="s">
        <v>6</v>
      </c>
      <c r="T11" s="13" t="s">
        <v>7</v>
      </c>
      <c r="U11" s="13"/>
    </row>
    <row r="12" spans="1:23" x14ac:dyDescent="0.2">
      <c r="A12" s="11">
        <v>0</v>
      </c>
      <c r="B12" s="12">
        <v>59</v>
      </c>
      <c r="C12" s="12">
        <v>0</v>
      </c>
      <c r="D12" s="12">
        <v>928.93100000000004</v>
      </c>
      <c r="E12" s="12">
        <f>C12+D12</f>
        <v>928.93100000000004</v>
      </c>
      <c r="F12" s="13">
        <f>(C12/E12)*100</f>
        <v>0</v>
      </c>
      <c r="G12" s="12"/>
      <c r="H12" s="11">
        <v>0</v>
      </c>
      <c r="I12" s="12">
        <v>60</v>
      </c>
      <c r="J12" s="12">
        <f>I12-$I$12</f>
        <v>0</v>
      </c>
      <c r="K12" s="12">
        <v>717.74599999999998</v>
      </c>
      <c r="L12" s="12">
        <f>J12+K12</f>
        <v>717.74599999999998</v>
      </c>
      <c r="M12" s="13">
        <f>(J12/L12)*100</f>
        <v>0</v>
      </c>
      <c r="N12" s="13"/>
      <c r="O12" s="11">
        <v>0</v>
      </c>
      <c r="P12" s="12">
        <v>123.97199999999999</v>
      </c>
      <c r="Q12" s="12">
        <f>P3-P3</f>
        <v>0</v>
      </c>
      <c r="R12" s="12">
        <v>940.53399999999999</v>
      </c>
      <c r="S12" s="12">
        <f>R12+Q12</f>
        <v>940.53399999999999</v>
      </c>
      <c r="T12" s="13">
        <f>(Q12/S12)*100</f>
        <v>0</v>
      </c>
      <c r="U12" s="14"/>
      <c r="V12">
        <v>0</v>
      </c>
      <c r="W12">
        <v>0</v>
      </c>
    </row>
    <row r="13" spans="1:23" x14ac:dyDescent="0.2">
      <c r="A13" s="11">
        <v>0.05</v>
      </c>
      <c r="B13" s="12">
        <v>95.194000000000003</v>
      </c>
      <c r="C13" s="12">
        <f t="shared" ref="C13:C18" si="10">B13-$B$12</f>
        <v>36.194000000000003</v>
      </c>
      <c r="D13" s="12">
        <v>1006.846</v>
      </c>
      <c r="E13" s="12">
        <f t="shared" ref="E13:E18" si="11">C13+D13</f>
        <v>1043.04</v>
      </c>
      <c r="F13" s="13">
        <f t="shared" ref="F13:F18" si="12">(C13/E13)*100</f>
        <v>3.4700490872833258</v>
      </c>
      <c r="G13" s="12"/>
      <c r="H13" s="11">
        <v>0.05</v>
      </c>
      <c r="I13" s="12">
        <v>90</v>
      </c>
      <c r="J13" s="12">
        <f t="shared" ref="J13:J18" si="13">I13-$I$12</f>
        <v>30</v>
      </c>
      <c r="K13" s="12">
        <v>675.17499999999995</v>
      </c>
      <c r="L13" s="12">
        <f t="shared" ref="L13:L18" si="14">J13+K13</f>
        <v>705.17499999999995</v>
      </c>
      <c r="M13" s="13">
        <f t="shared" ref="M13:M18" si="15">(J13/L13)*100</f>
        <v>4.2542631261743544</v>
      </c>
      <c r="N13" s="13"/>
      <c r="O13" s="11">
        <v>0.05</v>
      </c>
      <c r="P13" s="12">
        <v>176</v>
      </c>
      <c r="Q13" s="12">
        <f>P13-$P$12</f>
        <v>52.028000000000006</v>
      </c>
      <c r="R13" s="12">
        <v>1682</v>
      </c>
      <c r="S13" s="12">
        <f t="shared" ref="S13:S18" si="16">R13+Q13</f>
        <v>1734.028</v>
      </c>
      <c r="T13" s="13">
        <f t="shared" ref="T13:T18" si="17">(Q13/S13)*100</f>
        <v>3.0004129114408769</v>
      </c>
      <c r="U13" s="14"/>
      <c r="V13" s="2">
        <f t="shared" ref="V13:V18" si="18">AVERAGE(T13,M13,F13)</f>
        <v>3.5749083749661863</v>
      </c>
      <c r="W13">
        <f t="shared" ref="W13:W18" si="19">_xlfn.STDEV.S(T13,M13,F13)</f>
        <v>0.63346798885721933</v>
      </c>
    </row>
    <row r="14" spans="1:23" x14ac:dyDescent="0.2">
      <c r="A14" s="11">
        <v>0.1</v>
      </c>
      <c r="B14" s="12">
        <v>99.507000000000005</v>
      </c>
      <c r="C14" s="12">
        <f t="shared" si="10"/>
        <v>40.507000000000005</v>
      </c>
      <c r="D14" s="12">
        <v>888.11500000000001</v>
      </c>
      <c r="E14" s="12">
        <f t="shared" si="11"/>
        <v>928.62200000000007</v>
      </c>
      <c r="F14" s="13">
        <f t="shared" si="12"/>
        <v>4.3620547434801242</v>
      </c>
      <c r="G14" s="12"/>
      <c r="H14" s="11">
        <v>0.1</v>
      </c>
      <c r="I14" s="12">
        <v>162.065</v>
      </c>
      <c r="J14" s="12">
        <f t="shared" si="13"/>
        <v>102.065</v>
      </c>
      <c r="K14" s="12">
        <v>794.97699999999998</v>
      </c>
      <c r="L14" s="12">
        <f t="shared" si="14"/>
        <v>897.04199999999992</v>
      </c>
      <c r="M14" s="13">
        <f t="shared" si="15"/>
        <v>11.377951088131883</v>
      </c>
      <c r="N14" s="13"/>
      <c r="O14" s="11">
        <v>0.1</v>
      </c>
      <c r="P14" s="12">
        <v>261</v>
      </c>
      <c r="Q14" s="12">
        <f t="shared" ref="Q14:Q18" si="20">P14-$P$12</f>
        <v>137.02800000000002</v>
      </c>
      <c r="R14" s="12">
        <v>1976</v>
      </c>
      <c r="S14" s="12">
        <f t="shared" si="16"/>
        <v>2113.0280000000002</v>
      </c>
      <c r="T14" s="13">
        <f t="shared" si="17"/>
        <v>6.4849117001762409</v>
      </c>
      <c r="U14" s="14"/>
      <c r="V14" s="2">
        <f t="shared" si="18"/>
        <v>7.4083058439294165</v>
      </c>
      <c r="W14">
        <f t="shared" si="19"/>
        <v>3.5979428759032182</v>
      </c>
    </row>
    <row r="15" spans="1:23" x14ac:dyDescent="0.2">
      <c r="A15" s="11">
        <v>0.25</v>
      </c>
      <c r="B15" s="12">
        <v>149.79900000000001</v>
      </c>
      <c r="C15" s="12">
        <f t="shared" si="10"/>
        <v>90.799000000000007</v>
      </c>
      <c r="D15" s="12">
        <v>898.95600000000002</v>
      </c>
      <c r="E15" s="12">
        <f t="shared" si="11"/>
        <v>989.755</v>
      </c>
      <c r="F15" s="13">
        <f t="shared" si="12"/>
        <v>9.1738864668529079</v>
      </c>
      <c r="G15" s="12"/>
      <c r="H15" s="11">
        <v>0.25</v>
      </c>
      <c r="I15" s="12">
        <v>144.471</v>
      </c>
      <c r="J15" s="12">
        <f t="shared" si="13"/>
        <v>84.471000000000004</v>
      </c>
      <c r="K15" s="12">
        <v>845.98699999999997</v>
      </c>
      <c r="L15" s="12">
        <f t="shared" si="14"/>
        <v>930.45799999999997</v>
      </c>
      <c r="M15" s="13">
        <f t="shared" si="15"/>
        <v>9.0784323419219355</v>
      </c>
      <c r="N15" s="13"/>
      <c r="O15" s="11">
        <v>0.25</v>
      </c>
      <c r="P15" s="12">
        <v>257.31799999999998</v>
      </c>
      <c r="Q15" s="12">
        <f t="shared" si="20"/>
        <v>133.346</v>
      </c>
      <c r="R15" s="12">
        <v>1769.471</v>
      </c>
      <c r="S15" s="12">
        <f t="shared" si="16"/>
        <v>1902.817</v>
      </c>
      <c r="T15" s="13">
        <f t="shared" si="17"/>
        <v>7.0078205103275826</v>
      </c>
      <c r="U15" s="14"/>
      <c r="V15" s="2">
        <f t="shared" si="18"/>
        <v>8.4200464397008101</v>
      </c>
      <c r="W15">
        <f t="shared" si="19"/>
        <v>1.2239544228389838</v>
      </c>
    </row>
    <row r="16" spans="1:23" x14ac:dyDescent="0.2">
      <c r="A16" s="11">
        <v>0.5</v>
      </c>
      <c r="B16" s="12">
        <v>116.53</v>
      </c>
      <c r="C16" s="12">
        <f t="shared" si="10"/>
        <v>57.53</v>
      </c>
      <c r="D16" s="12">
        <v>895.04899999999998</v>
      </c>
      <c r="E16" s="12">
        <f t="shared" si="11"/>
        <v>952.57899999999995</v>
      </c>
      <c r="F16" s="13">
        <f t="shared" si="12"/>
        <v>6.0393941079952427</v>
      </c>
      <c r="G16" s="12"/>
      <c r="H16" s="11">
        <v>0.5</v>
      </c>
      <c r="I16" s="12">
        <v>152.16800000000001</v>
      </c>
      <c r="J16" s="12">
        <f t="shared" si="13"/>
        <v>92.168000000000006</v>
      </c>
      <c r="K16" s="12">
        <v>806.50800000000004</v>
      </c>
      <c r="L16" s="12">
        <f t="shared" si="14"/>
        <v>898.67600000000004</v>
      </c>
      <c r="M16" s="13">
        <f t="shared" si="15"/>
        <v>10.255976569976276</v>
      </c>
      <c r="N16" s="13"/>
      <c r="O16" s="11">
        <v>0.5</v>
      </c>
      <c r="P16" s="12">
        <v>270.125</v>
      </c>
      <c r="Q16" s="12">
        <f t="shared" si="20"/>
        <v>146.15300000000002</v>
      </c>
      <c r="R16" s="12">
        <v>2250.9279999999999</v>
      </c>
      <c r="S16" s="12">
        <f t="shared" si="16"/>
        <v>2397.0810000000001</v>
      </c>
      <c r="T16" s="13">
        <f t="shared" si="17"/>
        <v>6.0971239603501104</v>
      </c>
      <c r="U16" s="14"/>
      <c r="V16" s="2">
        <f t="shared" si="18"/>
        <v>7.4641648794405429</v>
      </c>
      <c r="W16">
        <f t="shared" si="19"/>
        <v>2.4179521439685723</v>
      </c>
    </row>
    <row r="17" spans="1:23" x14ac:dyDescent="0.2">
      <c r="A17" s="11">
        <v>1</v>
      </c>
      <c r="B17" s="12">
        <v>143.916</v>
      </c>
      <c r="C17" s="12">
        <f t="shared" si="10"/>
        <v>84.915999999999997</v>
      </c>
      <c r="D17" s="12">
        <v>911.53300000000002</v>
      </c>
      <c r="E17" s="12">
        <f t="shared" si="11"/>
        <v>996.44900000000007</v>
      </c>
      <c r="F17" s="13">
        <f t="shared" si="12"/>
        <v>8.5218611288686112</v>
      </c>
      <c r="G17" s="12"/>
      <c r="H17" s="11">
        <v>1</v>
      </c>
      <c r="I17" s="12">
        <v>162.46700000000001</v>
      </c>
      <c r="J17" s="12">
        <f t="shared" si="13"/>
        <v>102.46700000000001</v>
      </c>
      <c r="K17" s="12">
        <v>903.52599999999995</v>
      </c>
      <c r="L17" s="12">
        <f t="shared" si="14"/>
        <v>1005.9929999999999</v>
      </c>
      <c r="M17" s="13">
        <f t="shared" si="15"/>
        <v>10.185657355468678</v>
      </c>
      <c r="N17" s="13"/>
      <c r="O17" s="11">
        <v>1</v>
      </c>
      <c r="P17" s="12">
        <v>263.23</v>
      </c>
      <c r="Q17" s="12">
        <f t="shared" si="20"/>
        <v>139.25800000000004</v>
      </c>
      <c r="R17" s="12">
        <v>1634.2190000000001</v>
      </c>
      <c r="S17" s="12">
        <f t="shared" si="16"/>
        <v>1773.4770000000001</v>
      </c>
      <c r="T17" s="13">
        <f t="shared" si="17"/>
        <v>7.8522585858175784</v>
      </c>
      <c r="U17" s="14"/>
      <c r="V17" s="2">
        <f t="shared" si="18"/>
        <v>8.8532590233849557</v>
      </c>
      <c r="W17">
        <f t="shared" si="19"/>
        <v>1.2014807022668705</v>
      </c>
    </row>
    <row r="18" spans="1:23" x14ac:dyDescent="0.2">
      <c r="A18" s="11">
        <v>2</v>
      </c>
      <c r="B18" s="12">
        <v>150.458</v>
      </c>
      <c r="C18" s="12">
        <f t="shared" si="10"/>
        <v>91.457999999999998</v>
      </c>
      <c r="D18" s="12">
        <v>529.49099999999999</v>
      </c>
      <c r="E18" s="12">
        <f t="shared" si="11"/>
        <v>620.94899999999996</v>
      </c>
      <c r="F18" s="13">
        <f t="shared" si="12"/>
        <v>14.72874583903026</v>
      </c>
      <c r="G18" s="12"/>
      <c r="H18" s="11">
        <v>2</v>
      </c>
      <c r="I18" s="12">
        <v>179.12200000000001</v>
      </c>
      <c r="J18" s="12">
        <f t="shared" si="13"/>
        <v>119.12200000000001</v>
      </c>
      <c r="K18" s="12">
        <v>932.57899999999995</v>
      </c>
      <c r="L18" s="12">
        <f t="shared" si="14"/>
        <v>1051.701</v>
      </c>
      <c r="M18" s="13">
        <f t="shared" si="15"/>
        <v>11.326603283632897</v>
      </c>
      <c r="N18" s="13"/>
      <c r="O18" s="11">
        <v>2</v>
      </c>
      <c r="P18" s="12">
        <v>395.33600000000001</v>
      </c>
      <c r="Q18" s="12">
        <f t="shared" si="20"/>
        <v>271.36400000000003</v>
      </c>
      <c r="R18" s="12">
        <v>1723.232</v>
      </c>
      <c r="S18" s="12">
        <f t="shared" si="16"/>
        <v>1994.596</v>
      </c>
      <c r="T18" s="13">
        <f t="shared" si="17"/>
        <v>13.604960603550795</v>
      </c>
      <c r="U18" s="14"/>
      <c r="V18" s="2">
        <f t="shared" si="18"/>
        <v>13.220103242071318</v>
      </c>
      <c r="W18">
        <f t="shared" si="19"/>
        <v>1.733415669516456</v>
      </c>
    </row>
    <row r="19" spans="1:23" x14ac:dyDescent="0.2">
      <c r="A19" s="12"/>
      <c r="B19" s="12"/>
      <c r="C19" s="12"/>
      <c r="D19" s="12"/>
      <c r="E19" s="13"/>
      <c r="F19" s="13"/>
      <c r="G19" s="11"/>
      <c r="H19" s="12"/>
      <c r="I19" s="12"/>
      <c r="J19" s="12"/>
      <c r="K19" s="12"/>
      <c r="L19" s="13"/>
      <c r="M19" s="13"/>
      <c r="N19" s="11"/>
      <c r="O19" s="12"/>
      <c r="P19" s="12"/>
      <c r="Q19" s="12"/>
      <c r="R19" s="12"/>
      <c r="S19" s="13"/>
      <c r="T19" s="13"/>
      <c r="U19" s="14"/>
    </row>
    <row r="20" spans="1:23" x14ac:dyDescent="0.2">
      <c r="A20" s="12"/>
      <c r="B20" s="12"/>
      <c r="C20" s="12"/>
      <c r="D20" s="12"/>
      <c r="E20" s="13"/>
      <c r="F20" s="13"/>
      <c r="G20" s="11"/>
      <c r="H20" s="12"/>
      <c r="I20" s="12"/>
      <c r="J20" s="12"/>
      <c r="K20" s="12"/>
      <c r="L20" s="13"/>
      <c r="M20" s="13"/>
      <c r="N20" s="11"/>
      <c r="O20" s="12"/>
      <c r="P20" s="12"/>
      <c r="Q20" s="12"/>
      <c r="R20" s="12"/>
      <c r="S20" s="13"/>
      <c r="T20" s="13"/>
      <c r="U20" s="10"/>
    </row>
    <row r="21" spans="1:23" x14ac:dyDescent="0.2">
      <c r="A21" s="12"/>
      <c r="B21" s="12"/>
      <c r="C21" s="12"/>
      <c r="D21" s="12"/>
      <c r="E21" s="13"/>
      <c r="F21" s="13"/>
      <c r="G21" s="11"/>
      <c r="H21" s="12"/>
      <c r="I21" s="12"/>
      <c r="J21" s="12"/>
      <c r="K21" s="12"/>
      <c r="L21" s="13"/>
      <c r="M21" s="13"/>
      <c r="N21" s="11"/>
      <c r="O21" s="12"/>
      <c r="P21" s="12"/>
      <c r="Q21" s="12"/>
      <c r="R21" s="12"/>
      <c r="S21" s="13"/>
      <c r="T21" s="13"/>
      <c r="U21" s="14"/>
    </row>
    <row r="22" spans="1:23" x14ac:dyDescent="0.2">
      <c r="A22" s="12"/>
      <c r="B22" s="12"/>
      <c r="C22" s="12"/>
      <c r="D22" s="12"/>
      <c r="E22" s="13"/>
      <c r="F22" s="13"/>
      <c r="G22" s="11"/>
      <c r="H22" s="12"/>
      <c r="I22" s="12"/>
      <c r="J22" s="12"/>
      <c r="K22" s="12"/>
      <c r="L22" s="13"/>
      <c r="M22" s="13"/>
      <c r="N22" s="11"/>
      <c r="O22" s="12"/>
      <c r="P22" s="12"/>
      <c r="Q22" s="12"/>
      <c r="R22" s="12"/>
      <c r="S22" s="13"/>
      <c r="T22" s="13"/>
      <c r="U22" s="14"/>
    </row>
    <row r="23" spans="1:23" x14ac:dyDescent="0.2">
      <c r="A23" s="12"/>
      <c r="B23" s="12"/>
      <c r="C23" s="12"/>
      <c r="D23" s="12"/>
      <c r="E23" s="13"/>
      <c r="F23" s="13"/>
      <c r="G23" s="11"/>
      <c r="H23" s="12"/>
      <c r="I23" s="12"/>
      <c r="J23" s="12"/>
      <c r="K23" s="12"/>
      <c r="L23" s="13"/>
      <c r="M23" s="13"/>
      <c r="N23" s="11"/>
      <c r="O23" s="12"/>
      <c r="P23" s="12"/>
      <c r="Q23" s="12"/>
      <c r="R23" s="12"/>
      <c r="S23" s="13"/>
      <c r="T23" s="13"/>
      <c r="U23" s="14"/>
    </row>
    <row r="24" spans="1:23" x14ac:dyDescent="0.2">
      <c r="A24" s="12"/>
      <c r="B24" s="12"/>
      <c r="C24" s="12"/>
      <c r="D24" s="12"/>
      <c r="E24" s="13"/>
      <c r="F24" s="13"/>
      <c r="G24" s="11"/>
      <c r="H24" s="12"/>
      <c r="I24" s="12"/>
      <c r="J24" s="12"/>
      <c r="K24" s="12"/>
      <c r="L24" s="13"/>
      <c r="M24" s="13"/>
      <c r="N24" s="11"/>
      <c r="O24" s="12"/>
      <c r="P24" s="12"/>
      <c r="Q24" s="12"/>
      <c r="R24" s="12"/>
      <c r="S24" s="13"/>
      <c r="T24" s="13"/>
      <c r="U24" s="14"/>
    </row>
    <row r="25" spans="1:23" x14ac:dyDescent="0.2">
      <c r="A25" s="12"/>
      <c r="B25" s="12"/>
      <c r="C25" s="12"/>
      <c r="D25" s="12"/>
      <c r="E25" s="13"/>
      <c r="F25" s="13"/>
      <c r="G25" s="11"/>
      <c r="H25" s="12"/>
      <c r="I25" s="12"/>
      <c r="J25" s="12"/>
      <c r="K25" s="12"/>
      <c r="L25" s="13"/>
      <c r="M25" s="13"/>
      <c r="N25" s="11"/>
      <c r="O25" s="12"/>
      <c r="P25" s="12"/>
      <c r="Q25" s="12"/>
      <c r="R25" s="12"/>
      <c r="S25" s="13"/>
      <c r="T25" s="13"/>
      <c r="U25" s="1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55"/>
  <sheetViews>
    <sheetView tabSelected="1" topLeftCell="A40" workbookViewId="0">
      <selection activeCell="E62" sqref="E62"/>
    </sheetView>
  </sheetViews>
  <sheetFormatPr baseColWidth="10" defaultColWidth="8.83203125" defaultRowHeight="15" x14ac:dyDescent="0.2"/>
  <cols>
    <col min="1" max="1" width="21" style="15" customWidth="1"/>
    <col min="2" max="4" width="24.1640625" style="16" customWidth="1"/>
    <col min="5" max="5" width="13.5" style="16" customWidth="1"/>
    <col min="6" max="6" width="17.6640625" style="16" customWidth="1"/>
    <col min="7" max="7" width="21.6640625" style="24" customWidth="1"/>
    <col min="8" max="8" width="21" style="18" customWidth="1"/>
    <col min="9" max="9" width="21.6640625" style="16" customWidth="1"/>
    <col min="10" max="11" width="24.5" style="16" customWidth="1"/>
    <col min="12" max="16384" width="8.83203125" style="16"/>
  </cols>
  <sheetData>
    <row r="1" spans="1:12" x14ac:dyDescent="0.2">
      <c r="A1" s="15" t="s">
        <v>0</v>
      </c>
      <c r="E1" s="16" t="s">
        <v>7</v>
      </c>
      <c r="G1" s="17" t="s">
        <v>13</v>
      </c>
      <c r="I1" s="16" t="s">
        <v>14</v>
      </c>
      <c r="L1" s="16" t="s">
        <v>15</v>
      </c>
    </row>
    <row r="2" spans="1:12" x14ac:dyDescent="0.2">
      <c r="A2" s="15" t="s">
        <v>10</v>
      </c>
      <c r="B2" s="16" t="s">
        <v>16</v>
      </c>
      <c r="C2" s="16" t="s">
        <v>17</v>
      </c>
      <c r="D2" s="16" t="s">
        <v>18</v>
      </c>
      <c r="E2" s="19" t="s">
        <v>1</v>
      </c>
      <c r="F2" s="20" t="s">
        <v>2</v>
      </c>
      <c r="G2" s="21" t="s">
        <v>1</v>
      </c>
      <c r="H2" s="17" t="s">
        <v>2</v>
      </c>
      <c r="I2" s="19" t="s">
        <v>1</v>
      </c>
      <c r="J2" s="20" t="s">
        <v>2</v>
      </c>
      <c r="K2" s="20"/>
      <c r="L2" s="16" t="s">
        <v>19</v>
      </c>
    </row>
    <row r="3" spans="1:12" x14ac:dyDescent="0.2">
      <c r="A3" s="15">
        <v>0</v>
      </c>
      <c r="B3" s="16">
        <v>0</v>
      </c>
      <c r="C3" s="16">
        <v>20</v>
      </c>
      <c r="D3" s="16">
        <v>20</v>
      </c>
      <c r="E3" s="22">
        <v>0</v>
      </c>
      <c r="F3" s="23">
        <v>0</v>
      </c>
      <c r="G3" s="24">
        <f>(E3*C3)/100</f>
        <v>0</v>
      </c>
      <c r="H3" s="24">
        <f>(F3*D3)/100</f>
        <v>0</v>
      </c>
      <c r="I3" s="25" t="s">
        <v>20</v>
      </c>
      <c r="J3" s="25" t="s">
        <v>20</v>
      </c>
    </row>
    <row r="4" spans="1:12" x14ac:dyDescent="0.2">
      <c r="A4" s="15">
        <v>0.05</v>
      </c>
      <c r="B4" s="16">
        <v>1E-3</v>
      </c>
      <c r="C4" s="16">
        <v>20</v>
      </c>
      <c r="D4" s="16">
        <v>20</v>
      </c>
      <c r="E4" s="22">
        <v>4.2317197344138959</v>
      </c>
      <c r="F4" s="23">
        <v>2.3821531199481623</v>
      </c>
      <c r="G4" s="24">
        <f t="shared" ref="G4:H9" si="0">(E4*C4)/100</f>
        <v>0.84634394688277925</v>
      </c>
      <c r="H4" s="24">
        <f t="shared" si="0"/>
        <v>0.47643062398963243</v>
      </c>
      <c r="I4" s="22">
        <f>(G4/B4)/60</f>
        <v>14.105732448046322</v>
      </c>
      <c r="J4" s="23">
        <f t="shared" ref="J4:J9" si="1">(H4*F4)/100</f>
        <v>1.1349306973757528E-2</v>
      </c>
    </row>
    <row r="5" spans="1:12" x14ac:dyDescent="0.2">
      <c r="A5" s="15">
        <v>0.1</v>
      </c>
      <c r="B5" s="16">
        <v>2E-3</v>
      </c>
      <c r="C5" s="16">
        <v>20</v>
      </c>
      <c r="D5" s="16">
        <v>20</v>
      </c>
      <c r="E5" s="22">
        <v>8.256130878563269</v>
      </c>
      <c r="F5" s="23">
        <v>3.7038201390552743</v>
      </c>
      <c r="G5" s="24">
        <f t="shared" si="0"/>
        <v>1.6512261757126538</v>
      </c>
      <c r="H5" s="24">
        <f t="shared" si="0"/>
        <v>0.74076402781105488</v>
      </c>
      <c r="I5" s="22">
        <f t="shared" ref="I5:I9" si="2">(G5/B5)/60</f>
        <v>13.760218130938783</v>
      </c>
      <c r="J5" s="23">
        <f t="shared" si="1"/>
        <v>2.7436567244942863E-2</v>
      </c>
    </row>
    <row r="6" spans="1:12" x14ac:dyDescent="0.2">
      <c r="A6" s="15">
        <v>0.25</v>
      </c>
      <c r="B6" s="16">
        <v>5.0000000000000001E-3</v>
      </c>
      <c r="C6" s="16">
        <v>20</v>
      </c>
      <c r="D6" s="16">
        <v>20</v>
      </c>
      <c r="E6" s="22">
        <v>13.582246029938302</v>
      </c>
      <c r="F6" s="23">
        <v>2.75897325742149</v>
      </c>
      <c r="G6" s="24">
        <f t="shared" si="0"/>
        <v>2.7164492059876602</v>
      </c>
      <c r="H6" s="24">
        <f t="shared" si="0"/>
        <v>0.55179465148429796</v>
      </c>
      <c r="I6" s="22">
        <f t="shared" si="2"/>
        <v>9.0548306866255341</v>
      </c>
      <c r="J6" s="23">
        <f t="shared" si="1"/>
        <v>1.5223866870333893E-2</v>
      </c>
    </row>
    <row r="7" spans="1:12" x14ac:dyDescent="0.2">
      <c r="A7" s="15">
        <v>0.5</v>
      </c>
      <c r="B7" s="16">
        <v>0.01</v>
      </c>
      <c r="C7" s="16">
        <v>20</v>
      </c>
      <c r="D7" s="16">
        <v>20</v>
      </c>
      <c r="E7" s="22">
        <v>14.860638083818229</v>
      </c>
      <c r="F7" s="23">
        <v>3.0381436452798432</v>
      </c>
      <c r="G7" s="24">
        <f t="shared" si="0"/>
        <v>2.9721276167636455</v>
      </c>
      <c r="H7" s="24">
        <f t="shared" si="0"/>
        <v>0.60762872905596865</v>
      </c>
      <c r="I7" s="22">
        <f t="shared" si="2"/>
        <v>4.9535460279394092</v>
      </c>
      <c r="J7" s="23">
        <f t="shared" si="1"/>
        <v>1.8460633618708588E-2</v>
      </c>
    </row>
    <row r="8" spans="1:12" x14ac:dyDescent="0.2">
      <c r="A8" s="15">
        <v>1</v>
      </c>
      <c r="B8" s="16">
        <v>0.02</v>
      </c>
      <c r="C8" s="16">
        <v>20</v>
      </c>
      <c r="D8" s="16">
        <v>20</v>
      </c>
      <c r="E8" s="22">
        <v>20.374614542919396</v>
      </c>
      <c r="F8" s="23">
        <v>1.2710871929738314</v>
      </c>
      <c r="G8" s="24">
        <f t="shared" si="0"/>
        <v>4.0749229085838792</v>
      </c>
      <c r="H8" s="24">
        <f t="shared" si="0"/>
        <v>0.25421743859476625</v>
      </c>
      <c r="I8" s="22">
        <f t="shared" si="2"/>
        <v>3.3957690904865658</v>
      </c>
      <c r="J8" s="23">
        <f t="shared" si="1"/>
        <v>3.2313253042841879E-3</v>
      </c>
    </row>
    <row r="9" spans="1:12" x14ac:dyDescent="0.2">
      <c r="A9" s="15">
        <v>2</v>
      </c>
      <c r="B9" s="16">
        <v>0.04</v>
      </c>
      <c r="C9" s="16">
        <v>20</v>
      </c>
      <c r="D9" s="16">
        <v>20</v>
      </c>
      <c r="E9" s="22">
        <v>25.984142561756695</v>
      </c>
      <c r="F9" s="23">
        <v>0.32690176908647495</v>
      </c>
      <c r="G9" s="24">
        <f t="shared" si="0"/>
        <v>5.1968285123513382</v>
      </c>
      <c r="H9" s="24">
        <f t="shared" si="0"/>
        <v>6.5380353817294984E-2</v>
      </c>
      <c r="I9" s="22">
        <f t="shared" si="2"/>
        <v>2.1653452134797244</v>
      </c>
      <c r="J9" s="23">
        <f t="shared" si="1"/>
        <v>2.1372953326373396E-4</v>
      </c>
    </row>
    <row r="10" spans="1:12" x14ac:dyDescent="0.2">
      <c r="A10" s="26" t="s">
        <v>9</v>
      </c>
      <c r="B10" s="25"/>
      <c r="C10" s="25"/>
      <c r="D10" s="25"/>
      <c r="E10" s="22"/>
      <c r="F10" s="23"/>
    </row>
    <row r="11" spans="1:12" x14ac:dyDescent="0.2">
      <c r="A11" s="15" t="s">
        <v>8</v>
      </c>
      <c r="E11" s="27" t="s">
        <v>9</v>
      </c>
      <c r="F11" s="23"/>
    </row>
    <row r="12" spans="1:12" x14ac:dyDescent="0.2">
      <c r="A12" s="15">
        <v>0</v>
      </c>
      <c r="B12" s="16">
        <v>0</v>
      </c>
      <c r="C12" s="16">
        <v>20</v>
      </c>
      <c r="D12" s="16">
        <v>20</v>
      </c>
      <c r="E12" s="22">
        <v>0</v>
      </c>
      <c r="F12" s="23">
        <v>0</v>
      </c>
      <c r="G12" s="24">
        <f>(E12*C12)/100</f>
        <v>0</v>
      </c>
      <c r="H12" s="24">
        <f>(F12*D12)/100</f>
        <v>0</v>
      </c>
      <c r="I12" s="25" t="s">
        <v>20</v>
      </c>
      <c r="J12" s="25" t="s">
        <v>20</v>
      </c>
    </row>
    <row r="13" spans="1:12" x14ac:dyDescent="0.2">
      <c r="A13" s="15">
        <v>0.05</v>
      </c>
      <c r="B13" s="16">
        <v>1E-3</v>
      </c>
      <c r="C13" s="16">
        <v>20</v>
      </c>
      <c r="D13" s="16">
        <v>20</v>
      </c>
      <c r="E13" s="22">
        <v>6.2102353088108986</v>
      </c>
      <c r="F13" s="23">
        <v>1.4755832455386573</v>
      </c>
      <c r="G13" s="24">
        <f t="shared" ref="G13:H18" si="3">(E13*C13)/100</f>
        <v>1.2420470617621797</v>
      </c>
      <c r="H13" s="24">
        <f t="shared" si="3"/>
        <v>0.29511664910773144</v>
      </c>
      <c r="I13" s="22">
        <f>(G13/B13)/60</f>
        <v>20.700784362702997</v>
      </c>
      <c r="J13" s="23">
        <f t="shared" ref="J13:J18" si="4">(H13*F13)/100</f>
        <v>4.3546918290287943E-3</v>
      </c>
    </row>
    <row r="14" spans="1:12" x14ac:dyDescent="0.2">
      <c r="A14" s="15">
        <v>0.1</v>
      </c>
      <c r="B14" s="16">
        <v>2E-3</v>
      </c>
      <c r="C14" s="16">
        <v>20</v>
      </c>
      <c r="D14" s="16">
        <v>20</v>
      </c>
      <c r="E14" s="22">
        <v>9.2123696543757436</v>
      </c>
      <c r="F14" s="23">
        <v>1.2103203264090274</v>
      </c>
      <c r="G14" s="24">
        <f t="shared" si="3"/>
        <v>1.8424739308751485</v>
      </c>
      <c r="H14" s="24">
        <f t="shared" si="3"/>
        <v>0.24206406528180546</v>
      </c>
      <c r="I14" s="22">
        <f t="shared" ref="I14:I18" si="5">(G14/B14)/60</f>
        <v>15.35394942395957</v>
      </c>
      <c r="J14" s="23">
        <f t="shared" si="4"/>
        <v>2.9297505850377093E-3</v>
      </c>
    </row>
    <row r="15" spans="1:12" x14ac:dyDescent="0.2">
      <c r="A15" s="15">
        <v>0.25</v>
      </c>
      <c r="B15" s="16">
        <v>5.0000000000000001E-3</v>
      </c>
      <c r="C15" s="16">
        <v>20</v>
      </c>
      <c r="D15" s="16">
        <v>20</v>
      </c>
      <c r="E15" s="22">
        <v>13.002400329675543</v>
      </c>
      <c r="F15" s="23">
        <v>1.1648818513481711</v>
      </c>
      <c r="G15" s="24">
        <f t="shared" si="3"/>
        <v>2.6004800659351086</v>
      </c>
      <c r="H15" s="24">
        <f t="shared" si="3"/>
        <v>0.23297637026963422</v>
      </c>
      <c r="I15" s="22">
        <f t="shared" si="5"/>
        <v>8.6682668864503629</v>
      </c>
      <c r="J15" s="23">
        <f t="shared" si="4"/>
        <v>2.713899455200685E-3</v>
      </c>
    </row>
    <row r="16" spans="1:12" x14ac:dyDescent="0.2">
      <c r="A16" s="15">
        <v>0.5</v>
      </c>
      <c r="B16" s="16">
        <v>0.01</v>
      </c>
      <c r="C16" s="16">
        <v>20</v>
      </c>
      <c r="D16" s="16">
        <v>20</v>
      </c>
      <c r="E16" s="22">
        <v>18.263564175346442</v>
      </c>
      <c r="F16" s="23">
        <v>1.0680327288784057</v>
      </c>
      <c r="G16" s="24">
        <f t="shared" si="3"/>
        <v>3.6527128350692886</v>
      </c>
      <c r="H16" s="24">
        <f t="shared" si="3"/>
        <v>0.21360654577568114</v>
      </c>
      <c r="I16" s="22">
        <f t="shared" si="5"/>
        <v>6.0878547251154806</v>
      </c>
      <c r="J16" s="23">
        <f t="shared" si="4"/>
        <v>2.281387819910908E-3</v>
      </c>
    </row>
    <row r="17" spans="1:10" x14ac:dyDescent="0.2">
      <c r="A17" s="15">
        <v>1</v>
      </c>
      <c r="B17" s="16">
        <v>0.02</v>
      </c>
      <c r="C17" s="16">
        <v>20</v>
      </c>
      <c r="D17" s="16">
        <v>20</v>
      </c>
      <c r="E17" s="22">
        <v>25.371137930354802</v>
      </c>
      <c r="F17" s="23">
        <v>0.97376523512061586</v>
      </c>
      <c r="G17" s="24">
        <f t="shared" si="3"/>
        <v>5.0742275860709602</v>
      </c>
      <c r="H17" s="24">
        <f t="shared" si="3"/>
        <v>0.19475304702412316</v>
      </c>
      <c r="I17" s="22">
        <f t="shared" si="5"/>
        <v>4.2285229883924664</v>
      </c>
      <c r="J17" s="23">
        <f t="shared" si="4"/>
        <v>1.8964374662590164E-3</v>
      </c>
    </row>
    <row r="18" spans="1:10" x14ac:dyDescent="0.2">
      <c r="A18" s="15">
        <v>2</v>
      </c>
      <c r="B18" s="16">
        <v>0.04</v>
      </c>
      <c r="C18" s="16">
        <v>20</v>
      </c>
      <c r="D18" s="16">
        <v>20</v>
      </c>
      <c r="E18" s="22">
        <v>31.068515914719569</v>
      </c>
      <c r="F18" s="23">
        <v>4.2818547349048499</v>
      </c>
      <c r="G18" s="24">
        <f t="shared" si="3"/>
        <v>6.213703182943914</v>
      </c>
      <c r="H18" s="24">
        <f t="shared" si="3"/>
        <v>0.85637094698097005</v>
      </c>
      <c r="I18" s="22">
        <f t="shared" si="5"/>
        <v>2.5890429928932974</v>
      </c>
      <c r="J18" s="23">
        <f t="shared" si="4"/>
        <v>3.6668559941654168E-2</v>
      </c>
    </row>
    <row r="19" spans="1:10" x14ac:dyDescent="0.2">
      <c r="A19" s="26" t="s">
        <v>0</v>
      </c>
      <c r="B19" s="25"/>
      <c r="C19" s="25"/>
      <c r="D19" s="25"/>
      <c r="E19" s="22"/>
      <c r="F19" s="23"/>
    </row>
    <row r="20" spans="1:10" x14ac:dyDescent="0.2">
      <c r="A20" s="15" t="s">
        <v>22</v>
      </c>
      <c r="B20" s="16" t="s">
        <v>22</v>
      </c>
      <c r="C20" s="16" t="s">
        <v>17</v>
      </c>
      <c r="D20" s="16" t="s">
        <v>18</v>
      </c>
      <c r="E20" s="16" t="s">
        <v>7</v>
      </c>
      <c r="F20" s="23"/>
      <c r="G20" s="17" t="s">
        <v>13</v>
      </c>
      <c r="I20" s="16" t="s">
        <v>26</v>
      </c>
    </row>
    <row r="21" spans="1:10" x14ac:dyDescent="0.2">
      <c r="A21" s="15">
        <v>0</v>
      </c>
      <c r="B21" s="16">
        <v>0</v>
      </c>
      <c r="C21" s="16">
        <v>20</v>
      </c>
      <c r="D21" s="16">
        <v>20</v>
      </c>
      <c r="E21" s="22">
        <v>0</v>
      </c>
      <c r="F21" s="23">
        <v>0</v>
      </c>
      <c r="G21" s="24">
        <f>(E21*C21)/100</f>
        <v>0</v>
      </c>
      <c r="H21" s="24">
        <f>(F21*D21)/100</f>
        <v>0</v>
      </c>
      <c r="I21" s="25" t="s">
        <v>20</v>
      </c>
      <c r="J21" s="25" t="s">
        <v>20</v>
      </c>
    </row>
    <row r="22" spans="1:10" x14ac:dyDescent="0.2">
      <c r="A22" s="15">
        <v>0.05</v>
      </c>
      <c r="B22" s="16">
        <v>1E-3</v>
      </c>
      <c r="C22" s="16">
        <v>20</v>
      </c>
      <c r="D22" s="16">
        <v>20</v>
      </c>
      <c r="E22" s="22">
        <v>1.7019522106733185</v>
      </c>
      <c r="F22" s="23">
        <v>0.13488060632471427</v>
      </c>
      <c r="G22" s="24">
        <f t="shared" ref="G22:H27" si="6">(E22*C22)/100</f>
        <v>0.34039044213466368</v>
      </c>
      <c r="H22" s="24">
        <f t="shared" si="6"/>
        <v>2.6976121264942855E-2</v>
      </c>
      <c r="I22" s="22">
        <f>(G22/B22)/60</f>
        <v>5.6731740355777278</v>
      </c>
      <c r="J22" s="23">
        <f t="shared" ref="J22:J27" si="7">(H22*F22)/100</f>
        <v>3.6385555925045105E-5</v>
      </c>
    </row>
    <row r="23" spans="1:10" x14ac:dyDescent="0.2">
      <c r="A23" s="15">
        <v>0.1</v>
      </c>
      <c r="B23" s="16">
        <v>2E-3</v>
      </c>
      <c r="C23" s="16">
        <v>20</v>
      </c>
      <c r="D23" s="16">
        <v>20</v>
      </c>
      <c r="E23" s="22">
        <v>2.4110177713219336</v>
      </c>
      <c r="F23" s="23">
        <v>1.6529930823383536</v>
      </c>
      <c r="G23" s="24">
        <f t="shared" si="6"/>
        <v>0.48220355426438671</v>
      </c>
      <c r="H23" s="24">
        <f t="shared" si="6"/>
        <v>0.33059861646767075</v>
      </c>
      <c r="I23" s="22">
        <f t="shared" ref="I23:I27" si="8">(G23/B23)/60</f>
        <v>4.0183629522032227</v>
      </c>
      <c r="J23" s="23">
        <f t="shared" si="7"/>
        <v>5.4647722605169029E-3</v>
      </c>
    </row>
    <row r="24" spans="1:10" x14ac:dyDescent="0.2">
      <c r="A24" s="15">
        <v>0.25</v>
      </c>
      <c r="B24" s="16">
        <v>5.0000000000000001E-3</v>
      </c>
      <c r="C24" s="16">
        <v>20</v>
      </c>
      <c r="D24" s="16">
        <v>20</v>
      </c>
      <c r="E24" s="22">
        <v>1.7590766282105876</v>
      </c>
      <c r="F24" s="23">
        <v>1.0514064105085545</v>
      </c>
      <c r="G24" s="24">
        <f t="shared" si="6"/>
        <v>0.35181532564211748</v>
      </c>
      <c r="H24" s="24">
        <f t="shared" si="6"/>
        <v>0.2102812821017109</v>
      </c>
      <c r="I24" s="22">
        <f t="shared" si="8"/>
        <v>1.1727177521403918</v>
      </c>
      <c r="J24" s="23">
        <f t="shared" si="7"/>
        <v>2.2109108801169662E-3</v>
      </c>
    </row>
    <row r="25" spans="1:10" x14ac:dyDescent="0.2">
      <c r="A25" s="15">
        <v>0.5</v>
      </c>
      <c r="B25" s="16">
        <v>0.01</v>
      </c>
      <c r="C25" s="16">
        <v>20</v>
      </c>
      <c r="D25" s="16">
        <v>20</v>
      </c>
      <c r="E25" s="22">
        <v>1.8197464652696675</v>
      </c>
      <c r="F25" s="23">
        <v>0.95191058267505646</v>
      </c>
      <c r="G25" s="24">
        <f t="shared" si="6"/>
        <v>0.36394929305393348</v>
      </c>
      <c r="H25" s="24">
        <f t="shared" si="6"/>
        <v>0.1903821165350113</v>
      </c>
      <c r="I25" s="22">
        <f t="shared" si="8"/>
        <v>0.60658215508988911</v>
      </c>
      <c r="J25" s="23">
        <f t="shared" si="7"/>
        <v>1.8122675148175311E-3</v>
      </c>
    </row>
    <row r="26" spans="1:10" x14ac:dyDescent="0.2">
      <c r="A26" s="15">
        <v>1</v>
      </c>
      <c r="B26" s="16">
        <v>0.02</v>
      </c>
      <c r="C26" s="16">
        <v>20</v>
      </c>
      <c r="D26" s="16">
        <v>20</v>
      </c>
      <c r="E26" s="22">
        <v>4.273138637070022</v>
      </c>
      <c r="F26" s="23">
        <v>2.2517439724035775</v>
      </c>
      <c r="G26" s="24">
        <f t="shared" si="6"/>
        <v>0.85462772741400439</v>
      </c>
      <c r="H26" s="24">
        <f t="shared" si="6"/>
        <v>0.45034879448071552</v>
      </c>
      <c r="I26" s="22">
        <f t="shared" si="8"/>
        <v>0.71218977284500373</v>
      </c>
      <c r="J26" s="23">
        <f t="shared" si="7"/>
        <v>1.0140701834511687E-2</v>
      </c>
    </row>
    <row r="27" spans="1:10" x14ac:dyDescent="0.2">
      <c r="A27" s="15">
        <v>2</v>
      </c>
      <c r="B27" s="16">
        <v>0.04</v>
      </c>
      <c r="C27" s="16">
        <v>20</v>
      </c>
      <c r="D27" s="16">
        <v>20</v>
      </c>
      <c r="E27" s="22">
        <v>5.4220184336006723</v>
      </c>
      <c r="F27" s="23">
        <v>4.7195641506041541</v>
      </c>
      <c r="G27" s="24">
        <f t="shared" si="6"/>
        <v>1.0844036867201345</v>
      </c>
      <c r="H27" s="24">
        <f t="shared" si="6"/>
        <v>0.94391283012083083</v>
      </c>
      <c r="I27" s="22">
        <f t="shared" si="8"/>
        <v>0.45183486946672269</v>
      </c>
      <c r="J27" s="23">
        <f t="shared" si="7"/>
        <v>4.4548571543335823E-2</v>
      </c>
    </row>
    <row r="28" spans="1:10" x14ac:dyDescent="0.2">
      <c r="A28" s="26" t="s">
        <v>23</v>
      </c>
      <c r="B28" s="25"/>
      <c r="C28" s="25"/>
      <c r="D28" s="25"/>
      <c r="E28" s="22"/>
      <c r="F28" s="23"/>
    </row>
    <row r="29" spans="1:10" x14ac:dyDescent="0.2">
      <c r="A29" s="15" t="s">
        <v>22</v>
      </c>
      <c r="B29" s="16" t="s">
        <v>22</v>
      </c>
      <c r="E29" s="27"/>
      <c r="F29" s="23"/>
    </row>
    <row r="30" spans="1:10" x14ac:dyDescent="0.2">
      <c r="A30" s="15">
        <v>0</v>
      </c>
      <c r="B30" s="16">
        <v>0</v>
      </c>
      <c r="C30" s="16">
        <v>20</v>
      </c>
      <c r="D30" s="16">
        <v>20</v>
      </c>
      <c r="E30" s="22">
        <v>0</v>
      </c>
      <c r="F30" s="23">
        <v>0</v>
      </c>
      <c r="G30" s="24">
        <f>(E30*C30)/100</f>
        <v>0</v>
      </c>
      <c r="H30" s="24">
        <f>(F30*D30)/100</f>
        <v>0</v>
      </c>
      <c r="I30" s="25" t="s">
        <v>20</v>
      </c>
      <c r="J30" s="25" t="s">
        <v>20</v>
      </c>
    </row>
    <row r="31" spans="1:10" x14ac:dyDescent="0.2">
      <c r="A31" s="15">
        <v>0.05</v>
      </c>
      <c r="B31" s="16">
        <v>1E-3</v>
      </c>
      <c r="C31" s="16">
        <v>20</v>
      </c>
      <c r="D31" s="16">
        <v>20</v>
      </c>
      <c r="E31" s="22">
        <v>2.2811312568198319</v>
      </c>
      <c r="F31" s="23">
        <v>1.2158607579776921</v>
      </c>
      <c r="G31" s="24">
        <f t="shared" ref="G31:H36" si="9">(E31*C31)/100</f>
        <v>0.45622625136396633</v>
      </c>
      <c r="H31" s="24">
        <f t="shared" si="9"/>
        <v>0.24317215159553843</v>
      </c>
      <c r="I31" s="22">
        <f>(G31/B31)/60</f>
        <v>7.603770856066105</v>
      </c>
      <c r="J31" s="23">
        <f t="shared" ref="J31:J36" si="10">(H31*F31)/100</f>
        <v>2.9566347655801762E-3</v>
      </c>
    </row>
    <row r="32" spans="1:10" x14ac:dyDescent="0.2">
      <c r="A32" s="15">
        <v>0.1</v>
      </c>
      <c r="B32" s="16">
        <v>2E-3</v>
      </c>
      <c r="C32" s="16">
        <v>20</v>
      </c>
      <c r="D32" s="16">
        <v>20</v>
      </c>
      <c r="E32" s="22">
        <v>4.4645727763971994</v>
      </c>
      <c r="F32" s="23">
        <v>1.4990762995599323</v>
      </c>
      <c r="G32" s="24">
        <f t="shared" si="9"/>
        <v>0.89291455527943986</v>
      </c>
      <c r="H32" s="24">
        <f t="shared" si="9"/>
        <v>0.29981525991198643</v>
      </c>
      <c r="I32" s="22">
        <f t="shared" ref="I32:I36" si="11">(G32/B32)/60</f>
        <v>7.4409546273286651</v>
      </c>
      <c r="J32" s="23">
        <f t="shared" si="10"/>
        <v>4.4944595038045989E-3</v>
      </c>
    </row>
    <row r="33" spans="1:10" x14ac:dyDescent="0.2">
      <c r="A33" s="15">
        <v>0.25</v>
      </c>
      <c r="B33" s="16">
        <v>5.0000000000000001E-3</v>
      </c>
      <c r="C33" s="16">
        <v>20</v>
      </c>
      <c r="D33" s="16">
        <v>20</v>
      </c>
      <c r="E33" s="22">
        <v>5.101198907316042</v>
      </c>
      <c r="F33" s="23">
        <v>0.64774920550276294</v>
      </c>
      <c r="G33" s="24">
        <f t="shared" si="9"/>
        <v>1.0202397814632085</v>
      </c>
      <c r="H33" s="24">
        <f t="shared" si="9"/>
        <v>0.12954984110055259</v>
      </c>
      <c r="I33" s="22">
        <f t="shared" si="11"/>
        <v>3.4007992715440283</v>
      </c>
      <c r="J33" s="23">
        <f t="shared" si="10"/>
        <v>8.3915806645892127E-4</v>
      </c>
    </row>
    <row r="34" spans="1:10" x14ac:dyDescent="0.2">
      <c r="A34" s="15">
        <v>0.5</v>
      </c>
      <c r="B34" s="16">
        <v>0.01</v>
      </c>
      <c r="C34" s="16">
        <v>20</v>
      </c>
      <c r="D34" s="16">
        <v>20</v>
      </c>
      <c r="E34" s="22">
        <v>4.5760526016953627</v>
      </c>
      <c r="F34" s="23">
        <v>2.9836783499654058</v>
      </c>
      <c r="G34" s="24">
        <f t="shared" si="9"/>
        <v>0.91521052033907258</v>
      </c>
      <c r="H34" s="24">
        <f t="shared" si="9"/>
        <v>0.59673566999308114</v>
      </c>
      <c r="I34" s="22">
        <f t="shared" si="11"/>
        <v>1.5253508672317875</v>
      </c>
      <c r="J34" s="23">
        <f t="shared" si="10"/>
        <v>1.7804672992104573E-2</v>
      </c>
    </row>
    <row r="35" spans="1:10" x14ac:dyDescent="0.2">
      <c r="A35" s="15">
        <v>1</v>
      </c>
      <c r="B35" s="16">
        <v>0.02</v>
      </c>
      <c r="C35" s="16">
        <v>20</v>
      </c>
      <c r="D35" s="16">
        <v>20</v>
      </c>
      <c r="E35" s="22">
        <v>3.8435493537724619</v>
      </c>
      <c r="F35" s="23">
        <v>0.76263033439575845</v>
      </c>
      <c r="G35" s="24">
        <f t="shared" si="9"/>
        <v>0.76870987075449237</v>
      </c>
      <c r="H35" s="24">
        <f t="shared" si="9"/>
        <v>0.15252606687915168</v>
      </c>
      <c r="I35" s="22">
        <f t="shared" si="11"/>
        <v>0.64059155896207698</v>
      </c>
      <c r="J35" s="23">
        <f t="shared" si="10"/>
        <v>1.1632100538811726E-3</v>
      </c>
    </row>
    <row r="36" spans="1:10" x14ac:dyDescent="0.2">
      <c r="A36" s="15">
        <v>2</v>
      </c>
      <c r="B36" s="16">
        <v>0.04</v>
      </c>
      <c r="C36" s="16">
        <v>20</v>
      </c>
      <c r="D36" s="16">
        <v>20</v>
      </c>
      <c r="E36" s="22">
        <v>7.6570879556848448</v>
      </c>
      <c r="F36" s="23">
        <v>0.65209004567506224</v>
      </c>
      <c r="G36" s="24">
        <f t="shared" si="9"/>
        <v>1.531417591136969</v>
      </c>
      <c r="H36" s="24">
        <f t="shared" si="9"/>
        <v>0.13041800913501245</v>
      </c>
      <c r="I36" s="22">
        <f t="shared" si="11"/>
        <v>0.63809066297373707</v>
      </c>
      <c r="J36" s="23">
        <f t="shared" si="10"/>
        <v>8.5044285533700953E-4</v>
      </c>
    </row>
    <row r="37" spans="1:10" ht="16" x14ac:dyDescent="0.2">
      <c r="J37" s="28"/>
    </row>
    <row r="38" spans="1:10" x14ac:dyDescent="0.2">
      <c r="A38" s="15" t="s">
        <v>0</v>
      </c>
      <c r="E38" s="16" t="s">
        <v>7</v>
      </c>
      <c r="G38" s="24" t="s">
        <v>13</v>
      </c>
      <c r="I38" s="16" t="s">
        <v>27</v>
      </c>
    </row>
    <row r="39" spans="1:10" x14ac:dyDescent="0.2">
      <c r="A39" s="15" t="s">
        <v>12</v>
      </c>
      <c r="B39" s="16" t="s">
        <v>25</v>
      </c>
      <c r="C39" s="16" t="s">
        <v>17</v>
      </c>
      <c r="D39" s="16" t="s">
        <v>18</v>
      </c>
      <c r="E39" s="16" t="s">
        <v>1</v>
      </c>
      <c r="F39" s="16" t="s">
        <v>2</v>
      </c>
      <c r="G39" s="24" t="s">
        <v>1</v>
      </c>
      <c r="H39" s="18" t="s">
        <v>2</v>
      </c>
      <c r="I39" s="16" t="s">
        <v>1</v>
      </c>
      <c r="J39" s="16" t="s">
        <v>2</v>
      </c>
    </row>
    <row r="40" spans="1:10" x14ac:dyDescent="0.2">
      <c r="A40" s="15">
        <v>0</v>
      </c>
      <c r="B40" s="16">
        <v>0</v>
      </c>
      <c r="C40" s="16">
        <v>20</v>
      </c>
      <c r="D40" s="16">
        <v>20</v>
      </c>
      <c r="E40" s="16">
        <v>0</v>
      </c>
      <c r="F40" s="16">
        <v>0</v>
      </c>
      <c r="G40" s="24">
        <f>(E40*C40)/100</f>
        <v>0</v>
      </c>
      <c r="H40" s="18">
        <f>(F40*D40)/100</f>
        <v>0</v>
      </c>
      <c r="I40" s="16" t="s">
        <v>20</v>
      </c>
      <c r="J40" s="16" t="s">
        <v>20</v>
      </c>
    </row>
    <row r="41" spans="1:10" x14ac:dyDescent="0.2">
      <c r="A41" s="15">
        <v>0.05</v>
      </c>
      <c r="B41" s="16">
        <v>1E-3</v>
      </c>
      <c r="C41" s="16">
        <v>20</v>
      </c>
      <c r="D41" s="16">
        <v>20</v>
      </c>
      <c r="E41" s="23">
        <v>2.2845047476181239</v>
      </c>
      <c r="F41" s="23">
        <v>1.6687471362280017</v>
      </c>
      <c r="G41" s="24">
        <f t="shared" ref="G41:G46" si="12">(E41*C41)/100</f>
        <v>0.45690094952362481</v>
      </c>
      <c r="H41" s="24">
        <f t="shared" ref="H41:H46" si="13">(F41*D41)/100</f>
        <v>0.33374942724560036</v>
      </c>
      <c r="I41" s="23">
        <f>(G41/B41)/60</f>
        <v>7.6150158253937459</v>
      </c>
      <c r="J41" s="23">
        <f t="shared" ref="J41:J46" si="14">(H41*F41)/100</f>
        <v>5.5694340093383147E-3</v>
      </c>
    </row>
    <row r="42" spans="1:10" x14ac:dyDescent="0.2">
      <c r="A42" s="15">
        <v>0.1</v>
      </c>
      <c r="B42" s="16">
        <v>2E-3</v>
      </c>
      <c r="C42" s="16">
        <v>20</v>
      </c>
      <c r="D42" s="16">
        <v>20</v>
      </c>
      <c r="E42" s="23">
        <v>5.1302583875815699</v>
      </c>
      <c r="F42" s="23">
        <v>1.2492591003078253</v>
      </c>
      <c r="G42" s="24">
        <f t="shared" si="12"/>
        <v>1.026051677516314</v>
      </c>
      <c r="H42" s="24">
        <f t="shared" si="13"/>
        <v>0.24985182006156506</v>
      </c>
      <c r="I42" s="23">
        <f t="shared" ref="I42:I46" si="15">(G42/B42)/60</f>
        <v>8.550430645969282</v>
      </c>
      <c r="J42" s="23">
        <f t="shared" si="14"/>
        <v>3.1212965994038343E-3</v>
      </c>
    </row>
    <row r="43" spans="1:10" x14ac:dyDescent="0.2">
      <c r="A43" s="15">
        <v>0.25</v>
      </c>
      <c r="B43" s="16">
        <v>5.0000000000000001E-3</v>
      </c>
      <c r="C43" s="16">
        <v>20</v>
      </c>
      <c r="D43" s="16">
        <v>20</v>
      </c>
      <c r="E43" s="23">
        <v>5.7114393820347233</v>
      </c>
      <c r="F43" s="23">
        <v>2.7233306780900621</v>
      </c>
      <c r="G43" s="24">
        <f t="shared" si="12"/>
        <v>1.1422878764069446</v>
      </c>
      <c r="H43" s="24">
        <f t="shared" si="13"/>
        <v>0.54466613561801236</v>
      </c>
      <c r="I43" s="23">
        <f t="shared" si="15"/>
        <v>3.8076262546898154</v>
      </c>
      <c r="J43" s="23">
        <f t="shared" si="14"/>
        <v>1.4833059964452952E-2</v>
      </c>
    </row>
    <row r="44" spans="1:10" x14ac:dyDescent="0.2">
      <c r="A44" s="15">
        <v>0.5</v>
      </c>
      <c r="B44" s="16">
        <v>0.01</v>
      </c>
      <c r="C44" s="16">
        <v>20</v>
      </c>
      <c r="D44" s="16">
        <v>20</v>
      </c>
      <c r="E44" s="23">
        <v>2.5593079872929319</v>
      </c>
      <c r="F44" s="23">
        <v>2.199866952524153</v>
      </c>
      <c r="G44" s="24">
        <f t="shared" si="12"/>
        <v>0.51186159745858639</v>
      </c>
      <c r="H44" s="24">
        <f t="shared" si="13"/>
        <v>0.43997339050483064</v>
      </c>
      <c r="I44" s="23">
        <f t="shared" si="15"/>
        <v>0.85310266243097732</v>
      </c>
      <c r="J44" s="23">
        <f t="shared" si="14"/>
        <v>9.678829217615809E-3</v>
      </c>
    </row>
    <row r="45" spans="1:10" x14ac:dyDescent="0.2">
      <c r="A45" s="15">
        <v>1</v>
      </c>
      <c r="B45" s="16">
        <v>0.02</v>
      </c>
      <c r="C45" s="16">
        <v>20</v>
      </c>
      <c r="D45" s="16">
        <v>20</v>
      </c>
      <c r="E45" s="23">
        <v>5.6731449586482308</v>
      </c>
      <c r="F45" s="23">
        <v>2.0674826942977678</v>
      </c>
      <c r="G45" s="24">
        <f t="shared" si="12"/>
        <v>1.1346289917296462</v>
      </c>
      <c r="H45" s="24">
        <f t="shared" si="13"/>
        <v>0.41349653885955356</v>
      </c>
      <c r="I45" s="23">
        <f t="shared" si="15"/>
        <v>0.94552415977470505</v>
      </c>
      <c r="J45" s="23">
        <f t="shared" si="14"/>
        <v>8.5489693824415142E-3</v>
      </c>
    </row>
    <row r="46" spans="1:10" x14ac:dyDescent="0.2">
      <c r="A46" s="15">
        <v>2</v>
      </c>
      <c r="B46" s="16">
        <v>0.04</v>
      </c>
      <c r="C46" s="16">
        <v>20</v>
      </c>
      <c r="D46" s="16">
        <v>20</v>
      </c>
      <c r="E46" s="23">
        <v>8.7325055764300075</v>
      </c>
      <c r="F46" s="23">
        <v>3.7233596558007163</v>
      </c>
      <c r="G46" s="24">
        <f t="shared" si="12"/>
        <v>1.7465011152860015</v>
      </c>
      <c r="H46" s="24">
        <f t="shared" si="13"/>
        <v>0.7446719311601433</v>
      </c>
      <c r="I46" s="23">
        <f t="shared" si="15"/>
        <v>0.72770879803583399</v>
      </c>
      <c r="J46" s="23">
        <f t="shared" si="14"/>
        <v>2.7726814252888858E-2</v>
      </c>
    </row>
    <row r="47" spans="1:10" x14ac:dyDescent="0.2">
      <c r="A47" s="15" t="s">
        <v>9</v>
      </c>
      <c r="E47" s="23"/>
      <c r="F47" s="23"/>
      <c r="H47" s="24"/>
      <c r="I47" s="23"/>
      <c r="J47" s="23"/>
    </row>
    <row r="48" spans="1:10" x14ac:dyDescent="0.2">
      <c r="A48" s="15" t="s">
        <v>24</v>
      </c>
      <c r="E48" s="23" t="s">
        <v>9</v>
      </c>
      <c r="F48" s="23"/>
      <c r="H48" s="24"/>
      <c r="I48" s="23"/>
      <c r="J48" s="23"/>
    </row>
    <row r="49" spans="1:10" x14ac:dyDescent="0.2">
      <c r="A49" s="15">
        <v>0</v>
      </c>
      <c r="B49" s="16">
        <v>0</v>
      </c>
      <c r="C49" s="16">
        <v>20</v>
      </c>
      <c r="D49" s="16">
        <v>20</v>
      </c>
      <c r="E49" s="23">
        <v>0</v>
      </c>
      <c r="F49" s="23">
        <v>0</v>
      </c>
      <c r="G49" s="24">
        <f>(E49*C49)/100</f>
        <v>0</v>
      </c>
      <c r="H49" s="24">
        <f>(F49*D49)/100</f>
        <v>0</v>
      </c>
      <c r="I49" s="23" t="s">
        <v>20</v>
      </c>
      <c r="J49" s="23" t="s">
        <v>20</v>
      </c>
    </row>
    <row r="50" spans="1:10" x14ac:dyDescent="0.2">
      <c r="A50" s="15">
        <v>0.05</v>
      </c>
      <c r="B50" s="16">
        <v>1E-3</v>
      </c>
      <c r="C50" s="16">
        <v>20</v>
      </c>
      <c r="D50" s="16">
        <v>20</v>
      </c>
      <c r="E50" s="23">
        <v>3.5749083749661863</v>
      </c>
      <c r="F50" s="23">
        <v>0.63346798885721933</v>
      </c>
      <c r="G50" s="24">
        <f t="shared" ref="G50:G55" si="16">(E50*C50)/100</f>
        <v>0.71498167499323728</v>
      </c>
      <c r="H50" s="24">
        <f t="shared" ref="H50:H55" si="17">(F50*D50)/100</f>
        <v>0.12669359777144387</v>
      </c>
      <c r="I50" s="23">
        <f>(G50/B50)/60</f>
        <v>11.916361249887286</v>
      </c>
      <c r="J50" s="23">
        <f t="shared" ref="J50:J55" si="18">(H50*F50)/100</f>
        <v>8.0256338581362037E-4</v>
      </c>
    </row>
    <row r="51" spans="1:10" x14ac:dyDescent="0.2">
      <c r="A51" s="15">
        <v>0.1</v>
      </c>
      <c r="B51" s="16">
        <v>2E-3</v>
      </c>
      <c r="C51" s="16">
        <v>20</v>
      </c>
      <c r="D51" s="16">
        <v>20</v>
      </c>
      <c r="E51" s="23">
        <v>7.4083058439294165</v>
      </c>
      <c r="F51" s="23">
        <v>3.5979428759032182</v>
      </c>
      <c r="G51" s="24">
        <f t="shared" si="16"/>
        <v>1.4816611687858832</v>
      </c>
      <c r="H51" s="24">
        <f t="shared" si="17"/>
        <v>0.71958857518064367</v>
      </c>
      <c r="I51" s="23">
        <f t="shared" ref="I51:I55" si="19">(G51/B51)/60</f>
        <v>12.347176406549027</v>
      </c>
      <c r="J51" s="23">
        <f t="shared" si="18"/>
        <v>2.5890385876525444E-2</v>
      </c>
    </row>
    <row r="52" spans="1:10" x14ac:dyDescent="0.2">
      <c r="A52" s="15">
        <v>0.25</v>
      </c>
      <c r="B52" s="16">
        <v>5.0000000000000001E-3</v>
      </c>
      <c r="C52" s="16">
        <v>20</v>
      </c>
      <c r="D52" s="16">
        <v>20</v>
      </c>
      <c r="E52" s="23">
        <v>8.4200464397008101</v>
      </c>
      <c r="F52" s="23">
        <v>1.2239544228389838</v>
      </c>
      <c r="G52" s="24">
        <f t="shared" si="16"/>
        <v>1.684009287940162</v>
      </c>
      <c r="H52" s="24">
        <f t="shared" si="17"/>
        <v>0.24479088456779677</v>
      </c>
      <c r="I52" s="23">
        <f t="shared" si="19"/>
        <v>5.6133642931338734</v>
      </c>
      <c r="J52" s="23">
        <f t="shared" si="18"/>
        <v>2.99612885837422E-3</v>
      </c>
    </row>
    <row r="53" spans="1:10" x14ac:dyDescent="0.2">
      <c r="A53" s="15">
        <v>0.5</v>
      </c>
      <c r="B53" s="16">
        <v>0.01</v>
      </c>
      <c r="C53" s="16">
        <v>20</v>
      </c>
      <c r="D53" s="16">
        <v>20</v>
      </c>
      <c r="E53" s="23">
        <v>7.4641648794405429</v>
      </c>
      <c r="F53" s="23">
        <v>2.4179521439685723</v>
      </c>
      <c r="G53" s="24">
        <f t="shared" si="16"/>
        <v>1.4928329758881085</v>
      </c>
      <c r="H53" s="24">
        <f t="shared" si="17"/>
        <v>0.48359042879371444</v>
      </c>
      <c r="I53" s="23">
        <f t="shared" si="19"/>
        <v>2.4880549598135144</v>
      </c>
      <c r="J53" s="23">
        <f t="shared" si="18"/>
        <v>1.1692985141044429E-2</v>
      </c>
    </row>
    <row r="54" spans="1:10" x14ac:dyDescent="0.2">
      <c r="A54" s="15">
        <v>1</v>
      </c>
      <c r="B54" s="16">
        <v>0.02</v>
      </c>
      <c r="C54" s="16">
        <v>20</v>
      </c>
      <c r="D54" s="16">
        <v>20</v>
      </c>
      <c r="E54" s="23">
        <v>8.8532590233849557</v>
      </c>
      <c r="F54" s="23">
        <v>1.2014807022668705</v>
      </c>
      <c r="G54" s="24">
        <f t="shared" si="16"/>
        <v>1.7706518046769912</v>
      </c>
      <c r="H54" s="24">
        <f t="shared" si="17"/>
        <v>0.24029614045337411</v>
      </c>
      <c r="I54" s="23">
        <f t="shared" si="19"/>
        <v>1.4755431705641593</v>
      </c>
      <c r="J54" s="23">
        <f t="shared" si="18"/>
        <v>2.8871117558393849E-3</v>
      </c>
    </row>
    <row r="55" spans="1:10" x14ac:dyDescent="0.2">
      <c r="A55" s="15">
        <v>2</v>
      </c>
      <c r="B55" s="16">
        <v>0.04</v>
      </c>
      <c r="C55" s="16">
        <v>20</v>
      </c>
      <c r="D55" s="16">
        <v>20</v>
      </c>
      <c r="E55" s="23">
        <v>13.220103242071318</v>
      </c>
      <c r="F55" s="23">
        <v>1.733415669516456</v>
      </c>
      <c r="G55" s="24">
        <f t="shared" si="16"/>
        <v>2.6440206484142634</v>
      </c>
      <c r="H55" s="24">
        <f t="shared" si="17"/>
        <v>0.3466831339032912</v>
      </c>
      <c r="I55" s="23">
        <f t="shared" si="19"/>
        <v>1.1016752701726098</v>
      </c>
      <c r="J55" s="23">
        <f t="shared" si="18"/>
        <v>6.0094597666503664E-3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His-MBP-McdA Raw Data</vt:lpstr>
      <vt:lpstr>SopA-His Raw Data</vt:lpstr>
      <vt:lpstr>P1 ParA Raw Data</vt:lpstr>
      <vt:lpstr>AVG_StdDev n=3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Hakim</dc:creator>
  <cp:lastModifiedBy>Microsoft Office User</cp:lastModifiedBy>
  <dcterms:created xsi:type="dcterms:W3CDTF">2018-04-20T15:48:16Z</dcterms:created>
  <dcterms:modified xsi:type="dcterms:W3CDTF">2018-12-03T13:54:32Z</dcterms:modified>
</cp:coreProperties>
</file>