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ome/Desktop/eLife Raw Data/"/>
    </mc:Choice>
  </mc:AlternateContent>
  <xr:revisionPtr revIDLastSave="0" documentId="13_ncr:1_{EBA67AF1-B1A7-304A-8708-44C2846CC2B7}" xr6:coauthVersionLast="40" xr6:coauthVersionMax="40" xr10:uidLastSave="{00000000-0000-0000-0000-000000000000}"/>
  <bookViews>
    <workbookView xWindow="0" yWindow="460" windowWidth="31160" windowHeight="22640" tabRatio="500" firstSheet="1" activeTab="1" xr2:uid="{00000000-000D-0000-FFFF-FFFF00000000}"/>
  </bookViews>
  <sheets>
    <sheet name="P1 ParA vs SopA 3HR Raw Data" sheetId="1" r:id="rId1"/>
    <sheet name="AVG_StdDev n=3" sheetId="3" r:id="rId2"/>
  </sheets>
  <definedNames>
    <definedName name="_xlchart.v1.0" hidden="1">'AVG_StdDev n=3'!$A$4:$A$6</definedName>
    <definedName name="_xlchart.v1.1" hidden="1">'AVG_StdDev n=3'!$I$13:$I$15</definedName>
    <definedName name="_xlchart.v1.2" hidden="1">'AVG_StdDev n=3'!$I$21:$I$23</definedName>
    <definedName name="_xlchart.v1.3" hidden="1">'AVG_StdDev n=3'!$I$30:$I$32</definedName>
    <definedName name="_xlchart.v1.4" hidden="1">'AVG_StdDev n=3'!$I$4:$I$6</definedName>
  </definedName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2" i="3" l="1"/>
  <c r="J32" i="3"/>
  <c r="H31" i="3"/>
  <c r="J31" i="3"/>
  <c r="H30" i="3"/>
  <c r="J30" i="3"/>
  <c r="H23" i="3"/>
  <c r="J23" i="3"/>
  <c r="H22" i="3"/>
  <c r="J22" i="3"/>
  <c r="H21" i="3"/>
  <c r="J21" i="3"/>
  <c r="H15" i="3"/>
  <c r="J15" i="3"/>
  <c r="H14" i="3"/>
  <c r="J14" i="3"/>
  <c r="H13" i="3"/>
  <c r="J13" i="3"/>
  <c r="H29" i="3"/>
  <c r="H20" i="3"/>
  <c r="H12" i="3"/>
  <c r="H5" i="3"/>
  <c r="J5" i="3"/>
  <c r="H6" i="3"/>
  <c r="J6" i="3"/>
  <c r="H4" i="3"/>
  <c r="J4" i="3"/>
  <c r="G4" i="3"/>
  <c r="I4" i="3"/>
  <c r="H3" i="3"/>
  <c r="G32" i="3"/>
  <c r="I32" i="3"/>
  <c r="G31" i="3"/>
  <c r="I31" i="3"/>
  <c r="G30" i="3"/>
  <c r="I30" i="3"/>
  <c r="G29" i="3"/>
  <c r="G23" i="3"/>
  <c r="I23" i="3"/>
  <c r="G22" i="3"/>
  <c r="I22" i="3"/>
  <c r="G21" i="3"/>
  <c r="I21" i="3"/>
  <c r="G20" i="3"/>
  <c r="G15" i="3"/>
  <c r="I15" i="3"/>
  <c r="G14" i="3"/>
  <c r="I14" i="3"/>
  <c r="G13" i="3"/>
  <c r="I13" i="3"/>
  <c r="G12" i="3"/>
  <c r="G6" i="3"/>
  <c r="I6" i="3"/>
  <c r="G5" i="3"/>
  <c r="I5" i="3"/>
  <c r="G3" i="3"/>
  <c r="Q30" i="1"/>
  <c r="Q31" i="1"/>
  <c r="Q32" i="1"/>
  <c r="Q29" i="1"/>
  <c r="J29" i="1"/>
  <c r="C30" i="1"/>
  <c r="C31" i="1"/>
  <c r="C32" i="1"/>
  <c r="C29" i="1"/>
  <c r="Q21" i="1"/>
  <c r="Q22" i="1"/>
  <c r="Q23" i="1"/>
  <c r="Q20" i="1"/>
  <c r="J21" i="1"/>
  <c r="J22" i="1"/>
  <c r="J23" i="1"/>
  <c r="J20" i="1"/>
  <c r="C21" i="1"/>
  <c r="C22" i="1"/>
  <c r="C23" i="1"/>
  <c r="C20" i="1"/>
  <c r="S32" i="1"/>
  <c r="T32" i="1"/>
  <c r="J32" i="1"/>
  <c r="L32" i="1"/>
  <c r="M32" i="1"/>
  <c r="E32" i="1"/>
  <c r="F32" i="1"/>
  <c r="W32" i="1"/>
  <c r="V32" i="1"/>
  <c r="T31" i="1"/>
  <c r="J31" i="1"/>
  <c r="L31" i="1"/>
  <c r="M31" i="1"/>
  <c r="E31" i="1"/>
  <c r="F31" i="1"/>
  <c r="W31" i="1"/>
  <c r="V31" i="1"/>
  <c r="S30" i="1"/>
  <c r="T30" i="1"/>
  <c r="J30" i="1"/>
  <c r="L30" i="1"/>
  <c r="M30" i="1"/>
  <c r="E30" i="1"/>
  <c r="F30" i="1"/>
  <c r="W30" i="1"/>
  <c r="V30" i="1"/>
  <c r="S29" i="1"/>
  <c r="T29" i="1"/>
  <c r="L29" i="1"/>
  <c r="M29" i="1"/>
  <c r="E29" i="1"/>
  <c r="F29" i="1"/>
  <c r="W29" i="1"/>
  <c r="S23" i="1"/>
  <c r="T23" i="1"/>
  <c r="L23" i="1"/>
  <c r="M23" i="1"/>
  <c r="E23" i="1"/>
  <c r="F23" i="1"/>
  <c r="W23" i="1"/>
  <c r="V23" i="1"/>
  <c r="T22" i="1"/>
  <c r="L22" i="1"/>
  <c r="M22" i="1"/>
  <c r="E22" i="1"/>
  <c r="F22" i="1"/>
  <c r="W22" i="1"/>
  <c r="V22" i="1"/>
  <c r="S21" i="1"/>
  <c r="T21" i="1"/>
  <c r="L21" i="1"/>
  <c r="M21" i="1"/>
  <c r="E21" i="1"/>
  <c r="F21" i="1"/>
  <c r="W21" i="1"/>
  <c r="V21" i="1"/>
  <c r="S20" i="1"/>
  <c r="T20" i="1"/>
  <c r="L20" i="1"/>
  <c r="M20" i="1"/>
  <c r="E20" i="1"/>
  <c r="F20" i="1"/>
  <c r="W20" i="1"/>
  <c r="Q13" i="1"/>
  <c r="Q14" i="1"/>
  <c r="Q15" i="1"/>
  <c r="Q12" i="1"/>
  <c r="J13" i="1"/>
  <c r="J14" i="1"/>
  <c r="J15" i="1"/>
  <c r="J12" i="1"/>
  <c r="C13" i="1"/>
  <c r="C14" i="1"/>
  <c r="C15" i="1"/>
  <c r="C12" i="1"/>
  <c r="S15" i="1"/>
  <c r="T15" i="1"/>
  <c r="L15" i="1"/>
  <c r="M15" i="1"/>
  <c r="E15" i="1"/>
  <c r="F15" i="1"/>
  <c r="W15" i="1"/>
  <c r="V15" i="1"/>
  <c r="T14" i="1"/>
  <c r="L14" i="1"/>
  <c r="M14" i="1"/>
  <c r="E14" i="1"/>
  <c r="F14" i="1"/>
  <c r="W14" i="1"/>
  <c r="V14" i="1"/>
  <c r="S13" i="1"/>
  <c r="T13" i="1"/>
  <c r="L13" i="1"/>
  <c r="M13" i="1"/>
  <c r="E13" i="1"/>
  <c r="F13" i="1"/>
  <c r="W13" i="1"/>
  <c r="V13" i="1"/>
  <c r="S12" i="1"/>
  <c r="T12" i="1"/>
  <c r="L12" i="1"/>
  <c r="M12" i="1"/>
  <c r="E12" i="1"/>
  <c r="F12" i="1"/>
  <c r="W12" i="1"/>
  <c r="J6" i="1"/>
  <c r="L6" i="1"/>
  <c r="M6" i="1"/>
  <c r="Q6" i="1"/>
  <c r="S6" i="1"/>
  <c r="T6" i="1"/>
  <c r="C6" i="1"/>
  <c r="E6" i="1"/>
  <c r="F6" i="1"/>
  <c r="W6" i="1"/>
  <c r="V6" i="1"/>
  <c r="Q5" i="1"/>
  <c r="T5" i="1"/>
  <c r="J5" i="1"/>
  <c r="L5" i="1"/>
  <c r="M5" i="1"/>
  <c r="C5" i="1"/>
  <c r="E5" i="1"/>
  <c r="F5" i="1"/>
  <c r="W5" i="1"/>
  <c r="V5" i="1"/>
  <c r="Q4" i="1"/>
  <c r="S4" i="1"/>
  <c r="T4" i="1"/>
  <c r="J4" i="1"/>
  <c r="L4" i="1"/>
  <c r="M4" i="1"/>
  <c r="C4" i="1"/>
  <c r="E4" i="1"/>
  <c r="F4" i="1"/>
  <c r="W4" i="1"/>
  <c r="V4" i="1"/>
  <c r="Q3" i="1"/>
  <c r="S3" i="1"/>
  <c r="T3" i="1"/>
  <c r="J3" i="1"/>
  <c r="L3" i="1"/>
  <c r="M3" i="1"/>
  <c r="C3" i="1"/>
  <c r="E3" i="1"/>
  <c r="F3" i="1"/>
  <c r="W3" i="1"/>
</calcChain>
</file>

<file path=xl/sharedStrings.xml><?xml version="1.0" encoding="utf-8"?>
<sst xmlns="http://schemas.openxmlformats.org/spreadsheetml/2006/main" count="158" uniqueCount="23">
  <si>
    <t>Pi</t>
  </si>
  <si>
    <t>Pi - Bgnd</t>
  </si>
  <si>
    <t>ATP</t>
  </si>
  <si>
    <t>Total ATP</t>
  </si>
  <si>
    <t>% Hydrolyzed</t>
  </si>
  <si>
    <t>AVG</t>
  </si>
  <si>
    <t>StdDev</t>
  </si>
  <si>
    <t>Alone</t>
  </si>
  <si>
    <t>With DNA</t>
  </si>
  <si>
    <t>P1 ParA  (uM)</t>
  </si>
  <si>
    <t>[SopA-His] (uM)</t>
  </si>
  <si>
    <t>ATP hydrolyzed (nmol)</t>
  </si>
  <si>
    <t>Total ATP (nmol)</t>
  </si>
  <si>
    <t>Reaction Volume (ul)</t>
  </si>
  <si>
    <t>STD DEV</t>
  </si>
  <si>
    <t>1mM ATP x 20ul Reaction volume = 20nmol ATP substrate</t>
  </si>
  <si>
    <t>--</t>
  </si>
  <si>
    <t>Specific Activity (mol ATP/min/mol SopA-His)</t>
  </si>
  <si>
    <t>Specific Activity (mol ATP/min/mol P1 ParA)</t>
  </si>
  <si>
    <t>[P1 ParA] (uM)</t>
  </si>
  <si>
    <t>[P1 ParA] (nmol)</t>
  </si>
  <si>
    <t>3hr incubation at 30oC</t>
  </si>
  <si>
    <t>[SopA-His] (nmol)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</si>
</sst>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0.0000"/>
  </numFmts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86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applyNumberFormat="1"/>
    <xf numFmtId="164" fontId="2" fillId="0" borderId="0" xfId="0" applyNumberFormat="1" applyFont="1"/>
    <xf numFmtId="2" fontId="2" fillId="0" borderId="0" xfId="0" applyNumberFormat="1" applyFont="1"/>
    <xf numFmtId="164" fontId="0" fillId="0" borderId="0" xfId="0" applyNumberFormat="1"/>
    <xf numFmtId="0" fontId="0" fillId="0" borderId="0" xfId="0" quotePrefix="1"/>
    <xf numFmtId="0" fontId="0" fillId="0" borderId="0" xfId="0" quotePrefix="1" applyNumberFormat="1"/>
    <xf numFmtId="164" fontId="2" fillId="0" borderId="0" xfId="0" quotePrefix="1" applyNumberFormat="1" applyFont="1"/>
    <xf numFmtId="0" fontId="2" fillId="2" borderId="0" xfId="1" applyFont="1" applyFill="1"/>
    <xf numFmtId="0" fontId="3" fillId="0" borderId="0" xfId="1"/>
    <xf numFmtId="2" fontId="2" fillId="2" borderId="0" xfId="1" applyNumberFormat="1" applyFont="1" applyFill="1"/>
    <xf numFmtId="0" fontId="3" fillId="2" borderId="0" xfId="1" applyFill="1"/>
    <xf numFmtId="164" fontId="2" fillId="0" borderId="0" xfId="1" applyNumberFormat="1" applyFont="1"/>
    <xf numFmtId="2" fontId="2" fillId="0" borderId="0" xfId="1" applyNumberFormat="1" applyFont="1"/>
    <xf numFmtId="164" fontId="2" fillId="2" borderId="0" xfId="1" applyNumberFormat="1" applyFont="1" applyFill="1"/>
    <xf numFmtId="164" fontId="3" fillId="0" borderId="0" xfId="1" applyNumberFormat="1"/>
    <xf numFmtId="2" fontId="3" fillId="0" borderId="0" xfId="1" applyNumberFormat="1"/>
    <xf numFmtId="2" fontId="3" fillId="2" borderId="0" xfId="1" applyNumberFormat="1" applyFill="1"/>
    <xf numFmtId="0" fontId="3" fillId="0" borderId="0" xfId="1" quotePrefix="1"/>
    <xf numFmtId="0" fontId="2" fillId="2" borderId="0" xfId="1" quotePrefix="1" applyFont="1" applyFill="1"/>
    <xf numFmtId="164" fontId="2" fillId="0" borderId="0" xfId="1" quotePrefix="1" applyNumberFormat="1" applyFont="1"/>
    <xf numFmtId="0" fontId="1" fillId="0" borderId="0" xfId="1" applyFont="1"/>
    <xf numFmtId="0" fontId="2" fillId="0" borderId="0" xfId="1" applyFont="1"/>
    <xf numFmtId="0" fontId="3" fillId="0" borderId="0" xfId="1" applyAlignment="1">
      <alignment horizontal="right"/>
    </xf>
    <xf numFmtId="165" fontId="3" fillId="0" borderId="0" xfId="1" applyNumberFormat="1"/>
    <xf numFmtId="166" fontId="3" fillId="0" borderId="0" xfId="1" quotePrefix="1" applyNumberFormat="1"/>
    <xf numFmtId="166" fontId="3" fillId="0" borderId="0" xfId="1" applyNumberFormat="1"/>
  </cellXfs>
  <cellStyles count="8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Normal" xfId="0" builtinId="0"/>
    <cellStyle name="Normal 2" xfId="1" xr:uid="{00000000-0005-0000-0000-00005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'AVG_StdDev n=3'!$A$4:$A$6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'AVG_StdDev n=3'!$I$4:$I$6</c:f>
              <c:numCache>
                <c:formatCode>0.0000</c:formatCode>
                <c:ptCount val="3"/>
                <c:pt idx="0">
                  <c:v>4.6835505306954711E-2</c:v>
                </c:pt>
                <c:pt idx="1">
                  <c:v>5.1816354900660846E-2</c:v>
                </c:pt>
                <c:pt idx="2">
                  <c:v>5.7482634199135026E-2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99-9D44-AE87-461B2C5D9AC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'AVG_StdDev n=3'!$A$4:$A$6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'AVG_StdDev n=3'!$I$13:$I$15</c:f>
              <c:numCache>
                <c:formatCode>0.0000</c:formatCode>
                <c:ptCount val="3"/>
                <c:pt idx="0">
                  <c:v>8.6385590100107768E-2</c:v>
                </c:pt>
                <c:pt idx="1">
                  <c:v>8.2955990961348355E-2</c:v>
                </c:pt>
                <c:pt idx="2">
                  <c:v>9.5932511451556554E-2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99-9D44-AE87-461B2C5D9AC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'AVG_StdDev n=3'!$A$4:$A$6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'AVG_StdDev n=3'!$I$21:$I$23</c:f>
              <c:numCache>
                <c:formatCode>0.0000</c:formatCode>
                <c:ptCount val="3"/>
                <c:pt idx="0">
                  <c:v>5.1513668506692256E-2</c:v>
                </c:pt>
                <c:pt idx="1">
                  <c:v>5.3655888647512591E-2</c:v>
                </c:pt>
                <c:pt idx="2">
                  <c:v>7.6417972510551491E-2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99-9D44-AE87-461B2C5D9AC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'AVG_StdDev n=3'!$A$4:$A$6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xVal>
          <c:yVal>
            <c:numRef>
              <c:f>'AVG_StdDev n=3'!$I$30:$I$32</c:f>
              <c:numCache>
                <c:formatCode>0.0000</c:formatCode>
                <c:ptCount val="3"/>
                <c:pt idx="0">
                  <c:v>8.9100409763909497E-2</c:v>
                </c:pt>
                <c:pt idx="1">
                  <c:v>9.9123790263741046E-2</c:v>
                </c:pt>
                <c:pt idx="2">
                  <c:v>9.1640548768389396E-2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99-9D44-AE87-461B2C5D9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2770800"/>
        <c:axId val="252770408"/>
      </c:scatterChart>
      <c:valAx>
        <c:axId val="25277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770408"/>
        <c:crosses val="autoZero"/>
        <c:crossBetween val="midCat"/>
      </c:valAx>
      <c:valAx>
        <c:axId val="252770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770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92075</xdr:colOff>
      <xdr:row>36</xdr:row>
      <xdr:rowOff>7937</xdr:rowOff>
    </xdr:from>
    <xdr:to>
      <xdr:col>3</xdr:col>
      <xdr:colOff>990600</xdr:colOff>
      <xdr:row>50</xdr:row>
      <xdr:rowOff>80962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7"/>
  <sheetViews>
    <sheetView topLeftCell="G1" zoomScale="75" zoomScaleNormal="75" zoomScalePageLayoutView="75" workbookViewId="0">
      <selection activeCell="V29" sqref="V29:W32"/>
    </sheetView>
  </sheetViews>
  <sheetFormatPr baseColWidth="10" defaultColWidth="11" defaultRowHeight="16" x14ac:dyDescent="0.2"/>
  <cols>
    <col min="1" max="1" width="23" customWidth="1"/>
    <col min="6" max="6" width="21" customWidth="1"/>
    <col min="7" max="7" width="26.1640625" customWidth="1"/>
    <col min="8" max="8" width="19.1640625" customWidth="1"/>
    <col min="12" max="12" width="18.5" customWidth="1"/>
    <col min="13" max="13" width="15.83203125" customWidth="1"/>
    <col min="14" max="14" width="22.1640625" customWidth="1"/>
    <col min="15" max="15" width="19.5" customWidth="1"/>
    <col min="16" max="20" width="10.83203125" customWidth="1"/>
  </cols>
  <sheetData>
    <row r="1" spans="1:23" x14ac:dyDescent="0.2">
      <c r="A1" t="s">
        <v>7</v>
      </c>
      <c r="B1" s="1"/>
      <c r="C1" s="1"/>
      <c r="D1" s="1"/>
      <c r="E1" s="1"/>
      <c r="F1" s="2"/>
      <c r="G1" s="1"/>
      <c r="H1" s="3" t="s">
        <v>7</v>
      </c>
      <c r="I1" s="1"/>
      <c r="J1" s="1"/>
      <c r="K1" s="1"/>
      <c r="L1" s="1"/>
      <c r="M1" s="2"/>
      <c r="N1" s="2"/>
      <c r="O1" s="3" t="s">
        <v>7</v>
      </c>
      <c r="P1" s="1"/>
      <c r="Q1" s="1"/>
      <c r="R1" s="1"/>
      <c r="S1" s="1"/>
      <c r="T1" s="2"/>
      <c r="U1" s="4"/>
      <c r="V1" s="5"/>
    </row>
    <row r="2" spans="1:23" x14ac:dyDescent="0.2">
      <c r="A2" t="s">
        <v>9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1"/>
      <c r="H2" t="s">
        <v>9</v>
      </c>
      <c r="I2" s="1" t="s">
        <v>0</v>
      </c>
      <c r="J2" s="1" t="s">
        <v>1</v>
      </c>
      <c r="K2" s="1" t="s">
        <v>2</v>
      </c>
      <c r="L2" s="1" t="s">
        <v>3</v>
      </c>
      <c r="M2" s="2" t="s">
        <v>4</v>
      </c>
      <c r="N2" s="2"/>
      <c r="O2" t="s">
        <v>9</v>
      </c>
      <c r="P2" s="1" t="s">
        <v>0</v>
      </c>
      <c r="Q2" s="1" t="s">
        <v>1</v>
      </c>
      <c r="R2" s="1" t="s">
        <v>2</v>
      </c>
      <c r="S2" s="1" t="s">
        <v>3</v>
      </c>
      <c r="T2" s="2" t="s">
        <v>4</v>
      </c>
      <c r="U2" s="6"/>
      <c r="V2" s="2" t="s">
        <v>5</v>
      </c>
      <c r="W2" t="s">
        <v>6</v>
      </c>
    </row>
    <row r="3" spans="1:23" x14ac:dyDescent="0.2">
      <c r="A3">
        <v>0</v>
      </c>
      <c r="B3" s="1">
        <v>27.780999999999999</v>
      </c>
      <c r="C3" s="1">
        <f>B3-$B$3</f>
        <v>0</v>
      </c>
      <c r="D3" s="1">
        <v>521.44200000000001</v>
      </c>
      <c r="E3" s="1">
        <f>D3+C3</f>
        <v>521.44200000000001</v>
      </c>
      <c r="F3" s="2">
        <f>(C3/E3)*100</f>
        <v>0</v>
      </c>
      <c r="G3" s="1"/>
      <c r="H3">
        <v>0</v>
      </c>
      <c r="I3" s="1">
        <v>41.552</v>
      </c>
      <c r="J3" s="1">
        <f>I3-$I$3</f>
        <v>0</v>
      </c>
      <c r="K3" s="1">
        <v>724.81500000000005</v>
      </c>
      <c r="L3" s="1">
        <f>K3+J3</f>
        <v>724.81500000000005</v>
      </c>
      <c r="M3" s="2">
        <f>(J3/L3)*100</f>
        <v>0</v>
      </c>
      <c r="N3" s="2"/>
      <c r="O3">
        <v>0</v>
      </c>
      <c r="P3" s="1">
        <v>20.161000000000001</v>
      </c>
      <c r="Q3" s="1">
        <f>P3-$P$3</f>
        <v>0</v>
      </c>
      <c r="R3" s="1">
        <v>215.94</v>
      </c>
      <c r="S3" s="1">
        <f>R3+Q3</f>
        <v>215.94</v>
      </c>
      <c r="T3" s="2">
        <f>(Q3/S3)*100</f>
        <v>0</v>
      </c>
      <c r="U3" s="6"/>
      <c r="V3" s="2">
        <v>0</v>
      </c>
      <c r="W3">
        <f t="shared" ref="W3:W6" si="0">_xlfn.STDEV.S(T3,M3,F3)</f>
        <v>0</v>
      </c>
    </row>
    <row r="4" spans="1:23" x14ac:dyDescent="0.2">
      <c r="A4">
        <v>1</v>
      </c>
      <c r="B4" s="1">
        <v>36</v>
      </c>
      <c r="C4" s="1">
        <f t="shared" ref="C4:C6" si="1">B4-$B$3</f>
        <v>8.2190000000000012</v>
      </c>
      <c r="D4" s="1">
        <v>824.66700000000003</v>
      </c>
      <c r="E4" s="1">
        <f t="shared" ref="E4:E6" si="2">D4+C4</f>
        <v>832.88600000000008</v>
      </c>
      <c r="F4" s="2">
        <f t="shared" ref="F4:F6" si="3">(C4/E4)*100</f>
        <v>0.9868097194574047</v>
      </c>
      <c r="G4" s="1"/>
      <c r="H4">
        <v>1</v>
      </c>
      <c r="I4" s="1">
        <v>47.476999999999997</v>
      </c>
      <c r="J4" s="1">
        <f t="shared" ref="J4:J6" si="4">I4-$I$3</f>
        <v>5.9249999999999972</v>
      </c>
      <c r="K4" s="1">
        <v>692.77800000000002</v>
      </c>
      <c r="L4" s="1">
        <f t="shared" ref="L4:L6" si="5">K4+J4</f>
        <v>698.70299999999997</v>
      </c>
      <c r="M4" s="2">
        <f t="shared" ref="M4:M6" si="6">(J4/L4)*100</f>
        <v>0.84799979390384717</v>
      </c>
      <c r="N4" s="2"/>
      <c r="O4">
        <v>1</v>
      </c>
      <c r="P4" s="1">
        <v>22.312999999999999</v>
      </c>
      <c r="Q4" s="1">
        <f t="shared" ref="Q4:Q6" si="7">P4-$P$3</f>
        <v>2.1519999999999975</v>
      </c>
      <c r="R4" s="1">
        <v>307.79700000000003</v>
      </c>
      <c r="S4" s="1">
        <f t="shared" ref="S4:S6" si="8">R4+Q4</f>
        <v>309.94900000000001</v>
      </c>
      <c r="T4" s="2">
        <f t="shared" ref="T4:T6" si="9">(Q4/S4)*100</f>
        <v>0.69430777321430215</v>
      </c>
      <c r="U4" s="6"/>
      <c r="V4" s="2">
        <f>AVERAGE(T4,M4,F4)</f>
        <v>0.84303909552518475</v>
      </c>
      <c r="W4">
        <f t="shared" si="0"/>
        <v>0.14631405788680665</v>
      </c>
    </row>
    <row r="5" spans="1:23" x14ac:dyDescent="0.2">
      <c r="A5">
        <v>5</v>
      </c>
      <c r="B5" s="1">
        <v>48</v>
      </c>
      <c r="C5" s="1">
        <f t="shared" si="1"/>
        <v>20.219000000000001</v>
      </c>
      <c r="D5" s="1">
        <v>458.15100000000001</v>
      </c>
      <c r="E5" s="1">
        <f t="shared" si="2"/>
        <v>478.37</v>
      </c>
      <c r="F5" s="2">
        <f t="shared" si="3"/>
        <v>4.2266446474486274</v>
      </c>
      <c r="G5" s="1"/>
      <c r="H5">
        <v>5</v>
      </c>
      <c r="I5" s="1">
        <v>84</v>
      </c>
      <c r="J5" s="1">
        <f t="shared" si="4"/>
        <v>42.448</v>
      </c>
      <c r="K5" s="1">
        <v>730</v>
      </c>
      <c r="L5" s="1">
        <f t="shared" si="5"/>
        <v>772.44799999999998</v>
      </c>
      <c r="M5" s="2">
        <f t="shared" si="6"/>
        <v>5.4952566386345749</v>
      </c>
      <c r="N5" s="2"/>
      <c r="O5">
        <v>5</v>
      </c>
      <c r="P5" s="1">
        <v>35.646999999999998</v>
      </c>
      <c r="Q5" s="1">
        <f t="shared" si="7"/>
        <v>15.485999999999997</v>
      </c>
      <c r="R5" s="1">
        <v>232.16399999999999</v>
      </c>
      <c r="S5" s="1">
        <v>362.79599999999999</v>
      </c>
      <c r="T5" s="2">
        <f t="shared" si="9"/>
        <v>4.2685145370952267</v>
      </c>
      <c r="U5" s="6"/>
      <c r="V5" s="2">
        <f>AVERAGE(T5,M5,F5)</f>
        <v>4.663471941059476</v>
      </c>
      <c r="W5">
        <f t="shared" si="0"/>
        <v>0.72065082339149555</v>
      </c>
    </row>
    <row r="6" spans="1:23" x14ac:dyDescent="0.2">
      <c r="A6">
        <v>10</v>
      </c>
      <c r="B6" s="1">
        <v>88</v>
      </c>
      <c r="C6" s="1">
        <f t="shared" si="1"/>
        <v>60.219000000000001</v>
      </c>
      <c r="D6" s="1">
        <v>445</v>
      </c>
      <c r="E6" s="1">
        <f t="shared" si="2"/>
        <v>505.21899999999999</v>
      </c>
      <c r="F6" s="2">
        <f t="shared" si="3"/>
        <v>11.919385454624628</v>
      </c>
      <c r="G6" s="1"/>
      <c r="H6">
        <v>10</v>
      </c>
      <c r="I6" s="1">
        <v>112</v>
      </c>
      <c r="J6" s="1">
        <f t="shared" si="4"/>
        <v>70.448000000000008</v>
      </c>
      <c r="K6" s="1">
        <v>634.16999999999996</v>
      </c>
      <c r="L6" s="1">
        <f t="shared" si="5"/>
        <v>704.61799999999994</v>
      </c>
      <c r="M6" s="2">
        <f t="shared" si="6"/>
        <v>9.998041491985731</v>
      </c>
      <c r="N6" s="2"/>
      <c r="O6">
        <v>10</v>
      </c>
      <c r="P6" s="1">
        <v>63.831000000000003</v>
      </c>
      <c r="Q6" s="1">
        <f t="shared" si="7"/>
        <v>43.67</v>
      </c>
      <c r="R6" s="1">
        <v>435</v>
      </c>
      <c r="S6" s="1">
        <f t="shared" si="8"/>
        <v>478.67</v>
      </c>
      <c r="T6" s="2">
        <f t="shared" si="9"/>
        <v>9.1231955209225557</v>
      </c>
      <c r="U6" s="6"/>
      <c r="V6" s="2">
        <f>AVERAGE(T6,M6,F6)</f>
        <v>10.346874155844306</v>
      </c>
      <c r="W6">
        <f t="shared" si="0"/>
        <v>1.4303610407394307</v>
      </c>
    </row>
    <row r="7" spans="1:23" x14ac:dyDescent="0.2">
      <c r="B7" s="1"/>
      <c r="C7" s="1"/>
      <c r="D7" s="1"/>
      <c r="E7" s="1"/>
      <c r="F7" s="2"/>
      <c r="G7" s="1"/>
      <c r="H7" s="3"/>
      <c r="I7" s="1"/>
      <c r="J7" s="1"/>
      <c r="K7" s="1"/>
      <c r="L7" s="1"/>
      <c r="M7" s="2"/>
      <c r="N7" s="2"/>
      <c r="P7" s="1"/>
      <c r="Q7" s="1"/>
      <c r="R7" s="1"/>
      <c r="S7" s="1"/>
      <c r="T7" s="2"/>
      <c r="U7" s="6"/>
      <c r="V7" s="2"/>
    </row>
    <row r="8" spans="1:23" x14ac:dyDescent="0.2">
      <c r="B8" s="1"/>
      <c r="C8" s="1"/>
      <c r="D8" s="1"/>
      <c r="E8" s="1"/>
      <c r="F8" s="2"/>
      <c r="G8" s="1"/>
      <c r="H8" s="3"/>
      <c r="I8" s="1"/>
      <c r="J8" s="1"/>
      <c r="K8" s="1"/>
      <c r="L8" s="1"/>
      <c r="M8" s="2"/>
      <c r="N8" s="2"/>
      <c r="P8" s="1"/>
      <c r="Q8" s="1"/>
      <c r="R8" s="1"/>
      <c r="S8" s="1"/>
      <c r="T8" s="2"/>
      <c r="U8" s="6"/>
      <c r="V8" s="2"/>
    </row>
    <row r="9" spans="1:23" x14ac:dyDescent="0.2">
      <c r="B9" s="1"/>
      <c r="C9" s="1"/>
      <c r="D9" s="1"/>
      <c r="E9" s="1"/>
      <c r="F9" s="2"/>
      <c r="G9" s="1"/>
      <c r="H9" s="3"/>
      <c r="I9" s="1"/>
      <c r="J9" s="1"/>
      <c r="K9" s="1"/>
      <c r="L9" s="1"/>
      <c r="M9" s="2"/>
      <c r="N9" s="2"/>
      <c r="P9" s="1"/>
      <c r="Q9" s="1"/>
      <c r="R9" s="1"/>
      <c r="S9" s="1"/>
      <c r="T9" s="2"/>
      <c r="U9" s="6"/>
      <c r="V9" s="2"/>
    </row>
    <row r="10" spans="1:23" x14ac:dyDescent="0.2">
      <c r="A10" s="7" t="s">
        <v>8</v>
      </c>
      <c r="B10" s="1"/>
      <c r="C10" s="1"/>
      <c r="D10" s="1"/>
      <c r="E10" s="1"/>
      <c r="F10" s="2"/>
      <c r="G10" s="1"/>
      <c r="H10" s="8" t="s">
        <v>8</v>
      </c>
      <c r="I10" s="1"/>
      <c r="J10" s="1"/>
      <c r="K10" s="1"/>
      <c r="L10" s="1"/>
      <c r="M10" s="2"/>
      <c r="N10" s="2"/>
      <c r="O10" s="7" t="s">
        <v>8</v>
      </c>
      <c r="P10" s="1"/>
      <c r="Q10" s="1"/>
      <c r="R10" s="1"/>
      <c r="S10" s="1"/>
      <c r="T10" s="2"/>
      <c r="U10" s="6"/>
      <c r="V10" s="2"/>
    </row>
    <row r="11" spans="1:23" x14ac:dyDescent="0.2">
      <c r="A11" t="s">
        <v>9</v>
      </c>
      <c r="B11" s="1" t="s">
        <v>0</v>
      </c>
      <c r="C11" s="1" t="s">
        <v>1</v>
      </c>
      <c r="D11" s="1" t="s">
        <v>2</v>
      </c>
      <c r="E11" s="1" t="s">
        <v>3</v>
      </c>
      <c r="F11" s="2" t="s">
        <v>4</v>
      </c>
      <c r="G11" s="1"/>
      <c r="H11" t="s">
        <v>9</v>
      </c>
      <c r="I11" s="1" t="s">
        <v>0</v>
      </c>
      <c r="J11" s="1" t="s">
        <v>1</v>
      </c>
      <c r="K11" s="1" t="s">
        <v>2</v>
      </c>
      <c r="L11" s="1" t="s">
        <v>3</v>
      </c>
      <c r="M11" s="2" t="s">
        <v>4</v>
      </c>
      <c r="N11" s="2"/>
      <c r="O11" t="s">
        <v>9</v>
      </c>
      <c r="P11" s="1" t="s">
        <v>0</v>
      </c>
      <c r="Q11" s="1" t="s">
        <v>1</v>
      </c>
      <c r="R11" s="1" t="s">
        <v>2</v>
      </c>
      <c r="S11" s="1" t="s">
        <v>3</v>
      </c>
      <c r="T11" s="2" t="s">
        <v>4</v>
      </c>
      <c r="U11" s="9"/>
      <c r="V11" s="2" t="s">
        <v>5</v>
      </c>
      <c r="W11" t="s">
        <v>6</v>
      </c>
    </row>
    <row r="12" spans="1:23" x14ac:dyDescent="0.2">
      <c r="A12">
        <v>0</v>
      </c>
      <c r="B12" s="1">
        <v>59.527999999999999</v>
      </c>
      <c r="C12" s="1">
        <f>B12-$B$12</f>
        <v>0</v>
      </c>
      <c r="D12" s="1">
        <v>805.09900000000005</v>
      </c>
      <c r="E12" s="1">
        <f>D12+C12</f>
        <v>805.09900000000005</v>
      </c>
      <c r="F12" s="2">
        <f>(C12/E12)*100</f>
        <v>0</v>
      </c>
      <c r="G12" s="1"/>
      <c r="H12" s="3">
        <v>0</v>
      </c>
      <c r="I12" s="1">
        <v>56.822000000000003</v>
      </c>
      <c r="J12" s="1">
        <f>I12-$I$12</f>
        <v>0</v>
      </c>
      <c r="K12" s="1">
        <v>663.95399999999995</v>
      </c>
      <c r="L12" s="1">
        <f>K12+J12</f>
        <v>663.95399999999995</v>
      </c>
      <c r="M12" s="2">
        <f>(J12/L12)*100</f>
        <v>0</v>
      </c>
      <c r="N12" s="2"/>
      <c r="O12">
        <v>0</v>
      </c>
      <c r="P12" s="1">
        <v>19.498000000000001</v>
      </c>
      <c r="Q12" s="1">
        <f>P12-$P$12</f>
        <v>0</v>
      </c>
      <c r="R12" s="1">
        <v>75.349999999999994</v>
      </c>
      <c r="S12" s="1">
        <f>R12+Q12</f>
        <v>75.349999999999994</v>
      </c>
      <c r="T12" s="2">
        <f>(Q12/S12)*100</f>
        <v>0</v>
      </c>
      <c r="U12" s="6"/>
      <c r="V12" s="2">
        <v>0</v>
      </c>
      <c r="W12">
        <f t="shared" ref="W12:W15" si="10">_xlfn.STDEV.S(T12,M12,F12)</f>
        <v>0</v>
      </c>
    </row>
    <row r="13" spans="1:23" x14ac:dyDescent="0.2">
      <c r="A13">
        <v>1</v>
      </c>
      <c r="B13" s="1">
        <v>70.257000000000005</v>
      </c>
      <c r="C13" s="1">
        <f t="shared" ref="C13:C15" si="11">B13-$B$12</f>
        <v>10.729000000000006</v>
      </c>
      <c r="D13" s="1">
        <v>824.80899999999997</v>
      </c>
      <c r="E13" s="1">
        <f t="shared" ref="E13:E15" si="12">D13+C13</f>
        <v>835.53800000000001</v>
      </c>
      <c r="F13" s="2">
        <f t="shared" ref="F13:F15" si="13">(C13/E13)*100</f>
        <v>1.284082830463726</v>
      </c>
      <c r="G13" s="1"/>
      <c r="H13" s="3">
        <v>1</v>
      </c>
      <c r="I13" s="1">
        <v>66.403999999999996</v>
      </c>
      <c r="J13" s="1">
        <f t="shared" ref="J13:J15" si="14">I13-$I$12</f>
        <v>9.5819999999999936</v>
      </c>
      <c r="K13" s="1">
        <v>740.66800000000001</v>
      </c>
      <c r="L13" s="1">
        <f t="shared" ref="L13:L15" si="15">K13+J13</f>
        <v>750.25</v>
      </c>
      <c r="M13" s="2">
        <f t="shared" ref="M13:M15" si="16">(J13/L13)*100</f>
        <v>1.2771742752415853</v>
      </c>
      <c r="N13" s="2"/>
      <c r="O13">
        <v>1</v>
      </c>
      <c r="P13" s="1">
        <v>22.978999999999999</v>
      </c>
      <c r="Q13" s="1">
        <f t="shared" ref="Q13:Q15" si="17">P13-$P$12</f>
        <v>3.4809999999999981</v>
      </c>
      <c r="R13" s="1">
        <v>162</v>
      </c>
      <c r="S13" s="1">
        <f t="shared" ref="S13" si="18">R13+Q13</f>
        <v>165.48099999999999</v>
      </c>
      <c r="T13" s="2">
        <f t="shared" ref="T13:T15" si="19">(Q13/S13)*100</f>
        <v>2.1035647597005083</v>
      </c>
      <c r="U13" s="6"/>
      <c r="V13" s="2">
        <f>AVERAGE(T13,M13,F13)</f>
        <v>1.5549406218019399</v>
      </c>
      <c r="W13">
        <f t="shared" si="10"/>
        <v>0.47513499718240598</v>
      </c>
    </row>
    <row r="14" spans="1:23" x14ac:dyDescent="0.2">
      <c r="A14">
        <v>5</v>
      </c>
      <c r="B14" s="1">
        <v>123.283</v>
      </c>
      <c r="C14" s="1">
        <f t="shared" si="11"/>
        <v>63.755000000000003</v>
      </c>
      <c r="D14" s="1">
        <v>751.048</v>
      </c>
      <c r="E14" s="1">
        <f t="shared" si="12"/>
        <v>814.803</v>
      </c>
      <c r="F14" s="2">
        <f t="shared" si="13"/>
        <v>7.824590729292848</v>
      </c>
      <c r="G14" s="1"/>
      <c r="H14" s="3">
        <v>5</v>
      </c>
      <c r="I14" s="1">
        <v>92</v>
      </c>
      <c r="J14" s="1">
        <f t="shared" si="14"/>
        <v>35.177999999999997</v>
      </c>
      <c r="K14" s="1">
        <v>431.11200000000002</v>
      </c>
      <c r="L14" s="1">
        <f t="shared" si="15"/>
        <v>466.29</v>
      </c>
      <c r="M14" s="2">
        <f t="shared" si="16"/>
        <v>7.54423213021939</v>
      </c>
      <c r="N14" s="2"/>
      <c r="O14">
        <v>5</v>
      </c>
      <c r="P14" s="1">
        <v>45</v>
      </c>
      <c r="Q14" s="1">
        <f t="shared" si="17"/>
        <v>25.501999999999999</v>
      </c>
      <c r="R14" s="1">
        <v>470.91500000000002</v>
      </c>
      <c r="S14" s="1">
        <v>362.79599999999999</v>
      </c>
      <c r="T14" s="2">
        <f t="shared" si="19"/>
        <v>7.0292947000518193</v>
      </c>
      <c r="U14" s="6"/>
      <c r="V14" s="2">
        <f>AVERAGE(T14,M14,F14)</f>
        <v>7.4660391865213525</v>
      </c>
      <c r="W14">
        <f t="shared" si="10"/>
        <v>0.40337271333688418</v>
      </c>
    </row>
    <row r="15" spans="1:23" x14ac:dyDescent="0.2">
      <c r="A15">
        <v>10</v>
      </c>
      <c r="B15" s="1">
        <v>110.562</v>
      </c>
      <c r="C15" s="1">
        <f t="shared" si="11"/>
        <v>51.033999999999999</v>
      </c>
      <c r="D15" s="1">
        <v>249.47</v>
      </c>
      <c r="E15" s="1">
        <f t="shared" si="12"/>
        <v>300.50400000000002</v>
      </c>
      <c r="F15" s="2">
        <f t="shared" si="13"/>
        <v>16.982802225594334</v>
      </c>
      <c r="G15" s="1"/>
      <c r="H15" s="3">
        <v>10</v>
      </c>
      <c r="I15" s="1">
        <v>81.492000000000004</v>
      </c>
      <c r="J15" s="1">
        <f t="shared" si="14"/>
        <v>24.67</v>
      </c>
      <c r="K15" s="1">
        <v>107.63</v>
      </c>
      <c r="L15" s="1">
        <f t="shared" si="15"/>
        <v>132.30000000000001</v>
      </c>
      <c r="M15" s="2">
        <f t="shared" si="16"/>
        <v>18.647014361300077</v>
      </c>
      <c r="N15" s="2"/>
      <c r="O15">
        <v>10</v>
      </c>
      <c r="P15" s="1">
        <v>94.745999999999995</v>
      </c>
      <c r="Q15" s="1">
        <f t="shared" si="17"/>
        <v>75.24799999999999</v>
      </c>
      <c r="R15" s="1">
        <v>390</v>
      </c>
      <c r="S15" s="1">
        <f t="shared" ref="S15" si="20">R15+Q15</f>
        <v>465.24799999999999</v>
      </c>
      <c r="T15" s="2">
        <f t="shared" si="19"/>
        <v>16.173739596946142</v>
      </c>
      <c r="U15" s="6"/>
      <c r="V15" s="2">
        <f>AVERAGE(T15,M15,F15)</f>
        <v>17.267852061280184</v>
      </c>
      <c r="W15">
        <f t="shared" si="10"/>
        <v>1.2610361103536649</v>
      </c>
    </row>
    <row r="16" spans="1:23" x14ac:dyDescent="0.2">
      <c r="B16" s="1"/>
      <c r="C16" s="1"/>
      <c r="D16" s="1"/>
      <c r="E16" s="1"/>
      <c r="F16" s="2"/>
      <c r="G16" s="1"/>
      <c r="H16" s="3"/>
      <c r="I16" s="1"/>
      <c r="J16" s="1"/>
      <c r="K16" s="1"/>
      <c r="L16" s="1"/>
      <c r="M16" s="2"/>
      <c r="N16" s="2"/>
      <c r="P16" s="1"/>
      <c r="Q16" s="1"/>
      <c r="R16" s="1"/>
      <c r="S16" s="1"/>
      <c r="T16" s="2"/>
      <c r="U16" s="6"/>
      <c r="V16" s="2"/>
    </row>
    <row r="17" spans="1:23" x14ac:dyDescent="0.2">
      <c r="B17" s="1"/>
      <c r="C17" s="1"/>
      <c r="D17" s="1"/>
      <c r="E17" s="1"/>
      <c r="F17" s="2"/>
      <c r="G17" s="1"/>
      <c r="H17" s="3"/>
      <c r="I17" s="1"/>
      <c r="J17" s="1"/>
      <c r="K17" s="1"/>
      <c r="L17" s="1"/>
      <c r="M17" s="2"/>
      <c r="N17" s="2"/>
      <c r="P17" s="1"/>
      <c r="Q17" s="1"/>
      <c r="R17" s="1"/>
      <c r="S17" s="1"/>
      <c r="T17" s="2"/>
      <c r="U17" s="6"/>
      <c r="V17" s="2"/>
    </row>
    <row r="18" spans="1:23" x14ac:dyDescent="0.2">
      <c r="A18" t="s">
        <v>7</v>
      </c>
      <c r="B18" s="1"/>
      <c r="C18" s="1"/>
      <c r="D18" s="1"/>
      <c r="E18" s="1"/>
      <c r="F18" s="2"/>
      <c r="G18" s="1"/>
      <c r="H18" s="3" t="s">
        <v>7</v>
      </c>
      <c r="I18" s="1"/>
      <c r="J18" s="1"/>
      <c r="K18" s="1"/>
      <c r="L18" s="1"/>
      <c r="M18" s="2"/>
      <c r="N18" s="2"/>
      <c r="O18" t="s">
        <v>7</v>
      </c>
      <c r="P18" s="1"/>
      <c r="Q18" s="1"/>
      <c r="R18" s="1"/>
      <c r="S18" s="1"/>
      <c r="T18" s="2"/>
      <c r="U18" s="6"/>
      <c r="V18" s="2"/>
    </row>
    <row r="19" spans="1:23" x14ac:dyDescent="0.2">
      <c r="A19" s="1" t="s">
        <v>10</v>
      </c>
      <c r="B19" s="1" t="s">
        <v>0</v>
      </c>
      <c r="C19" s="1" t="s">
        <v>1</v>
      </c>
      <c r="D19" s="1" t="s">
        <v>2</v>
      </c>
      <c r="E19" s="2" t="s">
        <v>3</v>
      </c>
      <c r="F19" s="2" t="s">
        <v>4</v>
      </c>
      <c r="G19" s="8"/>
      <c r="H19" s="1" t="s">
        <v>10</v>
      </c>
      <c r="I19" s="1" t="s">
        <v>0</v>
      </c>
      <c r="J19" s="1" t="s">
        <v>1</v>
      </c>
      <c r="K19" s="1" t="s">
        <v>2</v>
      </c>
      <c r="L19" s="2" t="s">
        <v>3</v>
      </c>
      <c r="M19" s="2" t="s">
        <v>4</v>
      </c>
      <c r="N19" s="7"/>
      <c r="O19" s="1" t="s">
        <v>10</v>
      </c>
      <c r="P19" s="1" t="s">
        <v>0</v>
      </c>
      <c r="Q19" s="1" t="s">
        <v>1</v>
      </c>
      <c r="R19" s="1" t="s">
        <v>2</v>
      </c>
      <c r="S19" s="2" t="s">
        <v>3</v>
      </c>
      <c r="T19" s="2" t="s">
        <v>4</v>
      </c>
      <c r="U19" s="6"/>
      <c r="V19" s="2" t="s">
        <v>5</v>
      </c>
      <c r="W19" t="s">
        <v>6</v>
      </c>
    </row>
    <row r="20" spans="1:23" x14ac:dyDescent="0.2">
      <c r="A20" s="1">
        <v>0</v>
      </c>
      <c r="B20" s="1">
        <v>35</v>
      </c>
      <c r="C20" s="1">
        <f>B20-$B$20</f>
        <v>0</v>
      </c>
      <c r="D20" s="1">
        <v>488</v>
      </c>
      <c r="E20" s="2">
        <f>D20+C20</f>
        <v>488</v>
      </c>
      <c r="F20" s="2">
        <f>(C20/E20)*100</f>
        <v>0</v>
      </c>
      <c r="G20" s="3"/>
      <c r="H20" s="1">
        <v>0</v>
      </c>
      <c r="I20" s="1">
        <v>40</v>
      </c>
      <c r="J20" s="1">
        <f>I20-$I$20</f>
        <v>0</v>
      </c>
      <c r="K20" s="1">
        <v>234</v>
      </c>
      <c r="L20" s="2">
        <f>K20+J20</f>
        <v>234</v>
      </c>
      <c r="M20" s="2">
        <f>(J20/L20)*100</f>
        <v>0</v>
      </c>
      <c r="O20" s="1">
        <v>0</v>
      </c>
      <c r="P20" s="1">
        <v>26.48</v>
      </c>
      <c r="Q20" s="1">
        <f>P20-$P$20</f>
        <v>0</v>
      </c>
      <c r="R20" s="1">
        <v>199.91300000000001</v>
      </c>
      <c r="S20" s="2">
        <f>R20+Q20</f>
        <v>199.91300000000001</v>
      </c>
      <c r="T20" s="2">
        <f>(Q20/S20)*100</f>
        <v>0</v>
      </c>
      <c r="U20" s="9"/>
      <c r="V20" s="2">
        <v>0</v>
      </c>
      <c r="W20">
        <f t="shared" ref="W20:W23" si="21">_xlfn.STDEV.S(T20,M20,F20)</f>
        <v>0</v>
      </c>
    </row>
    <row r="21" spans="1:23" x14ac:dyDescent="0.2">
      <c r="A21" s="1">
        <v>1</v>
      </c>
      <c r="B21" s="1">
        <v>38.9</v>
      </c>
      <c r="C21" s="1">
        <f t="shared" ref="C21:C23" si="22">B21-$B$20</f>
        <v>3.8999999999999986</v>
      </c>
      <c r="D21" s="1">
        <v>477.29500000000002</v>
      </c>
      <c r="E21" s="2">
        <f t="shared" ref="E21:E23" si="23">D21+C21</f>
        <v>481.19499999999999</v>
      </c>
      <c r="F21" s="2">
        <f t="shared" ref="F21:F23" si="24">(C21/E21)*100</f>
        <v>0.81048223693097365</v>
      </c>
      <c r="H21" s="1">
        <v>1</v>
      </c>
      <c r="I21" s="1">
        <v>42.024000000000001</v>
      </c>
      <c r="J21" s="1">
        <f t="shared" ref="J21:J23" si="25">I21-$I$20</f>
        <v>2.0240000000000009</v>
      </c>
      <c r="K21" s="1">
        <v>215.43100000000001</v>
      </c>
      <c r="L21" s="2">
        <f t="shared" ref="L21:L23" si="26">K21+J21</f>
        <v>217.45500000000001</v>
      </c>
      <c r="M21" s="2">
        <f t="shared" ref="M21:M23" si="27">(J21/L21)*100</f>
        <v>0.93076728518544116</v>
      </c>
      <c r="O21" s="1">
        <v>1</v>
      </c>
      <c r="P21" s="1">
        <v>32</v>
      </c>
      <c r="Q21" s="1">
        <f t="shared" ref="Q21:Q23" si="28">P21-$P$20</f>
        <v>5.52</v>
      </c>
      <c r="R21" s="1">
        <v>525</v>
      </c>
      <c r="S21" s="2">
        <f t="shared" ref="S21" si="29">R21+Q21</f>
        <v>530.52</v>
      </c>
      <c r="T21" s="2">
        <f t="shared" ref="T21:T23" si="30">(Q21/S21)*100</f>
        <v>1.040488577244967</v>
      </c>
      <c r="U21" s="6"/>
      <c r="V21" s="2">
        <f>AVERAGE(T21,M21,F21)</f>
        <v>0.92724603312046072</v>
      </c>
      <c r="W21">
        <f t="shared" si="21"/>
        <v>0.11504359416428914</v>
      </c>
    </row>
    <row r="22" spans="1:23" x14ac:dyDescent="0.2">
      <c r="A22" s="1">
        <v>5</v>
      </c>
      <c r="B22" s="1">
        <v>51</v>
      </c>
      <c r="C22" s="1">
        <f t="shared" si="22"/>
        <v>16</v>
      </c>
      <c r="D22" s="1">
        <v>410.37900000000002</v>
      </c>
      <c r="E22" s="2">
        <f t="shared" si="23"/>
        <v>426.37900000000002</v>
      </c>
      <c r="F22" s="2">
        <f t="shared" si="24"/>
        <v>3.7525300261035373</v>
      </c>
      <c r="H22" s="1">
        <v>5</v>
      </c>
      <c r="I22" s="1">
        <v>51</v>
      </c>
      <c r="J22" s="1">
        <f t="shared" si="25"/>
        <v>11</v>
      </c>
      <c r="K22" s="1">
        <v>231.97499999999999</v>
      </c>
      <c r="L22" s="2">
        <f t="shared" si="26"/>
        <v>242.97499999999999</v>
      </c>
      <c r="M22" s="2">
        <f t="shared" si="27"/>
        <v>4.5272147340261348</v>
      </c>
      <c r="O22" s="1">
        <v>5</v>
      </c>
      <c r="P22" s="1">
        <v>49</v>
      </c>
      <c r="Q22" s="1">
        <f t="shared" si="28"/>
        <v>22.52</v>
      </c>
      <c r="R22" s="1">
        <v>411</v>
      </c>
      <c r="S22" s="2">
        <v>362.79599999999999</v>
      </c>
      <c r="T22" s="2">
        <f t="shared" si="30"/>
        <v>6.2073451746987285</v>
      </c>
      <c r="U22" s="6"/>
      <c r="V22" s="2">
        <f>AVERAGE(T22,M22,F22)</f>
        <v>4.8290299782761332</v>
      </c>
      <c r="W22">
        <f t="shared" si="21"/>
        <v>1.2549297528903218</v>
      </c>
    </row>
    <row r="23" spans="1:23" x14ac:dyDescent="0.2">
      <c r="A23" s="1">
        <v>10</v>
      </c>
      <c r="B23" s="1">
        <v>89</v>
      </c>
      <c r="C23" s="1">
        <f t="shared" si="22"/>
        <v>54</v>
      </c>
      <c r="D23" s="1">
        <v>390</v>
      </c>
      <c r="E23" s="2">
        <f t="shared" si="23"/>
        <v>444</v>
      </c>
      <c r="F23" s="2">
        <f t="shared" si="24"/>
        <v>12.162162162162163</v>
      </c>
      <c r="H23" s="1">
        <v>10</v>
      </c>
      <c r="I23" s="1">
        <v>78</v>
      </c>
      <c r="J23" s="1">
        <f t="shared" si="25"/>
        <v>38</v>
      </c>
      <c r="K23" s="1">
        <v>221</v>
      </c>
      <c r="L23" s="2">
        <f t="shared" si="26"/>
        <v>259</v>
      </c>
      <c r="M23" s="2">
        <f t="shared" si="27"/>
        <v>14.671814671814673</v>
      </c>
      <c r="O23" s="1">
        <v>10</v>
      </c>
      <c r="P23" s="1">
        <v>99.846000000000004</v>
      </c>
      <c r="Q23" s="1">
        <f t="shared" si="28"/>
        <v>73.366</v>
      </c>
      <c r="R23" s="1">
        <v>435</v>
      </c>
      <c r="S23" s="2">
        <f t="shared" ref="S23" si="31">R23+Q23</f>
        <v>508.36599999999999</v>
      </c>
      <c r="T23" s="2">
        <f t="shared" si="30"/>
        <v>14.431728321720966</v>
      </c>
      <c r="U23" s="6"/>
      <c r="V23" s="2">
        <f>AVERAGE(T23,M23,F23)</f>
        <v>13.755235051899268</v>
      </c>
      <c r="W23">
        <f t="shared" si="21"/>
        <v>1.3848542478856123</v>
      </c>
    </row>
    <row r="24" spans="1:23" x14ac:dyDescent="0.2">
      <c r="A24" s="1"/>
      <c r="B24" s="1"/>
      <c r="C24" s="1"/>
      <c r="D24" s="1"/>
      <c r="E24" s="2"/>
      <c r="F24" s="2"/>
      <c r="H24" s="1"/>
      <c r="I24" s="1"/>
      <c r="J24" s="1"/>
      <c r="K24" s="1"/>
      <c r="L24" s="2"/>
      <c r="M24" s="2"/>
      <c r="O24" s="1"/>
      <c r="P24" s="1"/>
      <c r="Q24" s="1"/>
      <c r="R24" s="1"/>
      <c r="S24" s="2"/>
      <c r="T24" s="2"/>
      <c r="U24" s="6"/>
      <c r="V24" s="2"/>
    </row>
    <row r="25" spans="1:23" x14ac:dyDescent="0.2">
      <c r="A25" s="1"/>
      <c r="B25" s="1"/>
      <c r="C25" s="1"/>
      <c r="D25" s="1"/>
      <c r="E25" s="2"/>
      <c r="F25" s="2"/>
      <c r="H25" s="1"/>
      <c r="I25" s="1"/>
      <c r="J25" s="1"/>
      <c r="K25" s="1"/>
      <c r="L25" s="2"/>
      <c r="M25" s="2"/>
      <c r="O25" s="1"/>
      <c r="P25" s="1"/>
      <c r="Q25" s="1"/>
      <c r="R25" s="1"/>
      <c r="S25" s="2"/>
      <c r="T25" s="2"/>
      <c r="U25" s="6"/>
      <c r="V25" s="2"/>
    </row>
    <row r="26" spans="1:23" x14ac:dyDescent="0.2">
      <c r="A26" s="1"/>
      <c r="B26" s="1"/>
      <c r="C26" s="1"/>
      <c r="D26" s="1"/>
      <c r="E26" s="2"/>
      <c r="F26" s="2"/>
      <c r="H26" s="1"/>
      <c r="I26" s="1"/>
      <c r="J26" s="1"/>
      <c r="K26" s="1"/>
      <c r="L26" s="2"/>
      <c r="M26" s="2"/>
      <c r="O26" s="1"/>
      <c r="P26" s="1"/>
      <c r="Q26" s="1"/>
      <c r="R26" s="1"/>
      <c r="S26" s="2"/>
      <c r="T26" s="2"/>
      <c r="U26" s="6"/>
      <c r="V26" s="2"/>
    </row>
    <row r="27" spans="1:23" x14ac:dyDescent="0.2">
      <c r="A27" s="1" t="s">
        <v>8</v>
      </c>
      <c r="B27" s="1"/>
      <c r="C27" s="1"/>
      <c r="D27" s="1"/>
      <c r="E27" s="2"/>
      <c r="F27" s="2"/>
      <c r="H27" s="1" t="s">
        <v>8</v>
      </c>
      <c r="I27" s="1"/>
      <c r="J27" s="1"/>
      <c r="K27" s="1"/>
      <c r="L27" s="2"/>
      <c r="M27" s="2"/>
      <c r="O27" s="1" t="s">
        <v>8</v>
      </c>
      <c r="P27" s="1"/>
      <c r="Q27" s="1"/>
      <c r="R27" s="1"/>
      <c r="S27" s="2"/>
      <c r="T27" s="2"/>
      <c r="U27" s="6"/>
      <c r="V27" s="2"/>
    </row>
    <row r="28" spans="1:23" x14ac:dyDescent="0.2">
      <c r="A28" s="1" t="s">
        <v>10</v>
      </c>
      <c r="B28" s="1" t="s">
        <v>0</v>
      </c>
      <c r="C28" s="1" t="s">
        <v>1</v>
      </c>
      <c r="D28" s="1" t="s">
        <v>2</v>
      </c>
      <c r="E28" s="2" t="s">
        <v>3</v>
      </c>
      <c r="F28" s="2" t="s">
        <v>4</v>
      </c>
      <c r="G28" s="8"/>
      <c r="H28" s="1" t="s">
        <v>10</v>
      </c>
      <c r="I28" s="1" t="s">
        <v>0</v>
      </c>
      <c r="J28" s="1" t="s">
        <v>1</v>
      </c>
      <c r="K28" s="1" t="s">
        <v>2</v>
      </c>
      <c r="L28" s="2" t="s">
        <v>3</v>
      </c>
      <c r="M28" s="2" t="s">
        <v>4</v>
      </c>
      <c r="N28" s="8"/>
      <c r="O28" s="1" t="s">
        <v>10</v>
      </c>
      <c r="P28" s="1" t="s">
        <v>0</v>
      </c>
      <c r="Q28" s="1" t="s">
        <v>1</v>
      </c>
      <c r="R28" s="1" t="s">
        <v>2</v>
      </c>
      <c r="S28" s="2" t="s">
        <v>3</v>
      </c>
      <c r="T28" s="2" t="s">
        <v>4</v>
      </c>
      <c r="U28" s="6"/>
      <c r="V28" s="2" t="s">
        <v>5</v>
      </c>
      <c r="W28" t="s">
        <v>6</v>
      </c>
    </row>
    <row r="29" spans="1:23" x14ac:dyDescent="0.2">
      <c r="A29" s="1">
        <v>0</v>
      </c>
      <c r="B29" s="1">
        <v>26</v>
      </c>
      <c r="C29" s="1">
        <f>B29-$B$29</f>
        <v>0</v>
      </c>
      <c r="D29" s="1">
        <v>250</v>
      </c>
      <c r="E29" s="2">
        <f>D29+C29</f>
        <v>250</v>
      </c>
      <c r="F29" s="2">
        <f>(C29/E29)*100</f>
        <v>0</v>
      </c>
      <c r="G29" s="3"/>
      <c r="H29" s="1">
        <v>0</v>
      </c>
      <c r="I29" s="1">
        <v>50</v>
      </c>
      <c r="J29" s="1">
        <f>I29-$I$29</f>
        <v>0</v>
      </c>
      <c r="K29" s="1">
        <v>194</v>
      </c>
      <c r="L29" s="2">
        <f>K29+J29</f>
        <v>194</v>
      </c>
      <c r="M29" s="2">
        <f>(J29/L29)*100</f>
        <v>0</v>
      </c>
      <c r="N29" s="3"/>
      <c r="O29" s="1">
        <v>0</v>
      </c>
      <c r="P29" s="1">
        <v>68</v>
      </c>
      <c r="Q29" s="1">
        <f>P29-$P$29</f>
        <v>0</v>
      </c>
      <c r="R29" s="1">
        <v>100.024</v>
      </c>
      <c r="S29" s="2">
        <f>R29+Q29</f>
        <v>100.024</v>
      </c>
      <c r="T29" s="2">
        <f>(Q29/S29)*100</f>
        <v>0</v>
      </c>
      <c r="U29" s="9"/>
      <c r="V29" s="2">
        <v>0</v>
      </c>
      <c r="W29">
        <f t="shared" ref="W29:W32" si="32">_xlfn.STDEV.S(T29,M29,F29)</f>
        <v>0</v>
      </c>
    </row>
    <row r="30" spans="1:23" x14ac:dyDescent="0.2">
      <c r="A30" s="1">
        <v>1</v>
      </c>
      <c r="B30" s="1">
        <v>29.385999999999999</v>
      </c>
      <c r="C30" s="1">
        <f t="shared" ref="C30:C32" si="33">B30-$B$29</f>
        <v>3.3859999999999992</v>
      </c>
      <c r="D30" s="1">
        <v>230.273</v>
      </c>
      <c r="E30" s="2">
        <f t="shared" ref="E30:E32" si="34">D30+C30</f>
        <v>233.65899999999999</v>
      </c>
      <c r="F30" s="2">
        <f t="shared" ref="F30:F32" si="35">(C30/E30)*100</f>
        <v>1.4491202992394898</v>
      </c>
      <c r="H30" s="1">
        <v>1</v>
      </c>
      <c r="I30" s="1">
        <v>60</v>
      </c>
      <c r="J30" s="1">
        <f t="shared" ref="J30:J32" si="36">I30-$I$12</f>
        <v>3.1779999999999973</v>
      </c>
      <c r="K30" s="1">
        <v>206.44</v>
      </c>
      <c r="L30" s="2">
        <f t="shared" ref="L30:L32" si="37">K30+J30</f>
        <v>209.61799999999999</v>
      </c>
      <c r="M30" s="2">
        <f t="shared" ref="M30:M32" si="38">(J30/L30)*100</f>
        <v>1.5160911753761592</v>
      </c>
      <c r="O30" s="1">
        <v>1</v>
      </c>
      <c r="P30" s="1">
        <v>70.8</v>
      </c>
      <c r="Q30" s="1">
        <f t="shared" ref="Q30:Q32" si="39">P30-$P$29</f>
        <v>2.7999999999999972</v>
      </c>
      <c r="R30" s="1">
        <v>148.86199999999999</v>
      </c>
      <c r="S30" s="2">
        <f t="shared" ref="S30" si="40">R30+Q30</f>
        <v>151.66199999999998</v>
      </c>
      <c r="T30" s="2">
        <f t="shared" ref="T30:T32" si="41">(Q30/S30)*100</f>
        <v>1.846210652635464</v>
      </c>
      <c r="U30" s="6"/>
      <c r="V30" s="2">
        <f>AVERAGE(T30,M30,F30)</f>
        <v>1.603807375750371</v>
      </c>
      <c r="W30">
        <f t="shared" si="32"/>
        <v>0.21258124575347878</v>
      </c>
    </row>
    <row r="31" spans="1:23" x14ac:dyDescent="0.2">
      <c r="A31" s="1">
        <v>5</v>
      </c>
      <c r="B31" s="1">
        <v>38</v>
      </c>
      <c r="C31" s="1">
        <f t="shared" si="33"/>
        <v>12</v>
      </c>
      <c r="D31" s="1">
        <v>179.452</v>
      </c>
      <c r="E31" s="2">
        <f t="shared" si="34"/>
        <v>191.452</v>
      </c>
      <c r="F31" s="2">
        <f t="shared" si="35"/>
        <v>6.2678896015711514</v>
      </c>
      <c r="H31" s="1">
        <v>5</v>
      </c>
      <c r="I31" s="1">
        <v>77</v>
      </c>
      <c r="J31" s="1">
        <f t="shared" si="36"/>
        <v>20.177999999999997</v>
      </c>
      <c r="K31" s="1">
        <v>245</v>
      </c>
      <c r="L31" s="2">
        <f t="shared" si="37"/>
        <v>265.178</v>
      </c>
      <c r="M31" s="2">
        <f t="shared" si="38"/>
        <v>7.6092285182028663</v>
      </c>
      <c r="O31" s="1">
        <v>5</v>
      </c>
      <c r="P31" s="1">
        <v>114.751</v>
      </c>
      <c r="Q31" s="1">
        <f t="shared" si="39"/>
        <v>46.751000000000005</v>
      </c>
      <c r="R31" s="1">
        <v>96.528999999999996</v>
      </c>
      <c r="S31" s="2">
        <v>362.79599999999999</v>
      </c>
      <c r="T31" s="2">
        <f t="shared" si="41"/>
        <v>12.88630525143607</v>
      </c>
      <c r="U31" s="6"/>
      <c r="V31" s="2">
        <f>AVERAGE(T31,M31,F31)</f>
        <v>8.921141123736696</v>
      </c>
      <c r="W31">
        <f t="shared" si="32"/>
        <v>3.4988130047221939</v>
      </c>
    </row>
    <row r="32" spans="1:23" x14ac:dyDescent="0.2">
      <c r="A32" s="1">
        <v>10</v>
      </c>
      <c r="B32" s="1">
        <v>63</v>
      </c>
      <c r="C32" s="1">
        <f t="shared" si="33"/>
        <v>37</v>
      </c>
      <c r="D32" s="1">
        <v>182.19</v>
      </c>
      <c r="E32" s="2">
        <f t="shared" si="34"/>
        <v>219.19</v>
      </c>
      <c r="F32" s="2">
        <f t="shared" si="35"/>
        <v>16.880332131940325</v>
      </c>
      <c r="H32" s="1">
        <v>10</v>
      </c>
      <c r="I32" s="1">
        <v>97</v>
      </c>
      <c r="J32" s="1">
        <f t="shared" si="36"/>
        <v>40.177999999999997</v>
      </c>
      <c r="K32" s="1">
        <v>222.77699999999999</v>
      </c>
      <c r="L32" s="2">
        <f t="shared" si="37"/>
        <v>262.95499999999998</v>
      </c>
      <c r="M32" s="2">
        <f t="shared" si="38"/>
        <v>15.279420433153962</v>
      </c>
      <c r="O32" s="1">
        <v>10</v>
      </c>
      <c r="P32" s="1">
        <v>105.723</v>
      </c>
      <c r="Q32" s="1">
        <f t="shared" si="39"/>
        <v>37.722999999999999</v>
      </c>
      <c r="R32" s="1">
        <v>180</v>
      </c>
      <c r="S32" s="2">
        <f t="shared" ref="S32" si="42">R32+Q32</f>
        <v>217.72300000000001</v>
      </c>
      <c r="T32" s="2">
        <f t="shared" si="41"/>
        <v>17.326143769835983</v>
      </c>
      <c r="U32" s="6"/>
      <c r="V32" s="2">
        <f>AVERAGE(T32,M32,F32)</f>
        <v>16.49529877831009</v>
      </c>
      <c r="W32">
        <f t="shared" si="32"/>
        <v>1.0763164575465272</v>
      </c>
    </row>
    <row r="33" spans="1:22" x14ac:dyDescent="0.2">
      <c r="A33" s="1"/>
      <c r="B33" s="1"/>
      <c r="C33" s="1"/>
      <c r="D33" s="1"/>
      <c r="E33" s="2"/>
      <c r="F33" s="2"/>
      <c r="H33" s="1"/>
      <c r="I33" s="1"/>
      <c r="J33" s="1"/>
      <c r="K33" s="1"/>
      <c r="L33" s="2"/>
      <c r="M33" s="2"/>
      <c r="O33" s="1"/>
      <c r="P33" s="1"/>
      <c r="Q33" s="1"/>
      <c r="R33" s="1"/>
      <c r="S33" s="2"/>
      <c r="T33" s="2"/>
      <c r="U33" s="6"/>
      <c r="V33" s="2"/>
    </row>
    <row r="34" spans="1:22" x14ac:dyDescent="0.2">
      <c r="A34" s="1"/>
      <c r="B34" s="1"/>
      <c r="C34" s="1"/>
      <c r="D34" s="1"/>
      <c r="E34" s="2"/>
      <c r="F34" s="2"/>
      <c r="H34" s="1"/>
      <c r="I34" s="1"/>
      <c r="J34" s="1"/>
      <c r="K34" s="1"/>
      <c r="L34" s="2"/>
      <c r="M34" s="2"/>
      <c r="O34" s="1"/>
      <c r="P34" s="1"/>
      <c r="Q34" s="1"/>
      <c r="R34" s="1"/>
      <c r="S34" s="2"/>
      <c r="T34" s="2"/>
      <c r="U34" s="6"/>
      <c r="V34" s="2"/>
    </row>
    <row r="35" spans="1:22" x14ac:dyDescent="0.2">
      <c r="A35" s="1"/>
      <c r="B35" s="1"/>
      <c r="C35" s="1"/>
      <c r="D35" s="1"/>
      <c r="E35" s="2"/>
      <c r="F35" s="2"/>
      <c r="H35" s="1"/>
      <c r="I35" s="1"/>
      <c r="J35" s="1"/>
      <c r="K35" s="1"/>
      <c r="L35" s="2"/>
      <c r="M35" s="2"/>
      <c r="O35" s="1"/>
      <c r="P35" s="1"/>
      <c r="Q35" s="1"/>
      <c r="R35" s="1"/>
      <c r="S35" s="2"/>
      <c r="T35" s="2"/>
      <c r="U35" s="6"/>
      <c r="V35" s="2"/>
    </row>
    <row r="36" spans="1:22" x14ac:dyDescent="0.2">
      <c r="A36" s="1"/>
      <c r="B36" s="1"/>
      <c r="C36" s="1"/>
      <c r="D36" s="1"/>
      <c r="E36" s="2"/>
      <c r="F36" s="2"/>
      <c r="H36" s="1"/>
      <c r="I36" s="1"/>
      <c r="J36" s="1"/>
      <c r="K36" s="1"/>
      <c r="L36" s="2"/>
      <c r="M36" s="2"/>
      <c r="O36" s="1"/>
      <c r="P36" s="1"/>
      <c r="Q36" s="1"/>
      <c r="R36" s="1"/>
      <c r="S36" s="2"/>
      <c r="T36" s="2"/>
      <c r="U36" s="6"/>
      <c r="V36" s="2"/>
    </row>
    <row r="37" spans="1:22" x14ac:dyDescent="0.2">
      <c r="A37" s="1"/>
      <c r="B37" s="1"/>
      <c r="C37" s="1"/>
      <c r="D37" s="1"/>
      <c r="E37" s="2"/>
      <c r="F37" s="2"/>
      <c r="G37" s="2"/>
      <c r="H37" s="2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6"/>
      <c r="V37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8"/>
  <sheetViews>
    <sheetView tabSelected="1" workbookViewId="0">
      <selection activeCell="I30" activeCellId="4" sqref="A4:A6 I4:I6 I13:I15 I21:I23 I30:I32"/>
    </sheetView>
  </sheetViews>
  <sheetFormatPr baseColWidth="10" defaultColWidth="8.83203125" defaultRowHeight="15" x14ac:dyDescent="0.2"/>
  <cols>
    <col min="1" max="1" width="21" style="10" customWidth="1"/>
    <col min="2" max="4" width="24.1640625" style="11" customWidth="1"/>
    <col min="5" max="5" width="13.5" style="11" customWidth="1"/>
    <col min="6" max="6" width="17.6640625" style="11" customWidth="1"/>
    <col min="7" max="7" width="21.6640625" style="19" customWidth="1"/>
    <col min="8" max="8" width="21" style="13" customWidth="1"/>
    <col min="9" max="9" width="21.6640625" style="11" customWidth="1"/>
    <col min="10" max="11" width="24.5" style="11" customWidth="1"/>
    <col min="12" max="16384" width="8.83203125" style="11"/>
  </cols>
  <sheetData>
    <row r="1" spans="1:12" x14ac:dyDescent="0.2">
      <c r="A1" s="10" t="s">
        <v>7</v>
      </c>
      <c r="E1" s="11" t="s">
        <v>4</v>
      </c>
      <c r="G1" s="12" t="s">
        <v>11</v>
      </c>
      <c r="I1" s="11" t="s">
        <v>18</v>
      </c>
      <c r="L1" s="11" t="s">
        <v>21</v>
      </c>
    </row>
    <row r="2" spans="1:12" x14ac:dyDescent="0.2">
      <c r="A2" s="10" t="s">
        <v>19</v>
      </c>
      <c r="B2" s="11" t="s">
        <v>20</v>
      </c>
      <c r="C2" s="11" t="s">
        <v>12</v>
      </c>
      <c r="D2" s="11" t="s">
        <v>13</v>
      </c>
      <c r="E2" s="14" t="s">
        <v>5</v>
      </c>
      <c r="F2" s="15" t="s">
        <v>14</v>
      </c>
      <c r="G2" s="16" t="s">
        <v>5</v>
      </c>
      <c r="H2" s="12" t="s">
        <v>14</v>
      </c>
      <c r="I2" s="14" t="s">
        <v>5</v>
      </c>
      <c r="J2" s="15" t="s">
        <v>14</v>
      </c>
      <c r="K2" s="15"/>
      <c r="L2" s="11" t="s">
        <v>15</v>
      </c>
    </row>
    <row r="3" spans="1:12" x14ac:dyDescent="0.2">
      <c r="A3" s="10">
        <v>0</v>
      </c>
      <c r="B3" s="11">
        <v>0</v>
      </c>
      <c r="C3" s="11">
        <v>20</v>
      </c>
      <c r="D3" s="11">
        <v>20</v>
      </c>
      <c r="E3" s="17">
        <v>0</v>
      </c>
      <c r="F3" s="18">
        <v>0</v>
      </c>
      <c r="G3" s="19">
        <f>(E3*C3)/100</f>
        <v>0</v>
      </c>
      <c r="H3" s="19">
        <f>(F3*C3)/100</f>
        <v>0</v>
      </c>
      <c r="I3" s="27" t="s">
        <v>16</v>
      </c>
      <c r="J3" s="20" t="s">
        <v>16</v>
      </c>
    </row>
    <row r="4" spans="1:12" x14ac:dyDescent="0.2">
      <c r="A4" s="10">
        <v>1</v>
      </c>
      <c r="B4" s="11">
        <v>0.02</v>
      </c>
      <c r="C4" s="11">
        <v>20</v>
      </c>
      <c r="D4" s="11">
        <v>20</v>
      </c>
      <c r="E4" s="17">
        <v>0.84303909552518475</v>
      </c>
      <c r="F4" s="18">
        <v>0.14631405788680665</v>
      </c>
      <c r="G4" s="19">
        <f t="shared" ref="G4:G6" si="0">(E4*C4)/100</f>
        <v>0.16860781910503697</v>
      </c>
      <c r="H4" s="19">
        <f t="shared" ref="H4:H6" si="1">(F4*C4)/100</f>
        <v>2.9262811577361329E-2</v>
      </c>
      <c r="I4" s="28">
        <f>(G4/B4)/180</f>
        <v>4.6835505306954711E-2</v>
      </c>
      <c r="J4" s="26">
        <f>(H4/B4)/180</f>
        <v>8.1285587714892589E-3</v>
      </c>
    </row>
    <row r="5" spans="1:12" x14ac:dyDescent="0.2">
      <c r="A5" s="10">
        <v>5</v>
      </c>
      <c r="B5" s="11">
        <v>0.1</v>
      </c>
      <c r="C5" s="11">
        <v>20</v>
      </c>
      <c r="D5" s="11">
        <v>20</v>
      </c>
      <c r="E5" s="17">
        <v>4.663471941059476</v>
      </c>
      <c r="F5" s="18">
        <v>0.72065082339149555</v>
      </c>
      <c r="G5" s="19">
        <f t="shared" si="0"/>
        <v>0.93269438821189521</v>
      </c>
      <c r="H5" s="19">
        <f t="shared" si="1"/>
        <v>0.14413016467829912</v>
      </c>
      <c r="I5" s="28">
        <f>(G5/B5)/180</f>
        <v>5.1816354900660846E-2</v>
      </c>
      <c r="J5" s="26">
        <f t="shared" ref="J5:J6" si="2">(H5/B5)/180</f>
        <v>8.0072313710166168E-3</v>
      </c>
    </row>
    <row r="6" spans="1:12" x14ac:dyDescent="0.2">
      <c r="A6" s="10">
        <v>10</v>
      </c>
      <c r="B6" s="11">
        <v>0.2</v>
      </c>
      <c r="C6" s="11">
        <v>20</v>
      </c>
      <c r="D6" s="11">
        <v>20</v>
      </c>
      <c r="E6" s="17">
        <v>10.346874155844306</v>
      </c>
      <c r="F6" s="18">
        <v>1.4303610407394307</v>
      </c>
      <c r="G6" s="19">
        <f t="shared" si="0"/>
        <v>2.0693748311688611</v>
      </c>
      <c r="H6" s="19">
        <f t="shared" si="1"/>
        <v>0.28607220814788614</v>
      </c>
      <c r="I6" s="28">
        <f>(G6/B6)/180</f>
        <v>5.7482634199135026E-2</v>
      </c>
      <c r="J6" s="26">
        <f t="shared" si="2"/>
        <v>7.9464502263301706E-3</v>
      </c>
    </row>
    <row r="7" spans="1:12" x14ac:dyDescent="0.2">
      <c r="E7" s="17"/>
      <c r="F7" s="18"/>
      <c r="H7" s="19"/>
      <c r="I7" s="28"/>
      <c r="J7" s="18"/>
    </row>
    <row r="8" spans="1:12" x14ac:dyDescent="0.2">
      <c r="E8" s="17"/>
      <c r="F8" s="18"/>
      <c r="H8" s="19"/>
      <c r="I8" s="28"/>
      <c r="J8" s="18"/>
    </row>
    <row r="9" spans="1:12" x14ac:dyDescent="0.2">
      <c r="E9" s="17"/>
      <c r="F9" s="18"/>
      <c r="H9" s="19"/>
      <c r="I9" s="28"/>
      <c r="J9" s="18"/>
    </row>
    <row r="10" spans="1:12" x14ac:dyDescent="0.2">
      <c r="A10" s="21" t="s">
        <v>8</v>
      </c>
      <c r="B10" s="20"/>
      <c r="C10" s="20"/>
      <c r="D10" s="20"/>
      <c r="E10" s="17" t="s">
        <v>4</v>
      </c>
      <c r="F10" s="18"/>
      <c r="G10" s="19" t="s">
        <v>11</v>
      </c>
      <c r="I10" s="11" t="s">
        <v>18</v>
      </c>
    </row>
    <row r="11" spans="1:12" x14ac:dyDescent="0.2">
      <c r="A11" s="10" t="s">
        <v>19</v>
      </c>
      <c r="B11" s="11" t="s">
        <v>20</v>
      </c>
      <c r="C11" s="11" t="s">
        <v>12</v>
      </c>
      <c r="D11" s="11" t="s">
        <v>13</v>
      </c>
      <c r="E11" s="22" t="s">
        <v>5</v>
      </c>
      <c r="F11" s="18" t="s">
        <v>14</v>
      </c>
      <c r="G11" s="19" t="s">
        <v>5</v>
      </c>
      <c r="H11" s="13" t="s">
        <v>14</v>
      </c>
      <c r="I11" s="28" t="s">
        <v>5</v>
      </c>
      <c r="J11" s="11" t="s">
        <v>14</v>
      </c>
    </row>
    <row r="12" spans="1:12" ht="16" x14ac:dyDescent="0.2">
      <c r="A12" s="10">
        <v>0</v>
      </c>
      <c r="B12" s="11">
        <v>0</v>
      </c>
      <c r="C12" s="11">
        <v>20</v>
      </c>
      <c r="D12" s="11">
        <v>20</v>
      </c>
      <c r="E12" s="2">
        <v>0</v>
      </c>
      <c r="F12">
        <v>0</v>
      </c>
      <c r="G12" s="19">
        <f>(E12*C12)/100</f>
        <v>0</v>
      </c>
      <c r="H12" s="19">
        <f>(F12*C12)/100</f>
        <v>0</v>
      </c>
      <c r="I12" s="27" t="s">
        <v>16</v>
      </c>
      <c r="J12" s="20" t="s">
        <v>16</v>
      </c>
    </row>
    <row r="13" spans="1:12" ht="16" x14ac:dyDescent="0.2">
      <c r="A13" s="10">
        <v>1</v>
      </c>
      <c r="B13" s="11">
        <v>0.02</v>
      </c>
      <c r="C13" s="11">
        <v>20</v>
      </c>
      <c r="D13" s="11">
        <v>20</v>
      </c>
      <c r="E13" s="2">
        <v>1.5549406218019399</v>
      </c>
      <c r="F13">
        <v>0.47513499718240598</v>
      </c>
      <c r="G13" s="19">
        <f t="shared" ref="G13:G15" si="3">(E13*C13)/100</f>
        <v>0.31098812436038797</v>
      </c>
      <c r="H13" s="19">
        <f t="shared" ref="H13:H15" si="4">(F13*C13)/100</f>
        <v>9.5026999436481199E-2</v>
      </c>
      <c r="I13" s="28">
        <f>(G13/180)/B13</f>
        <v>8.6385590100107768E-2</v>
      </c>
      <c r="J13" s="26">
        <f>(H13/B13)/180</f>
        <v>2.6396388732355888E-2</v>
      </c>
    </row>
    <row r="14" spans="1:12" ht="16" x14ac:dyDescent="0.2">
      <c r="A14" s="10">
        <v>5</v>
      </c>
      <c r="B14" s="11">
        <v>0.1</v>
      </c>
      <c r="C14" s="11">
        <v>20</v>
      </c>
      <c r="D14" s="11">
        <v>20</v>
      </c>
      <c r="E14" s="2">
        <v>7.4660391865213525</v>
      </c>
      <c r="F14">
        <v>0.40337271333688418</v>
      </c>
      <c r="G14" s="19">
        <f t="shared" si="3"/>
        <v>1.4932078373042705</v>
      </c>
      <c r="H14" s="19">
        <f t="shared" si="4"/>
        <v>8.0674542667376836E-2</v>
      </c>
      <c r="I14" s="28">
        <f>(G14/B14)/180</f>
        <v>8.2955990961348355E-2</v>
      </c>
      <c r="J14" s="26">
        <f t="shared" ref="J14:J15" si="5">(H14/B14)/180</f>
        <v>4.4819190370764912E-3</v>
      </c>
    </row>
    <row r="15" spans="1:12" ht="16" x14ac:dyDescent="0.2">
      <c r="A15" s="10">
        <v>10</v>
      </c>
      <c r="B15" s="11">
        <v>0.2</v>
      </c>
      <c r="C15" s="11">
        <v>20</v>
      </c>
      <c r="D15" s="11">
        <v>20</v>
      </c>
      <c r="E15" s="2">
        <v>17.267852061280184</v>
      </c>
      <c r="F15">
        <v>1.2610361103536649</v>
      </c>
      <c r="G15" s="19">
        <f t="shared" si="3"/>
        <v>3.4535704122560364</v>
      </c>
      <c r="H15" s="19">
        <f t="shared" si="4"/>
        <v>0.25220722207073298</v>
      </c>
      <c r="I15" s="28">
        <f>(G15/B15)/180</f>
        <v>9.5932511451556554E-2</v>
      </c>
      <c r="J15" s="26">
        <f t="shared" si="5"/>
        <v>7.0057561686314718E-3</v>
      </c>
    </row>
    <row r="16" spans="1:12" x14ac:dyDescent="0.2">
      <c r="E16" s="17"/>
      <c r="F16" s="18"/>
      <c r="H16" s="19"/>
      <c r="I16" s="28"/>
      <c r="J16" s="18"/>
    </row>
    <row r="17" spans="1:10" x14ac:dyDescent="0.2">
      <c r="E17" s="17"/>
      <c r="F17" s="18"/>
      <c r="H17" s="19"/>
      <c r="I17" s="28"/>
      <c r="J17" s="18"/>
    </row>
    <row r="18" spans="1:10" x14ac:dyDescent="0.2">
      <c r="A18" s="10" t="s">
        <v>7</v>
      </c>
      <c r="E18" s="17" t="s">
        <v>4</v>
      </c>
      <c r="F18" s="18"/>
      <c r="G18" s="19" t="s">
        <v>11</v>
      </c>
      <c r="H18" s="19"/>
      <c r="I18" s="28" t="s">
        <v>17</v>
      </c>
      <c r="J18" s="18"/>
    </row>
    <row r="19" spans="1:10" x14ac:dyDescent="0.2">
      <c r="A19" s="21" t="s">
        <v>10</v>
      </c>
      <c r="B19" s="20" t="s">
        <v>22</v>
      </c>
      <c r="C19" s="20" t="s">
        <v>12</v>
      </c>
      <c r="D19" s="20" t="s">
        <v>13</v>
      </c>
      <c r="E19" s="17" t="s">
        <v>5</v>
      </c>
      <c r="F19" s="18" t="s">
        <v>14</v>
      </c>
      <c r="G19" s="19" t="s">
        <v>5</v>
      </c>
      <c r="H19" s="13" t="s">
        <v>14</v>
      </c>
      <c r="I19" s="28" t="s">
        <v>5</v>
      </c>
      <c r="J19" s="11" t="s">
        <v>14</v>
      </c>
    </row>
    <row r="20" spans="1:10" x14ac:dyDescent="0.2">
      <c r="A20" s="10">
        <v>0</v>
      </c>
      <c r="B20" s="11">
        <v>0</v>
      </c>
      <c r="C20" s="11">
        <v>20</v>
      </c>
      <c r="D20" s="11">
        <v>20</v>
      </c>
      <c r="E20" s="11">
        <v>0</v>
      </c>
      <c r="F20" s="18">
        <v>0</v>
      </c>
      <c r="G20" s="12">
        <f>(E20*C20)/100</f>
        <v>0</v>
      </c>
      <c r="H20" s="19">
        <f>(F20*C20)/100</f>
        <v>0</v>
      </c>
      <c r="I20" s="28" t="s">
        <v>16</v>
      </c>
      <c r="J20" s="11" t="s">
        <v>16</v>
      </c>
    </row>
    <row r="21" spans="1:10" x14ac:dyDescent="0.2">
      <c r="A21" s="10">
        <v>1</v>
      </c>
      <c r="B21" s="11">
        <v>0.02</v>
      </c>
      <c r="C21" s="11">
        <v>20</v>
      </c>
      <c r="D21" s="11">
        <v>20</v>
      </c>
      <c r="E21" s="17">
        <v>0.92724603312046072</v>
      </c>
      <c r="F21" s="18">
        <v>0.11504359416428914</v>
      </c>
      <c r="G21" s="19">
        <f t="shared" ref="G21:G23" si="6">(E21*C21)/100</f>
        <v>0.18544920662409214</v>
      </c>
      <c r="H21" s="19">
        <f t="shared" ref="H21:H23" si="7">(F21*C21)/100</f>
        <v>2.3008718832857825E-2</v>
      </c>
      <c r="I21" s="27">
        <f>(G21/180)/B21</f>
        <v>5.1513668506692256E-2</v>
      </c>
      <c r="J21" s="26">
        <f>(H21/B21)/180</f>
        <v>6.3913107869049517E-3</v>
      </c>
    </row>
    <row r="22" spans="1:10" x14ac:dyDescent="0.2">
      <c r="A22" s="10">
        <v>5</v>
      </c>
      <c r="B22" s="11">
        <v>0.1</v>
      </c>
      <c r="C22" s="11">
        <v>20</v>
      </c>
      <c r="D22" s="11">
        <v>20</v>
      </c>
      <c r="E22" s="17">
        <v>4.8290299782761332</v>
      </c>
      <c r="F22" s="18">
        <v>1.2549297528903218</v>
      </c>
      <c r="G22" s="19">
        <f t="shared" si="6"/>
        <v>0.96580599565522662</v>
      </c>
      <c r="H22" s="19">
        <f t="shared" si="7"/>
        <v>0.25098595057806433</v>
      </c>
      <c r="I22" s="28">
        <f>(G22/B22)/180</f>
        <v>5.3655888647512591E-2</v>
      </c>
      <c r="J22" s="26">
        <f t="shared" ref="J22:J23" si="8">(H22/B22)/180</f>
        <v>1.3943663921003574E-2</v>
      </c>
    </row>
    <row r="23" spans="1:10" x14ac:dyDescent="0.2">
      <c r="A23" s="10">
        <v>10</v>
      </c>
      <c r="B23" s="11">
        <v>0.2</v>
      </c>
      <c r="C23" s="11">
        <v>20</v>
      </c>
      <c r="D23" s="11">
        <v>20</v>
      </c>
      <c r="E23" s="17">
        <v>13.755235051899268</v>
      </c>
      <c r="F23" s="18">
        <v>1.3848542478856123</v>
      </c>
      <c r="G23" s="19">
        <f t="shared" si="6"/>
        <v>2.7510470103798537</v>
      </c>
      <c r="H23" s="19">
        <f t="shared" si="7"/>
        <v>0.27697084957712248</v>
      </c>
      <c r="I23" s="28">
        <f>(G23/B23)/180</f>
        <v>7.6417972510551491E-2</v>
      </c>
      <c r="J23" s="26">
        <f t="shared" si="8"/>
        <v>7.6936347104756241E-3</v>
      </c>
    </row>
    <row r="24" spans="1:10" x14ac:dyDescent="0.2">
      <c r="E24" s="17"/>
      <c r="F24" s="18"/>
      <c r="H24" s="19"/>
      <c r="I24" s="28"/>
      <c r="J24" s="18"/>
    </row>
    <row r="25" spans="1:10" x14ac:dyDescent="0.2">
      <c r="E25" s="17"/>
      <c r="F25" s="18"/>
      <c r="H25" s="19"/>
      <c r="I25" s="28"/>
      <c r="J25" s="18"/>
    </row>
    <row r="26" spans="1:10" x14ac:dyDescent="0.2">
      <c r="E26" s="17"/>
      <c r="F26" s="18"/>
      <c r="H26" s="19"/>
      <c r="I26" s="28"/>
      <c r="J26" s="18"/>
    </row>
    <row r="27" spans="1:10" x14ac:dyDescent="0.2">
      <c r="A27" s="10" t="s">
        <v>8</v>
      </c>
      <c r="E27" s="17" t="s">
        <v>4</v>
      </c>
      <c r="F27" s="18"/>
      <c r="G27" s="19" t="s">
        <v>11</v>
      </c>
      <c r="H27" s="19"/>
      <c r="I27" s="28" t="s">
        <v>17</v>
      </c>
      <c r="J27" s="18"/>
    </row>
    <row r="28" spans="1:10" x14ac:dyDescent="0.2">
      <c r="A28" s="21" t="s">
        <v>10</v>
      </c>
      <c r="B28" s="20" t="s">
        <v>22</v>
      </c>
      <c r="C28" s="20" t="s">
        <v>12</v>
      </c>
      <c r="D28" s="20" t="s">
        <v>13</v>
      </c>
      <c r="E28" s="17" t="s">
        <v>5</v>
      </c>
      <c r="F28" s="18" t="s">
        <v>14</v>
      </c>
      <c r="G28" s="19" t="s">
        <v>5</v>
      </c>
      <c r="H28" s="13" t="s">
        <v>14</v>
      </c>
      <c r="I28" s="28" t="s">
        <v>5</v>
      </c>
      <c r="J28" s="11" t="s">
        <v>14</v>
      </c>
    </row>
    <row r="29" spans="1:10" x14ac:dyDescent="0.2">
      <c r="A29" s="10">
        <v>0</v>
      </c>
      <c r="B29" s="11">
        <v>0</v>
      </c>
      <c r="C29" s="11">
        <v>20</v>
      </c>
      <c r="D29" s="11">
        <v>20</v>
      </c>
      <c r="E29" s="22">
        <v>0</v>
      </c>
      <c r="F29" s="18">
        <v>0</v>
      </c>
      <c r="G29" s="19">
        <f>(E29*C29)/100</f>
        <v>0</v>
      </c>
      <c r="H29" s="19">
        <f>(F29*C29)/100</f>
        <v>0</v>
      </c>
      <c r="I29" s="28" t="s">
        <v>16</v>
      </c>
      <c r="J29" s="11" t="s">
        <v>16</v>
      </c>
    </row>
    <row r="30" spans="1:10" x14ac:dyDescent="0.2">
      <c r="A30" s="10">
        <v>1</v>
      </c>
      <c r="B30" s="11">
        <v>0.02</v>
      </c>
      <c r="C30" s="11">
        <v>20</v>
      </c>
      <c r="D30" s="11">
        <v>20</v>
      </c>
      <c r="E30" s="17">
        <v>1.603807375750371</v>
      </c>
      <c r="F30" s="18">
        <v>0.21258124575347878</v>
      </c>
      <c r="G30" s="19">
        <f t="shared" ref="G30:G32" si="9">(E30*C30)/100</f>
        <v>0.32076147515007419</v>
      </c>
      <c r="H30" s="19">
        <f t="shared" ref="H30:H32" si="10">(F30*C30)/100</f>
        <v>4.2516249150695754E-2</v>
      </c>
      <c r="I30" s="27">
        <f>(G30/180)/B30</f>
        <v>8.9100409763909497E-2</v>
      </c>
      <c r="J30" s="26">
        <f>(H30/B30)/180</f>
        <v>1.1810069208526598E-2</v>
      </c>
    </row>
    <row r="31" spans="1:10" x14ac:dyDescent="0.2">
      <c r="A31" s="10">
        <v>5</v>
      </c>
      <c r="B31" s="11">
        <v>0.1</v>
      </c>
      <c r="C31" s="11">
        <v>20</v>
      </c>
      <c r="D31" s="11">
        <v>20</v>
      </c>
      <c r="E31" s="17">
        <v>8.921141123736696</v>
      </c>
      <c r="F31" s="18">
        <v>3.4988130047221939</v>
      </c>
      <c r="G31" s="19">
        <f t="shared" si="9"/>
        <v>1.7842282247473391</v>
      </c>
      <c r="H31" s="19">
        <f t="shared" si="10"/>
        <v>0.69976260094443876</v>
      </c>
      <c r="I31" s="28">
        <f>(G31/B31)/180</f>
        <v>9.9123790263741046E-2</v>
      </c>
      <c r="J31" s="26">
        <f t="shared" ref="J31:J32" si="11">(H31/B31)/180</f>
        <v>3.8875700052468813E-2</v>
      </c>
    </row>
    <row r="32" spans="1:10" x14ac:dyDescent="0.2">
      <c r="A32" s="10">
        <v>10</v>
      </c>
      <c r="B32" s="11">
        <v>0.2</v>
      </c>
      <c r="C32" s="11">
        <v>20</v>
      </c>
      <c r="D32" s="11">
        <v>20</v>
      </c>
      <c r="E32" s="17">
        <v>16.49529877831009</v>
      </c>
      <c r="F32" s="18">
        <v>1.0763164575465272</v>
      </c>
      <c r="G32" s="19">
        <f t="shared" si="9"/>
        <v>3.299059755662018</v>
      </c>
      <c r="H32" s="19">
        <f t="shared" si="10"/>
        <v>0.21526329150930543</v>
      </c>
      <c r="I32" s="28">
        <f>(G32/B32)/180</f>
        <v>9.1640548768389396E-2</v>
      </c>
      <c r="J32" s="26">
        <f t="shared" si="11"/>
        <v>5.979535875258484E-3</v>
      </c>
    </row>
    <row r="33" spans="5:10" x14ac:dyDescent="0.2">
      <c r="E33" s="17"/>
      <c r="F33" s="18"/>
      <c r="H33" s="19"/>
      <c r="I33" s="28"/>
      <c r="J33" s="18"/>
    </row>
    <row r="34" spans="5:10" x14ac:dyDescent="0.2">
      <c r="E34" s="17"/>
      <c r="F34" s="18"/>
      <c r="H34" s="19"/>
      <c r="I34" s="28"/>
      <c r="J34" s="18"/>
    </row>
    <row r="35" spans="5:10" x14ac:dyDescent="0.2">
      <c r="E35" s="17"/>
      <c r="F35" s="18"/>
      <c r="H35" s="19"/>
      <c r="I35" s="28"/>
      <c r="J35" s="18"/>
    </row>
    <row r="36" spans="5:10" x14ac:dyDescent="0.2">
      <c r="E36" s="17"/>
      <c r="F36" s="18"/>
      <c r="H36" s="19"/>
      <c r="I36" s="28"/>
      <c r="J36" s="18"/>
    </row>
    <row r="37" spans="5:10" ht="16" x14ac:dyDescent="0.2">
      <c r="J37" s="23"/>
    </row>
    <row r="41" spans="5:10" x14ac:dyDescent="0.2">
      <c r="E41" s="18"/>
      <c r="F41" s="18"/>
      <c r="H41" s="19"/>
      <c r="I41" s="18"/>
      <c r="J41" s="18"/>
    </row>
    <row r="42" spans="5:10" x14ac:dyDescent="0.2">
      <c r="E42" s="18"/>
      <c r="F42" s="18"/>
      <c r="H42" s="19"/>
      <c r="I42" s="18"/>
      <c r="J42" s="18"/>
    </row>
    <row r="43" spans="5:10" x14ac:dyDescent="0.2">
      <c r="E43" s="18"/>
      <c r="F43" s="18"/>
      <c r="H43" s="19"/>
      <c r="I43" s="18"/>
      <c r="J43" s="18"/>
    </row>
    <row r="44" spans="5:10" x14ac:dyDescent="0.2">
      <c r="E44" s="18"/>
      <c r="F44" s="18"/>
      <c r="H44" s="19"/>
      <c r="I44" s="18"/>
      <c r="J44" s="18"/>
    </row>
    <row r="45" spans="5:10" x14ac:dyDescent="0.2">
      <c r="E45" s="18"/>
      <c r="F45" s="18"/>
      <c r="H45" s="19"/>
      <c r="I45" s="18"/>
      <c r="J45" s="18"/>
    </row>
    <row r="46" spans="5:10" x14ac:dyDescent="0.2">
      <c r="E46" s="18"/>
      <c r="F46" s="18"/>
      <c r="H46" s="19"/>
      <c r="I46" s="18"/>
      <c r="J46" s="18"/>
    </row>
    <row r="47" spans="5:10" x14ac:dyDescent="0.2">
      <c r="E47" s="18"/>
      <c r="F47" s="18"/>
      <c r="H47" s="19"/>
      <c r="I47" s="18"/>
      <c r="J47" s="18"/>
    </row>
    <row r="48" spans="5:10" x14ac:dyDescent="0.2">
      <c r="E48" s="18"/>
      <c r="F48" s="18"/>
      <c r="H48" s="19"/>
      <c r="I48" s="18"/>
      <c r="J48" s="18"/>
    </row>
    <row r="49" spans="2:10" x14ac:dyDescent="0.2">
      <c r="E49" s="18"/>
      <c r="F49" s="18"/>
      <c r="H49" s="19"/>
      <c r="I49" s="18"/>
      <c r="J49" s="18"/>
    </row>
    <row r="50" spans="2:10" x14ac:dyDescent="0.2">
      <c r="E50" s="18"/>
      <c r="F50" s="18"/>
      <c r="H50" s="19"/>
      <c r="I50" s="18"/>
      <c r="J50" s="18"/>
    </row>
    <row r="51" spans="2:10" x14ac:dyDescent="0.2">
      <c r="E51" s="18"/>
      <c r="F51" s="18"/>
      <c r="H51" s="19"/>
      <c r="I51" s="18"/>
      <c r="J51" s="18"/>
    </row>
    <row r="52" spans="2:10" x14ac:dyDescent="0.2">
      <c r="E52" s="18"/>
      <c r="F52" s="18"/>
      <c r="H52" s="19"/>
      <c r="I52" s="18"/>
      <c r="J52" s="18"/>
    </row>
    <row r="53" spans="2:10" x14ac:dyDescent="0.2">
      <c r="E53" s="18"/>
      <c r="F53" s="18"/>
      <c r="H53" s="19"/>
      <c r="I53" s="18"/>
      <c r="J53" s="18"/>
    </row>
    <row r="54" spans="2:10" x14ac:dyDescent="0.2">
      <c r="E54" s="18"/>
      <c r="F54" s="18"/>
      <c r="H54" s="19"/>
      <c r="I54" s="18"/>
      <c r="J54" s="18"/>
    </row>
    <row r="55" spans="2:10" x14ac:dyDescent="0.2">
      <c r="E55" s="18"/>
      <c r="F55" s="18"/>
      <c r="H55" s="19"/>
      <c r="I55" s="18"/>
      <c r="J55" s="18"/>
    </row>
    <row r="57" spans="2:10" x14ac:dyDescent="0.2">
      <c r="B57" s="24"/>
    </row>
    <row r="58" spans="2:10" x14ac:dyDescent="0.2">
      <c r="B58" s="25"/>
    </row>
    <row r="87" spans="2:2" x14ac:dyDescent="0.2">
      <c r="B87" s="24"/>
    </row>
    <row r="88" spans="2:2" x14ac:dyDescent="0.2">
      <c r="B88" s="25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 ParA vs SopA 3HR Raw Data</vt:lpstr>
      <vt:lpstr>AVG_StdDev n=3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Hakim</dc:creator>
  <cp:lastModifiedBy>Microsoft Office User</cp:lastModifiedBy>
  <dcterms:created xsi:type="dcterms:W3CDTF">2018-04-22T13:59:30Z</dcterms:created>
  <dcterms:modified xsi:type="dcterms:W3CDTF">2018-12-03T13:55:08Z</dcterms:modified>
</cp:coreProperties>
</file>