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1109"/>
  <workbookPr/>
  <mc:AlternateContent xmlns:mc="http://schemas.openxmlformats.org/markup-compatibility/2006">
    <mc:Choice Requires="x15">
      <x15ac:absPath xmlns:x15ac="http://schemas.microsoft.com/office/spreadsheetml/2010/11/ac" url="/Users/home/Desktop/eLife Raw Data/"/>
    </mc:Choice>
  </mc:AlternateContent>
  <xr:revisionPtr revIDLastSave="0" documentId="13_ncr:1_{F5E20CF5-AA9A-1E48-894E-680597FA845F}" xr6:coauthVersionLast="40" xr6:coauthVersionMax="40" xr10:uidLastSave="{00000000-0000-0000-0000-000000000000}"/>
  <bookViews>
    <workbookView xWindow="0" yWindow="460" windowWidth="33480" windowHeight="22900" activeTab="1" xr2:uid="{00000000-000D-0000-FFFF-FFFF00000000}"/>
  </bookViews>
  <sheets>
    <sheet name="Raw Data" sheetId="1" r:id="rId1"/>
    <sheet name="AVG_StdDev n=2" sheetId="2" r:id="rId2"/>
  </sheets>
  <externalReferences>
    <externalReference r:id="rId3"/>
  </externalReferenc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7" i="2" l="1"/>
  <c r="J27" i="2" s="1"/>
  <c r="G26" i="2"/>
  <c r="I26" i="2" s="1"/>
  <c r="H25" i="2"/>
  <c r="J25" i="2" s="1"/>
  <c r="H23" i="2"/>
  <c r="J23" i="2" s="1"/>
  <c r="G22" i="2"/>
  <c r="I22" i="2" s="1"/>
  <c r="H21" i="2"/>
  <c r="H36" i="2"/>
  <c r="J36" i="2" s="1"/>
  <c r="G36" i="2"/>
  <c r="I36" i="2" s="1"/>
  <c r="H35" i="2"/>
  <c r="J35" i="2" s="1"/>
  <c r="G35" i="2"/>
  <c r="I35" i="2" s="1"/>
  <c r="H34" i="2"/>
  <c r="J34" i="2" s="1"/>
  <c r="G34" i="2"/>
  <c r="I34" i="2" s="1"/>
  <c r="H33" i="2"/>
  <c r="J33" i="2" s="1"/>
  <c r="G33" i="2"/>
  <c r="I33" i="2" s="1"/>
  <c r="H32" i="2"/>
  <c r="J32" i="2" s="1"/>
  <c r="G32" i="2"/>
  <c r="I32" i="2" s="1"/>
  <c r="H31" i="2"/>
  <c r="J31" i="2" s="1"/>
  <c r="G31" i="2"/>
  <c r="I31" i="2" s="1"/>
  <c r="H30" i="2"/>
  <c r="G30" i="2"/>
  <c r="G27" i="2"/>
  <c r="I27" i="2" s="1"/>
  <c r="H26" i="2"/>
  <c r="J26" i="2" s="1"/>
  <c r="G25" i="2"/>
  <c r="I25" i="2" s="1"/>
  <c r="H24" i="2"/>
  <c r="J24" i="2" s="1"/>
  <c r="G24" i="2"/>
  <c r="I24" i="2" s="1"/>
  <c r="G23" i="2"/>
  <c r="I23" i="2" s="1"/>
  <c r="H22" i="2"/>
  <c r="J22" i="2" s="1"/>
  <c r="G21" i="2"/>
  <c r="H18" i="2"/>
  <c r="J18" i="2" s="1"/>
  <c r="G18" i="2"/>
  <c r="I18" i="2" s="1"/>
  <c r="H17" i="2"/>
  <c r="J17" i="2" s="1"/>
  <c r="G17" i="2"/>
  <c r="I17" i="2" s="1"/>
  <c r="H16" i="2"/>
  <c r="J16" i="2" s="1"/>
  <c r="G16" i="2"/>
  <c r="I16" i="2" s="1"/>
  <c r="H15" i="2"/>
  <c r="J15" i="2" s="1"/>
  <c r="G15" i="2"/>
  <c r="I15" i="2" s="1"/>
  <c r="H14" i="2"/>
  <c r="J14" i="2" s="1"/>
  <c r="G14" i="2"/>
  <c r="I14" i="2" s="1"/>
  <c r="H13" i="2"/>
  <c r="J13" i="2" s="1"/>
  <c r="G13" i="2"/>
  <c r="I13" i="2" s="1"/>
  <c r="H12" i="2"/>
  <c r="G12" i="2"/>
  <c r="H9" i="2"/>
  <c r="J9" i="2" s="1"/>
  <c r="G9" i="2"/>
  <c r="I9" i="2" s="1"/>
  <c r="H8" i="2"/>
  <c r="J8" i="2" s="1"/>
  <c r="G8" i="2"/>
  <c r="I8" i="2" s="1"/>
  <c r="H7" i="2"/>
  <c r="J7" i="2" s="1"/>
  <c r="G7" i="2"/>
  <c r="I7" i="2" s="1"/>
  <c r="H6" i="2"/>
  <c r="J6" i="2" s="1"/>
  <c r="G6" i="2"/>
  <c r="I6" i="2" s="1"/>
  <c r="H5" i="2"/>
  <c r="J5" i="2" s="1"/>
  <c r="G5" i="2"/>
  <c r="I5" i="2" s="1"/>
  <c r="H4" i="2"/>
  <c r="J4" i="2" s="1"/>
  <c r="G4" i="2"/>
  <c r="I4" i="2" s="1"/>
  <c r="H3" i="2"/>
  <c r="G3" i="2"/>
  <c r="J33" i="1" l="1"/>
  <c r="L33" i="1" s="1"/>
  <c r="C33" i="1"/>
  <c r="E33" i="1" s="1"/>
  <c r="F33" i="1" s="1"/>
  <c r="J32" i="1"/>
  <c r="C32" i="1"/>
  <c r="E32" i="1" s="1"/>
  <c r="J31" i="1"/>
  <c r="L31" i="1" s="1"/>
  <c r="C31" i="1"/>
  <c r="E31" i="1" s="1"/>
  <c r="F31" i="1" s="1"/>
  <c r="J30" i="1"/>
  <c r="C30" i="1"/>
  <c r="J29" i="1"/>
  <c r="L29" i="1" s="1"/>
  <c r="M29" i="1" s="1"/>
  <c r="C29" i="1"/>
  <c r="E29" i="1" s="1"/>
  <c r="F29" i="1" s="1"/>
  <c r="J28" i="1"/>
  <c r="C28" i="1"/>
  <c r="J27" i="1"/>
  <c r="L27" i="1" s="1"/>
  <c r="M27" i="1" s="1"/>
  <c r="C27" i="1"/>
  <c r="E27" i="1" s="1"/>
  <c r="F27" i="1" s="1"/>
  <c r="J25" i="1"/>
  <c r="C25" i="1"/>
  <c r="E25" i="1" s="1"/>
  <c r="J24" i="1"/>
  <c r="L24" i="1" s="1"/>
  <c r="E24" i="1"/>
  <c r="F24" i="1" s="1"/>
  <c r="C24" i="1"/>
  <c r="J23" i="1"/>
  <c r="C23" i="1"/>
  <c r="J22" i="1"/>
  <c r="L22" i="1" s="1"/>
  <c r="C22" i="1"/>
  <c r="E22" i="1" s="1"/>
  <c r="F22" i="1" s="1"/>
  <c r="J21" i="1"/>
  <c r="C21" i="1"/>
  <c r="E21" i="1" s="1"/>
  <c r="J20" i="1"/>
  <c r="L20" i="1" s="1"/>
  <c r="C20" i="1"/>
  <c r="E20" i="1" s="1"/>
  <c r="F20" i="1" s="1"/>
  <c r="J19" i="1"/>
  <c r="C19" i="1"/>
  <c r="J17" i="1"/>
  <c r="L17" i="1" s="1"/>
  <c r="E17" i="1"/>
  <c r="F17" i="1" s="1"/>
  <c r="C17" i="1"/>
  <c r="J16" i="1"/>
  <c r="C16" i="1"/>
  <c r="E16" i="1" s="1"/>
  <c r="J15" i="1"/>
  <c r="L15" i="1" s="1"/>
  <c r="C15" i="1"/>
  <c r="E15" i="1" s="1"/>
  <c r="F15" i="1" s="1"/>
  <c r="J14" i="1"/>
  <c r="L14" i="1" s="1"/>
  <c r="M14" i="1" s="1"/>
  <c r="C14" i="1"/>
  <c r="J13" i="1"/>
  <c r="C13" i="1"/>
  <c r="E13" i="1" s="1"/>
  <c r="F13" i="1" s="1"/>
  <c r="J12" i="1"/>
  <c r="C12" i="1"/>
  <c r="J11" i="1"/>
  <c r="L11" i="1" s="1"/>
  <c r="C11" i="1"/>
  <c r="E11" i="1" s="1"/>
  <c r="F11" i="1" s="1"/>
  <c r="J9" i="1"/>
  <c r="L9" i="1" s="1"/>
  <c r="M9" i="1" s="1"/>
  <c r="C9" i="1"/>
  <c r="J8" i="1"/>
  <c r="L8" i="1" s="1"/>
  <c r="C8" i="1"/>
  <c r="J7" i="1"/>
  <c r="L7" i="1" s="1"/>
  <c r="M7" i="1" s="1"/>
  <c r="C7" i="1"/>
  <c r="J6" i="1"/>
  <c r="L6" i="1" s="1"/>
  <c r="C6" i="1"/>
  <c r="J5" i="1"/>
  <c r="L5" i="1" s="1"/>
  <c r="M5" i="1" s="1"/>
  <c r="C5" i="1"/>
  <c r="J4" i="1"/>
  <c r="C4" i="1"/>
  <c r="J3" i="1"/>
  <c r="L3" i="1" s="1"/>
  <c r="M3" i="1" s="1"/>
  <c r="C3" i="1"/>
  <c r="P27" i="1" l="1"/>
  <c r="O27" i="1"/>
  <c r="P29" i="1"/>
  <c r="O29" i="1"/>
  <c r="F25" i="1"/>
  <c r="F32" i="1"/>
  <c r="E6" i="1"/>
  <c r="F6" i="1" s="1"/>
  <c r="F14" i="1"/>
  <c r="F3" i="1"/>
  <c r="F4" i="1"/>
  <c r="E23" i="1"/>
  <c r="F23" i="1" s="1"/>
  <c r="F7" i="1"/>
  <c r="E14" i="1"/>
  <c r="F21" i="1"/>
  <c r="E3" i="1"/>
  <c r="E19" i="1"/>
  <c r="F19" i="1" s="1"/>
  <c r="E7" i="1"/>
  <c r="E28" i="1"/>
  <c r="F28" i="1" s="1"/>
  <c r="F16" i="1"/>
  <c r="E4" i="1"/>
  <c r="E5" i="1"/>
  <c r="F5" i="1" s="1"/>
  <c r="E12" i="1"/>
  <c r="F12" i="1" s="1"/>
  <c r="E30" i="1"/>
  <c r="F30" i="1" s="1"/>
  <c r="E8" i="1"/>
  <c r="F8" i="1" s="1"/>
  <c r="E9" i="1"/>
  <c r="F9" i="1" s="1"/>
  <c r="M6" i="1"/>
  <c r="M8" i="1"/>
  <c r="M11" i="1"/>
  <c r="P11" i="1" s="1"/>
  <c r="M15" i="1"/>
  <c r="P15" i="1" s="1"/>
  <c r="M17" i="1"/>
  <c r="M20" i="1"/>
  <c r="O20" i="1" s="1"/>
  <c r="M22" i="1"/>
  <c r="O22" i="1" s="1"/>
  <c r="M24" i="1"/>
  <c r="O24" i="1" s="1"/>
  <c r="M31" i="1"/>
  <c r="P31" i="1" s="1"/>
  <c r="M33" i="1"/>
  <c r="O33" i="1" s="1"/>
  <c r="L12" i="1"/>
  <c r="M12" i="1" s="1"/>
  <c r="L16" i="1"/>
  <c r="M16" i="1" s="1"/>
  <c r="L19" i="1"/>
  <c r="M19" i="1" s="1"/>
  <c r="L21" i="1"/>
  <c r="M21" i="1" s="1"/>
  <c r="L23" i="1"/>
  <c r="M23" i="1" s="1"/>
  <c r="L25" i="1"/>
  <c r="M25" i="1" s="1"/>
  <c r="L28" i="1"/>
  <c r="M28" i="1" s="1"/>
  <c r="L30" i="1"/>
  <c r="M30" i="1" s="1"/>
  <c r="L32" i="1"/>
  <c r="M32" i="1" s="1"/>
  <c r="L4" i="1"/>
  <c r="M4" i="1" s="1"/>
  <c r="L13" i="1"/>
  <c r="M13" i="1" s="1"/>
  <c r="O6" i="1" l="1"/>
  <c r="P6" i="1"/>
  <c r="O23" i="1"/>
  <c r="P23" i="1"/>
  <c r="P30" i="1"/>
  <c r="O30" i="1"/>
  <c r="O5" i="1"/>
  <c r="P5" i="1"/>
  <c r="O28" i="1"/>
  <c r="P28" i="1"/>
  <c r="O19" i="1"/>
  <c r="P19" i="1"/>
  <c r="P13" i="1"/>
  <c r="O13" i="1"/>
  <c r="O12" i="1"/>
  <c r="P12" i="1"/>
  <c r="P7" i="1"/>
  <c r="O7" i="1"/>
  <c r="P14" i="1"/>
  <c r="O14" i="1"/>
  <c r="P16" i="1"/>
  <c r="O16" i="1"/>
  <c r="P3" i="1"/>
  <c r="O3" i="1"/>
  <c r="P33" i="1"/>
  <c r="P24" i="1"/>
  <c r="O31" i="1"/>
  <c r="O25" i="1"/>
  <c r="P25" i="1"/>
  <c r="O17" i="1"/>
  <c r="P17" i="1"/>
  <c r="P32" i="1"/>
  <c r="O32" i="1"/>
  <c r="P22" i="1"/>
  <c r="O11" i="1"/>
  <c r="O21" i="1"/>
  <c r="P21" i="1"/>
  <c r="O15" i="1"/>
  <c r="P20" i="1"/>
  <c r="O4" i="1"/>
  <c r="P4" i="1"/>
  <c r="O8" i="1"/>
  <c r="P8" i="1"/>
  <c r="O9" i="1"/>
  <c r="P9" i="1"/>
</calcChain>
</file>

<file path=xl/sharedStrings.xml><?xml version="1.0" encoding="utf-8"?>
<sst xmlns="http://schemas.openxmlformats.org/spreadsheetml/2006/main" count="52" uniqueCount="22">
  <si>
    <t>Alone</t>
  </si>
  <si>
    <t>[McdA-GFP-His] (uM)</t>
  </si>
  <si>
    <t>Pi</t>
  </si>
  <si>
    <t>Pi - Bgnd</t>
  </si>
  <si>
    <t>ATP</t>
  </si>
  <si>
    <t>Total ATP</t>
  </si>
  <si>
    <t>% Hydrolyzed</t>
  </si>
  <si>
    <t>+DNA</t>
  </si>
  <si>
    <t>+McdB-His</t>
  </si>
  <si>
    <t>+DNA+McdB-His</t>
  </si>
  <si>
    <t>AVG</t>
  </si>
  <si>
    <t>STD DEV</t>
  </si>
  <si>
    <t>ATP hydrolyzed (nmol)</t>
  </si>
  <si>
    <t>Specific Activity (mol ATP/min/mol His-MBP-McdA)</t>
  </si>
  <si>
    <t>1hr incubation at 30oC</t>
  </si>
  <si>
    <t>Total ATP (nmol)</t>
  </si>
  <si>
    <t>Reaction Volume (ul)</t>
  </si>
  <si>
    <t>1mM ATP x 20ul Reaction volume = 20nmol ATP substrate</t>
  </si>
  <si>
    <t>--</t>
  </si>
  <si>
    <t>[McdA-GFP] (uM)</t>
  </si>
  <si>
    <t>[McdA-GFP-His] (nmol)</t>
  </si>
  <si>
    <t>(Avg and StdDev from n = 2 independent experiments)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</si>
</sst>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1" fontId="0" fillId="0" borderId="0" xfId="0" applyNumberFormat="1"/>
    <xf numFmtId="2" fontId="0" fillId="0" borderId="0" xfId="0" applyNumberFormat="1"/>
    <xf numFmtId="0" fontId="0" fillId="0" borderId="0" xfId="0" quotePrefix="1"/>
    <xf numFmtId="0" fontId="1" fillId="2" borderId="0" xfId="0" applyFont="1" applyFill="1"/>
    <xf numFmtId="2" fontId="1" fillId="2" borderId="0" xfId="0" applyNumberFormat="1" applyFont="1" applyFill="1"/>
    <xf numFmtId="0" fontId="0" fillId="2" borderId="0" xfId="0" applyFill="1"/>
    <xf numFmtId="164" fontId="1" fillId="0" borderId="0" xfId="0" applyNumberFormat="1" applyFont="1"/>
    <xf numFmtId="2" fontId="1" fillId="0" borderId="0" xfId="0" applyNumberFormat="1" applyFont="1"/>
    <xf numFmtId="164" fontId="1" fillId="2" borderId="0" xfId="0" applyNumberFormat="1" applyFont="1" applyFill="1"/>
    <xf numFmtId="164" fontId="0" fillId="0" borderId="0" xfId="0" applyNumberFormat="1"/>
    <xf numFmtId="2" fontId="0" fillId="2" borderId="0" xfId="0" applyNumberFormat="1" applyFill="1"/>
    <xf numFmtId="0" fontId="1" fillId="2" borderId="0" xfId="0" quotePrefix="1" applyFont="1" applyFill="1"/>
    <xf numFmtId="164" fontId="1" fillId="0" borderId="0" xfId="0" quotePrefix="1" applyNumberFormat="1" applyFont="1"/>
    <xf numFmtId="0" fontId="2" fillId="0" borderId="0" xfId="0" applyFont="1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'AVG_StdDev n=2'!$A$3:$A$9</c:f>
              <c:numCache>
                <c:formatCode>General</c:formatCode>
                <c:ptCount val="7"/>
                <c:pt idx="0">
                  <c:v>0</c:v>
                </c:pt>
                <c:pt idx="1">
                  <c:v>0.05</c:v>
                </c:pt>
                <c:pt idx="2">
                  <c:v>0.1</c:v>
                </c:pt>
                <c:pt idx="3">
                  <c:v>0.25</c:v>
                </c:pt>
                <c:pt idx="4">
                  <c:v>0.5</c:v>
                </c:pt>
                <c:pt idx="5">
                  <c:v>1</c:v>
                </c:pt>
                <c:pt idx="6">
                  <c:v>2</c:v>
                </c:pt>
              </c:numCache>
            </c:numRef>
          </c:xVal>
          <c:yVal>
            <c:numRef>
              <c:f>'AVG_StdDev n=2'!$G$3:$G$9</c:f>
              <c:numCache>
                <c:formatCode>0.00</c:formatCode>
                <c:ptCount val="7"/>
                <c:pt idx="0">
                  <c:v>0</c:v>
                </c:pt>
                <c:pt idx="1">
                  <c:v>0.84393115405155161</c:v>
                </c:pt>
                <c:pt idx="2">
                  <c:v>0.93098615148589858</c:v>
                </c:pt>
                <c:pt idx="3">
                  <c:v>1.2618337800161643</c:v>
                </c:pt>
                <c:pt idx="4">
                  <c:v>1.6777898198312977</c:v>
                </c:pt>
                <c:pt idx="5">
                  <c:v>1.9755486526650055</c:v>
                </c:pt>
                <c:pt idx="6">
                  <c:v>2.804089053982592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4E1-2745-83BE-5771A8BBF1A1}"/>
            </c:ext>
          </c:extLst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'AVG_StdDev n=2'!$A$3:$A$9</c:f>
              <c:numCache>
                <c:formatCode>General</c:formatCode>
                <c:ptCount val="7"/>
                <c:pt idx="0">
                  <c:v>0</c:v>
                </c:pt>
                <c:pt idx="1">
                  <c:v>0.05</c:v>
                </c:pt>
                <c:pt idx="2">
                  <c:v>0.1</c:v>
                </c:pt>
                <c:pt idx="3">
                  <c:v>0.25</c:v>
                </c:pt>
                <c:pt idx="4">
                  <c:v>0.5</c:v>
                </c:pt>
                <c:pt idx="5">
                  <c:v>1</c:v>
                </c:pt>
                <c:pt idx="6">
                  <c:v>2</c:v>
                </c:pt>
              </c:numCache>
            </c:numRef>
          </c:xVal>
          <c:yVal>
            <c:numRef>
              <c:f>'AVG_StdDev n=2'!$G$12:$G$18</c:f>
              <c:numCache>
                <c:formatCode>0.00</c:formatCode>
                <c:ptCount val="7"/>
                <c:pt idx="0">
                  <c:v>0</c:v>
                </c:pt>
                <c:pt idx="1">
                  <c:v>0.99893289006697639</c:v>
                </c:pt>
                <c:pt idx="2">
                  <c:v>1.4358549577448159</c:v>
                </c:pt>
                <c:pt idx="3">
                  <c:v>3.097536571361549</c:v>
                </c:pt>
                <c:pt idx="4">
                  <c:v>4.5135893194621213</c:v>
                </c:pt>
                <c:pt idx="5">
                  <c:v>6.4307219749001261</c:v>
                </c:pt>
                <c:pt idx="6">
                  <c:v>7.3933806143198026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4E1-2745-83BE-5771A8BBF1A1}"/>
            </c:ext>
          </c:extLst>
        </c:ser>
        <c:ser>
          <c:idx val="2"/>
          <c:order val="2"/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'AVG_StdDev n=2'!$A$3:$A$9</c:f>
              <c:numCache>
                <c:formatCode>General</c:formatCode>
                <c:ptCount val="7"/>
                <c:pt idx="0">
                  <c:v>0</c:v>
                </c:pt>
                <c:pt idx="1">
                  <c:v>0.05</c:v>
                </c:pt>
                <c:pt idx="2">
                  <c:v>0.1</c:v>
                </c:pt>
                <c:pt idx="3">
                  <c:v>0.25</c:v>
                </c:pt>
                <c:pt idx="4">
                  <c:v>0.5</c:v>
                </c:pt>
                <c:pt idx="5">
                  <c:v>1</c:v>
                </c:pt>
                <c:pt idx="6">
                  <c:v>2</c:v>
                </c:pt>
              </c:numCache>
            </c:numRef>
          </c:xVal>
          <c:yVal>
            <c:numRef>
              <c:f>'AVG_StdDev n=2'!$G$21:$G$27</c:f>
              <c:numCache>
                <c:formatCode>0.00</c:formatCode>
                <c:ptCount val="7"/>
                <c:pt idx="0">
                  <c:v>0</c:v>
                </c:pt>
                <c:pt idx="1">
                  <c:v>0.52912236077607355</c:v>
                </c:pt>
                <c:pt idx="2">
                  <c:v>0.87712715542063435</c:v>
                </c:pt>
                <c:pt idx="3">
                  <c:v>1.1637759072864142</c:v>
                </c:pt>
                <c:pt idx="4">
                  <c:v>2.021694476215262</c:v>
                </c:pt>
                <c:pt idx="5">
                  <c:v>2.6973735032831212</c:v>
                </c:pt>
                <c:pt idx="6">
                  <c:v>3.2650489483322112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84E1-2745-83BE-5771A8BBF1A1}"/>
            </c:ext>
          </c:extLst>
        </c:ser>
        <c:ser>
          <c:idx val="3"/>
          <c:order val="3"/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'AVG_StdDev n=2'!$A$3:$A$9</c:f>
              <c:numCache>
                <c:formatCode>General</c:formatCode>
                <c:ptCount val="7"/>
                <c:pt idx="0">
                  <c:v>0</c:v>
                </c:pt>
                <c:pt idx="1">
                  <c:v>0.05</c:v>
                </c:pt>
                <c:pt idx="2">
                  <c:v>0.1</c:v>
                </c:pt>
                <c:pt idx="3">
                  <c:v>0.25</c:v>
                </c:pt>
                <c:pt idx="4">
                  <c:v>0.5</c:v>
                </c:pt>
                <c:pt idx="5">
                  <c:v>1</c:v>
                </c:pt>
                <c:pt idx="6">
                  <c:v>2</c:v>
                </c:pt>
              </c:numCache>
            </c:numRef>
          </c:xVal>
          <c:yVal>
            <c:numRef>
              <c:f>'AVG_StdDev n=2'!$G$30:$G$36</c:f>
              <c:numCache>
                <c:formatCode>0.00</c:formatCode>
                <c:ptCount val="7"/>
                <c:pt idx="0">
                  <c:v>0</c:v>
                </c:pt>
                <c:pt idx="1">
                  <c:v>1.5271592239957641</c:v>
                </c:pt>
                <c:pt idx="2">
                  <c:v>2.0098152470628063</c:v>
                </c:pt>
                <c:pt idx="3">
                  <c:v>2.9881479882472877</c:v>
                </c:pt>
                <c:pt idx="4">
                  <c:v>4.1766969111346599</c:v>
                </c:pt>
                <c:pt idx="5">
                  <c:v>5.6526431425052683</c:v>
                </c:pt>
                <c:pt idx="6">
                  <c:v>6.7127388387181677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84E1-2745-83BE-5771A8BBF1A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23681920"/>
        <c:axId val="423681136"/>
      </c:scatterChart>
      <c:valAx>
        <c:axId val="423681920"/>
        <c:scaling>
          <c:orientation val="minMax"/>
          <c:max val="2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McdA-GFP-His Concentration (uM)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3681136"/>
        <c:crosses val="autoZero"/>
        <c:crossBetween val="midCat"/>
      </c:valAx>
      <c:valAx>
        <c:axId val="4236811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ATP Hydrolyzed (nmoles)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368192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1466850</xdr:colOff>
      <xdr:row>37</xdr:row>
      <xdr:rowOff>184150</xdr:rowOff>
    </xdr:from>
    <xdr:to>
      <xdr:col>6</xdr:col>
      <xdr:colOff>644525</xdr:colOff>
      <xdr:row>52</xdr:row>
      <xdr:rowOff>69850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/Users/ave/Box%20Sync/Carboxyzome%20Paper/120117%20-%20McdA-GFP%20Titration%20+-%20DNA%20+-%20McdB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</sheetNames>
    <sheetDataSet>
      <sheetData sheetId="0">
        <row r="3">
          <cell r="A3">
            <v>0</v>
          </cell>
          <cell r="F3">
            <v>0</v>
          </cell>
          <cell r="M3">
            <v>0</v>
          </cell>
        </row>
        <row r="4">
          <cell r="A4">
            <v>0.05</v>
          </cell>
          <cell r="F4">
            <v>4.2397914856646404</v>
          </cell>
          <cell r="M4">
            <v>4.1995200548508738</v>
          </cell>
        </row>
        <row r="5">
          <cell r="A5">
            <v>0.1</v>
          </cell>
          <cell r="F5">
            <v>5.2439659663135956</v>
          </cell>
          <cell r="M5">
            <v>4.0658955485453898</v>
          </cell>
        </row>
        <row r="6">
          <cell r="A6">
            <v>0.25</v>
          </cell>
          <cell r="F6">
            <v>7.1766295170550487</v>
          </cell>
          <cell r="M6">
            <v>5.4417082831065944</v>
          </cell>
        </row>
        <row r="7">
          <cell r="A7">
            <v>0.5</v>
          </cell>
          <cell r="F7">
            <v>8.134054808867166</v>
          </cell>
          <cell r="M7">
            <v>8.6438433894458075</v>
          </cell>
        </row>
        <row r="8">
          <cell r="A8">
            <v>1</v>
          </cell>
          <cell r="F8">
            <v>10.277177825773936</v>
          </cell>
          <cell r="M8">
            <v>9.5382421108932078</v>
          </cell>
        </row>
        <row r="9">
          <cell r="A9">
            <v>2</v>
          </cell>
          <cell r="F9">
            <v>13.976820619270026</v>
          </cell>
          <cell r="M9">
            <v>14.114998268098372</v>
          </cell>
        </row>
        <row r="11">
          <cell r="F11">
            <v>0</v>
          </cell>
          <cell r="M11">
            <v>0</v>
          </cell>
        </row>
        <row r="12">
          <cell r="F12">
            <v>4.3992667888685233</v>
          </cell>
          <cell r="M12">
            <v>5.5900621118012426</v>
          </cell>
        </row>
        <row r="13">
          <cell r="F13">
            <v>7.6061903193941403</v>
          </cell>
          <cell r="M13">
            <v>6.7523592580540193</v>
          </cell>
        </row>
        <row r="14">
          <cell r="F14">
            <v>15.815234016518815</v>
          </cell>
          <cell r="M14">
            <v>15.160131697096677</v>
          </cell>
        </row>
        <row r="15">
          <cell r="F15">
            <v>22.376639600249842</v>
          </cell>
          <cell r="M15">
            <v>22.759253594371369</v>
          </cell>
        </row>
        <row r="16">
          <cell r="F16">
            <v>31.476927527846087</v>
          </cell>
          <cell r="M16">
            <v>32.830292221155169</v>
          </cell>
        </row>
        <row r="17">
          <cell r="F17">
            <v>36.01946176068116</v>
          </cell>
          <cell r="M17">
            <v>37.914344382516866</v>
          </cell>
        </row>
        <row r="19">
          <cell r="F19">
            <v>0</v>
          </cell>
          <cell r="M19">
            <v>0</v>
          </cell>
        </row>
        <row r="20">
          <cell r="F20">
            <v>2.2196645840184148</v>
          </cell>
          <cell r="M20">
            <v>3.0715590237423216</v>
          </cell>
        </row>
        <row r="21">
          <cell r="F21">
            <v>3.456090651558076</v>
          </cell>
          <cell r="M21">
            <v>5.3151809026482679</v>
          </cell>
        </row>
        <row r="22">
          <cell r="F22">
            <v>5.1562775913826613</v>
          </cell>
          <cell r="M22">
            <v>6.481481481481481</v>
          </cell>
        </row>
        <row r="23">
          <cell r="F23">
            <v>8.9475614228089491</v>
          </cell>
          <cell r="M23">
            <v>11.269383339343673</v>
          </cell>
        </row>
        <row r="24">
          <cell r="F24">
            <v>11.973735032831211</v>
          </cell>
          <cell r="M24">
            <v>15</v>
          </cell>
        </row>
        <row r="25">
          <cell r="F25">
            <v>16.784101174345079</v>
          </cell>
          <cell r="M25">
            <v>15.866388308977033</v>
          </cell>
        </row>
        <row r="27">
          <cell r="F27">
            <v>0</v>
          </cell>
          <cell r="M27">
            <v>0</v>
          </cell>
        </row>
        <row r="28">
          <cell r="F28">
            <v>7.8890419043871729</v>
          </cell>
          <cell r="M28">
            <v>7.3825503355704685</v>
          </cell>
        </row>
        <row r="29">
          <cell r="F29">
            <v>9.3313184737438633</v>
          </cell>
          <cell r="M29">
            <v>10.766833996884198</v>
          </cell>
        </row>
        <row r="30">
          <cell r="F30">
            <v>16.497777777777781</v>
          </cell>
          <cell r="M30">
            <v>13.383702104695091</v>
          </cell>
        </row>
        <row r="31">
          <cell r="F31">
            <v>19.90538573508006</v>
          </cell>
          <cell r="M31">
            <v>21.861583376266534</v>
          </cell>
        </row>
        <row r="32">
          <cell r="F32">
            <v>28.806584362139919</v>
          </cell>
          <cell r="M32">
            <v>27.719847062912763</v>
          </cell>
        </row>
        <row r="33">
          <cell r="F33">
            <v>34.278302760793032</v>
          </cell>
          <cell r="M33">
            <v>32.84908562638865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59"/>
  <sheetViews>
    <sheetView workbookViewId="0">
      <selection activeCell="J39" sqref="J39"/>
    </sheetView>
  </sheetViews>
  <sheetFormatPr baseColWidth="10" defaultColWidth="8.83203125" defaultRowHeight="15" x14ac:dyDescent="0.2"/>
  <cols>
    <col min="1" max="1" width="15" customWidth="1"/>
    <col min="4" max="4" width="9.1640625" style="1"/>
    <col min="6" max="6" width="13" customWidth="1"/>
    <col min="13" max="13" width="14.33203125" customWidth="1"/>
  </cols>
  <sheetData>
    <row r="1" spans="1:16" x14ac:dyDescent="0.2">
      <c r="A1" t="s">
        <v>0</v>
      </c>
    </row>
    <row r="2" spans="1:16" x14ac:dyDescent="0.2">
      <c r="A2" t="s">
        <v>1</v>
      </c>
      <c r="B2" s="1" t="s">
        <v>2</v>
      </c>
      <c r="C2" s="1" t="s">
        <v>3</v>
      </c>
      <c r="D2" s="1" t="s">
        <v>4</v>
      </c>
      <c r="E2" s="1" t="s">
        <v>5</v>
      </c>
      <c r="F2" s="2" t="s">
        <v>6</v>
      </c>
      <c r="H2" t="s">
        <v>1</v>
      </c>
      <c r="I2" s="1" t="s">
        <v>2</v>
      </c>
      <c r="J2" s="1" t="s">
        <v>3</v>
      </c>
      <c r="K2" s="1" t="s">
        <v>4</v>
      </c>
      <c r="L2" s="1" t="s">
        <v>5</v>
      </c>
      <c r="M2" s="2" t="s">
        <v>6</v>
      </c>
      <c r="O2" s="1" t="s">
        <v>10</v>
      </c>
      <c r="P2" s="1" t="s">
        <v>11</v>
      </c>
    </row>
    <row r="3" spans="1:16" x14ac:dyDescent="0.2">
      <c r="A3">
        <v>0</v>
      </c>
      <c r="B3" s="1">
        <v>87.1</v>
      </c>
      <c r="C3" s="1">
        <f>B3-$B$3</f>
        <v>0</v>
      </c>
      <c r="D3" s="1">
        <v>423.5</v>
      </c>
      <c r="E3" s="1">
        <f>D3+C3</f>
        <v>423.5</v>
      </c>
      <c r="F3" s="2">
        <f>(C3/E3)*100</f>
        <v>0</v>
      </c>
      <c r="H3">
        <v>0</v>
      </c>
      <c r="I3" s="1">
        <v>83.9</v>
      </c>
      <c r="J3" s="1">
        <f t="shared" ref="J3:J9" si="0">I3-$I$3</f>
        <v>0</v>
      </c>
      <c r="K3" s="1">
        <v>487.4</v>
      </c>
      <c r="L3" s="1">
        <f>K3+J3</f>
        <v>487.4</v>
      </c>
      <c r="M3" s="2">
        <f>(J3/L3)*100</f>
        <v>0</v>
      </c>
      <c r="O3" s="2">
        <f>AVERAGE(F3,M3)</f>
        <v>0</v>
      </c>
      <c r="P3">
        <f>STDEV(F3,M3)</f>
        <v>0</v>
      </c>
    </row>
    <row r="4" spans="1:16" x14ac:dyDescent="0.2">
      <c r="A4">
        <v>0.05</v>
      </c>
      <c r="B4" s="1">
        <v>111.5</v>
      </c>
      <c r="C4" s="1">
        <f t="shared" ref="C4:C9" si="1">B4-$B$3</f>
        <v>24.400000000000006</v>
      </c>
      <c r="D4" s="1">
        <v>551.1</v>
      </c>
      <c r="E4" s="1">
        <f t="shared" ref="E4:E9" si="2">D4+C4</f>
        <v>575.5</v>
      </c>
      <c r="F4" s="2">
        <f t="shared" ref="F4:F9" si="3">(C4/E4)*100</f>
        <v>4.2397914856646404</v>
      </c>
      <c r="H4">
        <v>0.05</v>
      </c>
      <c r="I4" s="1">
        <v>108.4</v>
      </c>
      <c r="J4" s="1">
        <f t="shared" si="0"/>
        <v>24.5</v>
      </c>
      <c r="K4" s="1">
        <v>558.9</v>
      </c>
      <c r="L4" s="1">
        <f t="shared" ref="L4:L9" si="4">K4+J4</f>
        <v>583.4</v>
      </c>
      <c r="M4" s="2">
        <f t="shared" ref="M4:M9" si="5">(J4/L4)*100</f>
        <v>4.1995200548508738</v>
      </c>
      <c r="O4" s="2">
        <f t="shared" ref="O4:O9" si="6">AVERAGE(F4,M4)</f>
        <v>4.2196557702577575</v>
      </c>
      <c r="P4">
        <f t="shared" ref="P4:P9" si="7">STDEV(F4,M4)</f>
        <v>2.847620181649925E-2</v>
      </c>
    </row>
    <row r="5" spans="1:16" x14ac:dyDescent="0.2">
      <c r="A5">
        <v>0.1</v>
      </c>
      <c r="B5" s="1">
        <v>117.3</v>
      </c>
      <c r="C5" s="1">
        <f t="shared" si="1"/>
        <v>30.200000000000003</v>
      </c>
      <c r="D5" s="1">
        <v>545.70000000000005</v>
      </c>
      <c r="E5" s="1">
        <f t="shared" si="2"/>
        <v>575.90000000000009</v>
      </c>
      <c r="F5" s="2">
        <f t="shared" si="3"/>
        <v>5.2439659663135956</v>
      </c>
      <c r="H5">
        <v>0.1</v>
      </c>
      <c r="I5" s="1">
        <v>107.1</v>
      </c>
      <c r="J5" s="1">
        <f t="shared" si="0"/>
        <v>23.199999999999989</v>
      </c>
      <c r="K5" s="1">
        <v>547.4</v>
      </c>
      <c r="L5" s="1">
        <f t="shared" si="4"/>
        <v>570.59999999999991</v>
      </c>
      <c r="M5" s="2">
        <f t="shared" si="5"/>
        <v>4.0658955485453898</v>
      </c>
      <c r="O5" s="2">
        <f t="shared" si="6"/>
        <v>4.6549307574294927</v>
      </c>
      <c r="P5">
        <f t="shared" si="7"/>
        <v>0.83302158111916969</v>
      </c>
    </row>
    <row r="6" spans="1:16" x14ac:dyDescent="0.2">
      <c r="A6">
        <v>0.25</v>
      </c>
      <c r="B6" s="1">
        <v>129.6</v>
      </c>
      <c r="C6" s="1">
        <f t="shared" si="1"/>
        <v>42.5</v>
      </c>
      <c r="D6" s="1">
        <v>549.70000000000005</v>
      </c>
      <c r="E6" s="1">
        <f t="shared" si="2"/>
        <v>592.20000000000005</v>
      </c>
      <c r="F6" s="2">
        <f t="shared" si="3"/>
        <v>7.1766295170550487</v>
      </c>
      <c r="H6">
        <v>0.25</v>
      </c>
      <c r="I6" s="1">
        <v>115.5</v>
      </c>
      <c r="J6" s="1">
        <f t="shared" si="0"/>
        <v>31.599999999999994</v>
      </c>
      <c r="K6" s="1">
        <v>549.1</v>
      </c>
      <c r="L6" s="1">
        <f t="shared" si="4"/>
        <v>580.70000000000005</v>
      </c>
      <c r="M6" s="2">
        <f t="shared" si="5"/>
        <v>5.4417082831065944</v>
      </c>
      <c r="O6" s="2">
        <f t="shared" si="6"/>
        <v>6.309168900080822</v>
      </c>
      <c r="P6">
        <f t="shared" si="7"/>
        <v>1.2267745693494796</v>
      </c>
    </row>
    <row r="7" spans="1:16" x14ac:dyDescent="0.2">
      <c r="A7">
        <v>0.5</v>
      </c>
      <c r="B7" s="1">
        <v>133.69999999999999</v>
      </c>
      <c r="C7" s="1">
        <f t="shared" si="1"/>
        <v>46.599999999999994</v>
      </c>
      <c r="D7" s="1">
        <v>526.29999999999995</v>
      </c>
      <c r="E7" s="1">
        <f t="shared" si="2"/>
        <v>572.9</v>
      </c>
      <c r="F7" s="2">
        <f t="shared" si="3"/>
        <v>8.134054808867166</v>
      </c>
      <c r="H7">
        <v>0.5</v>
      </c>
      <c r="I7" s="1">
        <v>129.6</v>
      </c>
      <c r="J7" s="1">
        <f t="shared" si="0"/>
        <v>45.699999999999989</v>
      </c>
      <c r="K7" s="1">
        <v>483</v>
      </c>
      <c r="L7" s="1">
        <f t="shared" si="4"/>
        <v>528.70000000000005</v>
      </c>
      <c r="M7" s="2">
        <f t="shared" si="5"/>
        <v>8.6438433894458075</v>
      </c>
      <c r="O7" s="2">
        <f t="shared" si="6"/>
        <v>8.3889490991564877</v>
      </c>
      <c r="P7">
        <f t="shared" si="7"/>
        <v>0.36047496229862208</v>
      </c>
    </row>
    <row r="8" spans="1:16" x14ac:dyDescent="0.2">
      <c r="A8">
        <v>1</v>
      </c>
      <c r="B8" s="1">
        <v>134.19999999999999</v>
      </c>
      <c r="C8" s="1">
        <f t="shared" si="1"/>
        <v>47.099999999999994</v>
      </c>
      <c r="D8" s="1">
        <v>498.5</v>
      </c>
      <c r="E8" s="1">
        <f t="shared" si="2"/>
        <v>545.6</v>
      </c>
      <c r="F8" s="2">
        <f t="shared" si="3"/>
        <v>8.6326979472140764</v>
      </c>
      <c r="H8">
        <v>1</v>
      </c>
      <c r="I8" s="1">
        <v>147.4</v>
      </c>
      <c r="J8" s="1">
        <f t="shared" si="0"/>
        <v>63.5</v>
      </c>
      <c r="K8" s="1">
        <v>507.4</v>
      </c>
      <c r="L8" s="1">
        <f t="shared" si="4"/>
        <v>570.9</v>
      </c>
      <c r="M8" s="2">
        <f t="shared" si="5"/>
        <v>11.122788579435978</v>
      </c>
      <c r="O8" s="2">
        <f t="shared" si="6"/>
        <v>9.8777432633250264</v>
      </c>
      <c r="P8">
        <f t="shared" si="7"/>
        <v>1.7607599718132141</v>
      </c>
    </row>
    <row r="9" spans="1:16" x14ac:dyDescent="0.2">
      <c r="A9">
        <v>2</v>
      </c>
      <c r="B9" s="1">
        <v>177.9</v>
      </c>
      <c r="C9" s="1">
        <f t="shared" si="1"/>
        <v>90.800000000000011</v>
      </c>
      <c r="D9" s="1">
        <v>497.3</v>
      </c>
      <c r="E9" s="1">
        <f t="shared" si="2"/>
        <v>588.1</v>
      </c>
      <c r="F9" s="2">
        <f t="shared" si="3"/>
        <v>15.439551096752254</v>
      </c>
      <c r="H9">
        <v>2</v>
      </c>
      <c r="I9" s="1">
        <v>155.4</v>
      </c>
      <c r="J9" s="1">
        <f t="shared" si="0"/>
        <v>71.5</v>
      </c>
      <c r="K9" s="1">
        <v>495.9</v>
      </c>
      <c r="L9" s="1">
        <f t="shared" si="4"/>
        <v>567.4</v>
      </c>
      <c r="M9" s="2">
        <f t="shared" si="5"/>
        <v>12.60133944307367</v>
      </c>
      <c r="O9" s="2">
        <f t="shared" si="6"/>
        <v>14.020445269912962</v>
      </c>
      <c r="P9">
        <f t="shared" si="7"/>
        <v>2.0069187067588214</v>
      </c>
    </row>
    <row r="10" spans="1:16" x14ac:dyDescent="0.2">
      <c r="A10" s="3" t="s">
        <v>7</v>
      </c>
      <c r="B10" s="1"/>
      <c r="C10" s="1"/>
      <c r="I10" s="1"/>
      <c r="J10" s="1"/>
      <c r="K10" s="1"/>
    </row>
    <row r="11" spans="1:16" x14ac:dyDescent="0.2">
      <c r="A11">
        <v>0</v>
      </c>
      <c r="B11" s="1">
        <v>99.6</v>
      </c>
      <c r="C11" s="1">
        <f>B11-$B$11</f>
        <v>0</v>
      </c>
      <c r="D11" s="1">
        <v>523.29999999999995</v>
      </c>
      <c r="E11" s="1">
        <f>D11+C11</f>
        <v>523.29999999999995</v>
      </c>
      <c r="F11" s="2">
        <f>(C11/E11)*100</f>
        <v>0</v>
      </c>
      <c r="H11">
        <v>0</v>
      </c>
      <c r="I11" s="1">
        <v>93.9</v>
      </c>
      <c r="J11" s="1">
        <f t="shared" ref="J11:J17" si="8">I11-$I$11</f>
        <v>0</v>
      </c>
      <c r="K11" s="1">
        <v>581.79999999999995</v>
      </c>
      <c r="L11" s="1">
        <f>K11+J11</f>
        <v>581.79999999999995</v>
      </c>
      <c r="M11" s="2">
        <f>(J11/L11)*100</f>
        <v>0</v>
      </c>
      <c r="O11" s="2">
        <f>AVERAGE(F11,M11)</f>
        <v>0</v>
      </c>
      <c r="P11">
        <f>STDEV(F11,M11)</f>
        <v>0</v>
      </c>
    </row>
    <row r="12" spans="1:16" x14ac:dyDescent="0.2">
      <c r="A12">
        <v>0.05</v>
      </c>
      <c r="B12" s="1">
        <v>126</v>
      </c>
      <c r="C12" s="1">
        <f t="shared" ref="C12:C17" si="9">B12-$B$11</f>
        <v>26.400000000000006</v>
      </c>
      <c r="D12" s="1">
        <v>573.70000000000005</v>
      </c>
      <c r="E12" s="1">
        <f t="shared" ref="E12:E17" si="10">D12+C12</f>
        <v>600.1</v>
      </c>
      <c r="F12" s="2">
        <f t="shared" ref="F12:F17" si="11">(C12/E12)*100</f>
        <v>4.3992667888685233</v>
      </c>
      <c r="H12">
        <v>0.05</v>
      </c>
      <c r="I12" s="1">
        <v>127.2</v>
      </c>
      <c r="J12" s="1">
        <f t="shared" si="8"/>
        <v>33.299999999999997</v>
      </c>
      <c r="K12" s="1">
        <v>562.4</v>
      </c>
      <c r="L12" s="1">
        <f t="shared" ref="L12:L17" si="12">K12+J12</f>
        <v>595.69999999999993</v>
      </c>
      <c r="M12" s="2">
        <f t="shared" ref="M12:M17" si="13">(J12/L12)*100</f>
        <v>5.5900621118012426</v>
      </c>
      <c r="O12" s="2">
        <f t="shared" ref="O12:O17" si="14">AVERAGE(F12,M12)</f>
        <v>4.9946644503348825</v>
      </c>
      <c r="P12">
        <f t="shared" ref="P12:P17" si="15">STDEV(F12,M12)</f>
        <v>0.84201944785095661</v>
      </c>
    </row>
    <row r="13" spans="1:16" x14ac:dyDescent="0.2">
      <c r="A13">
        <v>0.1</v>
      </c>
      <c r="B13" s="1">
        <v>145.80000000000001</v>
      </c>
      <c r="C13" s="1">
        <f t="shared" si="9"/>
        <v>46.200000000000017</v>
      </c>
      <c r="D13" s="1">
        <v>561.20000000000005</v>
      </c>
      <c r="E13" s="1">
        <f t="shared" si="10"/>
        <v>607.40000000000009</v>
      </c>
      <c r="F13" s="2">
        <f t="shared" si="11"/>
        <v>7.6061903193941403</v>
      </c>
      <c r="H13">
        <v>0.1</v>
      </c>
      <c r="I13" s="1">
        <v>135.4</v>
      </c>
      <c r="J13" s="1">
        <f t="shared" si="8"/>
        <v>41.5</v>
      </c>
      <c r="K13" s="1">
        <v>573.1</v>
      </c>
      <c r="L13" s="1">
        <f t="shared" si="12"/>
        <v>614.6</v>
      </c>
      <c r="M13" s="2">
        <f t="shared" si="13"/>
        <v>6.7523592580540193</v>
      </c>
      <c r="O13" s="2">
        <f t="shared" si="14"/>
        <v>7.1792747887240793</v>
      </c>
      <c r="P13">
        <f t="shared" si="15"/>
        <v>0.60374973346130656</v>
      </c>
    </row>
    <row r="14" spans="1:16" x14ac:dyDescent="0.2">
      <c r="A14">
        <v>0.25</v>
      </c>
      <c r="B14" s="1">
        <v>203</v>
      </c>
      <c r="C14" s="1">
        <f t="shared" si="9"/>
        <v>103.4</v>
      </c>
      <c r="D14" s="1">
        <v>550.4</v>
      </c>
      <c r="E14" s="1">
        <f t="shared" si="10"/>
        <v>653.79999999999995</v>
      </c>
      <c r="F14" s="2">
        <f t="shared" si="11"/>
        <v>15.815234016518815</v>
      </c>
      <c r="H14">
        <v>0.25</v>
      </c>
      <c r="I14" s="1">
        <v>195.2</v>
      </c>
      <c r="J14" s="1">
        <f t="shared" si="8"/>
        <v>101.29999999999998</v>
      </c>
      <c r="K14" s="1">
        <v>566.9</v>
      </c>
      <c r="L14" s="1">
        <f t="shared" si="12"/>
        <v>668.19999999999993</v>
      </c>
      <c r="M14" s="2">
        <f t="shared" si="13"/>
        <v>15.160131697096677</v>
      </c>
      <c r="O14" s="2">
        <f t="shared" si="14"/>
        <v>15.487682856807746</v>
      </c>
      <c r="P14">
        <f t="shared" si="15"/>
        <v>0.46322729243442945</v>
      </c>
    </row>
    <row r="15" spans="1:16" x14ac:dyDescent="0.2">
      <c r="A15">
        <v>0.5</v>
      </c>
      <c r="B15" s="1">
        <v>242.9</v>
      </c>
      <c r="C15" s="1">
        <f t="shared" si="9"/>
        <v>143.30000000000001</v>
      </c>
      <c r="D15" s="1">
        <v>497.1</v>
      </c>
      <c r="E15" s="1">
        <f t="shared" si="10"/>
        <v>640.40000000000009</v>
      </c>
      <c r="F15" s="2">
        <f t="shared" si="11"/>
        <v>22.376639600249842</v>
      </c>
      <c r="H15">
        <v>0.5</v>
      </c>
      <c r="I15" s="1">
        <v>242.7</v>
      </c>
      <c r="J15" s="1">
        <f t="shared" si="8"/>
        <v>148.79999999999998</v>
      </c>
      <c r="K15" s="1">
        <v>505</v>
      </c>
      <c r="L15" s="1">
        <f t="shared" si="12"/>
        <v>653.79999999999995</v>
      </c>
      <c r="M15" s="2">
        <f t="shared" si="13"/>
        <v>22.759253594371369</v>
      </c>
      <c r="O15" s="2">
        <f t="shared" si="14"/>
        <v>22.567946597310605</v>
      </c>
      <c r="P15">
        <f t="shared" si="15"/>
        <v>0.27054894982020189</v>
      </c>
    </row>
    <row r="16" spans="1:16" x14ac:dyDescent="0.2">
      <c r="A16">
        <v>1</v>
      </c>
      <c r="B16" s="1">
        <v>317.2</v>
      </c>
      <c r="C16" s="1">
        <f t="shared" si="9"/>
        <v>217.6</v>
      </c>
      <c r="D16" s="1">
        <v>473.7</v>
      </c>
      <c r="E16" s="1">
        <f t="shared" si="10"/>
        <v>691.3</v>
      </c>
      <c r="F16" s="2">
        <f t="shared" si="11"/>
        <v>31.476927527846087</v>
      </c>
      <c r="H16">
        <v>1</v>
      </c>
      <c r="I16" s="1">
        <v>333.2</v>
      </c>
      <c r="J16" s="1">
        <f t="shared" si="8"/>
        <v>239.29999999999998</v>
      </c>
      <c r="K16" s="1">
        <v>489.6</v>
      </c>
      <c r="L16" s="1">
        <f t="shared" si="12"/>
        <v>728.9</v>
      </c>
      <c r="M16" s="2">
        <f t="shared" si="13"/>
        <v>32.830292221155169</v>
      </c>
      <c r="O16" s="2">
        <f t="shared" si="14"/>
        <v>32.153609874500631</v>
      </c>
      <c r="P16">
        <f t="shared" si="15"/>
        <v>0.95697335205730416</v>
      </c>
    </row>
    <row r="17" spans="1:16" x14ac:dyDescent="0.2">
      <c r="A17">
        <v>2</v>
      </c>
      <c r="B17" s="1">
        <v>336.5</v>
      </c>
      <c r="C17" s="1">
        <f t="shared" si="9"/>
        <v>236.9</v>
      </c>
      <c r="D17" s="1">
        <v>420.8</v>
      </c>
      <c r="E17" s="1">
        <f t="shared" si="10"/>
        <v>657.7</v>
      </c>
      <c r="F17" s="2">
        <f t="shared" si="11"/>
        <v>36.01946176068116</v>
      </c>
      <c r="H17">
        <v>2</v>
      </c>
      <c r="I17" s="1">
        <v>352.4</v>
      </c>
      <c r="J17" s="1">
        <f t="shared" si="8"/>
        <v>258.5</v>
      </c>
      <c r="K17" s="1">
        <v>423.3</v>
      </c>
      <c r="L17" s="1">
        <f t="shared" si="12"/>
        <v>681.8</v>
      </c>
      <c r="M17" s="2">
        <f t="shared" si="13"/>
        <v>37.914344382516866</v>
      </c>
      <c r="O17" s="2">
        <f t="shared" si="14"/>
        <v>36.966903071599013</v>
      </c>
      <c r="P17">
        <f t="shared" si="15"/>
        <v>1.3398843514525718</v>
      </c>
    </row>
    <row r="18" spans="1:16" x14ac:dyDescent="0.2">
      <c r="A18" s="3" t="s">
        <v>8</v>
      </c>
      <c r="B18" s="1"/>
      <c r="C18" s="1"/>
      <c r="I18" s="1"/>
      <c r="J18" s="1"/>
      <c r="K18" s="1"/>
    </row>
    <row r="19" spans="1:16" x14ac:dyDescent="0.2">
      <c r="A19">
        <v>0</v>
      </c>
      <c r="B19" s="1">
        <v>107.1</v>
      </c>
      <c r="C19" s="1">
        <f>B19-$B$19</f>
        <v>0</v>
      </c>
      <c r="D19" s="1">
        <v>550</v>
      </c>
      <c r="E19" s="1">
        <f>D19+C19</f>
        <v>550</v>
      </c>
      <c r="F19" s="2">
        <f>(C19/E19)*100</f>
        <v>0</v>
      </c>
      <c r="H19">
        <v>0</v>
      </c>
      <c r="I19" s="1">
        <v>101.3</v>
      </c>
      <c r="J19" s="1">
        <f t="shared" ref="J19:J25" si="16">I19-$I$19</f>
        <v>0</v>
      </c>
      <c r="K19" s="1">
        <v>573.79999999999995</v>
      </c>
      <c r="L19" s="1">
        <f>K19+J19</f>
        <v>573.79999999999995</v>
      </c>
      <c r="M19" s="2">
        <f>(J19/L19)*100</f>
        <v>0</v>
      </c>
      <c r="O19" s="2">
        <f>AVERAGE(F19,M19)</f>
        <v>0</v>
      </c>
      <c r="P19">
        <f>STDEV(F19,M19)</f>
        <v>0</v>
      </c>
    </row>
    <row r="20" spans="1:16" x14ac:dyDescent="0.2">
      <c r="A20">
        <v>0.05</v>
      </c>
      <c r="B20" s="1">
        <v>120.6</v>
      </c>
      <c r="C20" s="1">
        <f t="shared" ref="C20:C25" si="17">B20-$B$19</f>
        <v>13.5</v>
      </c>
      <c r="D20" s="1">
        <v>594.70000000000005</v>
      </c>
      <c r="E20" s="1">
        <f t="shared" ref="E20:E25" si="18">D20+C20</f>
        <v>608.20000000000005</v>
      </c>
      <c r="F20" s="2">
        <f t="shared" ref="F20:F25" si="19">(C20/E20)*100</f>
        <v>2.2196645840184148</v>
      </c>
      <c r="H20">
        <v>0.05</v>
      </c>
      <c r="I20" s="1">
        <v>119.8</v>
      </c>
      <c r="J20" s="1">
        <f t="shared" si="16"/>
        <v>18.5</v>
      </c>
      <c r="K20" s="1">
        <v>583.79999999999995</v>
      </c>
      <c r="L20" s="1">
        <f t="shared" ref="L20:L25" si="20">K20+J20</f>
        <v>602.29999999999995</v>
      </c>
      <c r="M20" s="2">
        <f t="shared" ref="M20:M25" si="21">(J20/L20)*100</f>
        <v>3.0715590237423216</v>
      </c>
      <c r="O20" s="2">
        <f t="shared" ref="O20:O25" si="22">AVERAGE(F20,M20)</f>
        <v>2.6456118038803682</v>
      </c>
      <c r="P20">
        <f t="shared" ref="P20:P25" si="23">STDEV(F20,M20)</f>
        <v>0.60238033518388845</v>
      </c>
    </row>
    <row r="21" spans="1:16" x14ac:dyDescent="0.2">
      <c r="A21">
        <v>0.1</v>
      </c>
      <c r="B21" s="1">
        <v>125.4</v>
      </c>
      <c r="C21" s="1">
        <f t="shared" si="17"/>
        <v>18.300000000000011</v>
      </c>
      <c r="D21" s="1">
        <v>511.2</v>
      </c>
      <c r="E21" s="1">
        <f t="shared" si="18"/>
        <v>529.5</v>
      </c>
      <c r="F21" s="2">
        <f t="shared" si="19"/>
        <v>3.456090651558076</v>
      </c>
      <c r="H21">
        <v>0.1</v>
      </c>
      <c r="I21" s="1">
        <v>129.80000000000001</v>
      </c>
      <c r="J21" s="1">
        <f t="shared" si="16"/>
        <v>28.500000000000014</v>
      </c>
      <c r="K21" s="1">
        <v>507.7</v>
      </c>
      <c r="L21" s="1">
        <f t="shared" si="20"/>
        <v>536.20000000000005</v>
      </c>
      <c r="M21" s="2">
        <f t="shared" si="21"/>
        <v>5.3151809026482679</v>
      </c>
      <c r="O21" s="2">
        <f t="shared" si="22"/>
        <v>4.3856357771031718</v>
      </c>
      <c r="P21">
        <f t="shared" si="23"/>
        <v>1.3145753233836768</v>
      </c>
    </row>
    <row r="22" spans="1:16" x14ac:dyDescent="0.2">
      <c r="A22">
        <v>0.25</v>
      </c>
      <c r="B22" s="1">
        <v>136.30000000000001</v>
      </c>
      <c r="C22" s="1">
        <f t="shared" si="17"/>
        <v>29.200000000000017</v>
      </c>
      <c r="D22" s="1">
        <v>537.1</v>
      </c>
      <c r="E22" s="1">
        <f t="shared" si="18"/>
        <v>566.30000000000007</v>
      </c>
      <c r="F22" s="2">
        <f t="shared" si="19"/>
        <v>5.1562775913826613</v>
      </c>
      <c r="H22">
        <v>0.25</v>
      </c>
      <c r="I22" s="1">
        <v>139.1</v>
      </c>
      <c r="J22" s="1">
        <f t="shared" si="16"/>
        <v>37.799999999999997</v>
      </c>
      <c r="K22" s="1">
        <v>545.4</v>
      </c>
      <c r="L22" s="1">
        <f t="shared" si="20"/>
        <v>583.19999999999993</v>
      </c>
      <c r="M22" s="2">
        <f t="shared" si="21"/>
        <v>6.481481481481481</v>
      </c>
      <c r="O22" s="2">
        <f t="shared" si="22"/>
        <v>5.8188795364320711</v>
      </c>
      <c r="P22">
        <f t="shared" si="23"/>
        <v>0.93706065714366882</v>
      </c>
    </row>
    <row r="23" spans="1:16" x14ac:dyDescent="0.2">
      <c r="A23">
        <v>0.5</v>
      </c>
      <c r="B23" s="1">
        <v>155.9</v>
      </c>
      <c r="C23" s="1">
        <f t="shared" si="17"/>
        <v>48.800000000000011</v>
      </c>
      <c r="D23" s="1">
        <v>496.6</v>
      </c>
      <c r="E23" s="1">
        <f t="shared" si="18"/>
        <v>545.40000000000009</v>
      </c>
      <c r="F23" s="2">
        <f t="shared" si="19"/>
        <v>8.9475614228089491</v>
      </c>
      <c r="H23">
        <v>0.5</v>
      </c>
      <c r="I23" s="1">
        <v>163.80000000000001</v>
      </c>
      <c r="J23" s="1">
        <f t="shared" si="16"/>
        <v>62.500000000000014</v>
      </c>
      <c r="K23" s="1">
        <v>492.1</v>
      </c>
      <c r="L23" s="1">
        <f t="shared" si="20"/>
        <v>554.6</v>
      </c>
      <c r="M23" s="2">
        <f t="shared" si="21"/>
        <v>11.269383339343673</v>
      </c>
      <c r="O23" s="2">
        <f t="shared" si="22"/>
        <v>10.108472381076311</v>
      </c>
      <c r="P23">
        <f t="shared" si="23"/>
        <v>1.6417760218892496</v>
      </c>
    </row>
    <row r="24" spans="1:16" x14ac:dyDescent="0.2">
      <c r="A24">
        <v>1</v>
      </c>
      <c r="B24" s="1">
        <v>169.1</v>
      </c>
      <c r="C24" s="1">
        <f t="shared" si="17"/>
        <v>62</v>
      </c>
      <c r="D24" s="1">
        <v>455.8</v>
      </c>
      <c r="E24" s="1">
        <f t="shared" si="18"/>
        <v>517.79999999999995</v>
      </c>
      <c r="F24" s="2">
        <f t="shared" si="19"/>
        <v>11.973735032831211</v>
      </c>
      <c r="H24">
        <v>1</v>
      </c>
      <c r="I24" s="1">
        <v>187.7</v>
      </c>
      <c r="J24" s="1">
        <f t="shared" si="16"/>
        <v>86.399999999999991</v>
      </c>
      <c r="K24" s="1">
        <v>489.6</v>
      </c>
      <c r="L24" s="1">
        <f t="shared" si="20"/>
        <v>576</v>
      </c>
      <c r="M24" s="2">
        <f t="shared" si="21"/>
        <v>15</v>
      </c>
      <c r="O24" s="2">
        <f t="shared" si="22"/>
        <v>13.486867516415606</v>
      </c>
      <c r="P24">
        <f t="shared" si="23"/>
        <v>2.1398924799523353</v>
      </c>
    </row>
    <row r="25" spans="1:16" x14ac:dyDescent="0.2">
      <c r="A25">
        <v>2</v>
      </c>
      <c r="B25" s="1">
        <v>200</v>
      </c>
      <c r="C25" s="1">
        <f t="shared" si="17"/>
        <v>92.9</v>
      </c>
      <c r="D25" s="1">
        <v>460.6</v>
      </c>
      <c r="E25" s="1">
        <f t="shared" si="18"/>
        <v>553.5</v>
      </c>
      <c r="F25" s="2">
        <f t="shared" si="19"/>
        <v>16.784101174345079</v>
      </c>
      <c r="H25">
        <v>2</v>
      </c>
      <c r="I25" s="1">
        <v>192.5</v>
      </c>
      <c r="J25" s="1">
        <f t="shared" si="16"/>
        <v>91.2</v>
      </c>
      <c r="K25" s="1">
        <v>483.6</v>
      </c>
      <c r="L25" s="1">
        <f t="shared" si="20"/>
        <v>574.80000000000007</v>
      </c>
      <c r="M25" s="2">
        <f t="shared" si="21"/>
        <v>15.866388308977033</v>
      </c>
      <c r="O25" s="2">
        <f t="shared" si="22"/>
        <v>16.325244741661056</v>
      </c>
      <c r="P25">
        <f t="shared" si="23"/>
        <v>0.64892099028388206</v>
      </c>
    </row>
    <row r="26" spans="1:16" x14ac:dyDescent="0.2">
      <c r="A26" s="3" t="s">
        <v>9</v>
      </c>
      <c r="B26" s="1"/>
      <c r="C26" s="1"/>
      <c r="I26" s="1"/>
      <c r="J26" s="1"/>
      <c r="K26" s="1"/>
    </row>
    <row r="27" spans="1:16" x14ac:dyDescent="0.2">
      <c r="A27">
        <v>0</v>
      </c>
      <c r="B27" s="1">
        <v>121.1</v>
      </c>
      <c r="C27" s="1">
        <f>B27-$B$27</f>
        <v>0</v>
      </c>
      <c r="D27" s="1">
        <v>378.4</v>
      </c>
      <c r="E27" s="1">
        <f>D27+C27</f>
        <v>378.4</v>
      </c>
      <c r="F27" s="2">
        <f>(C27/E27)*100</f>
        <v>0</v>
      </c>
      <c r="H27">
        <v>0</v>
      </c>
      <c r="I27" s="1">
        <v>117.6</v>
      </c>
      <c r="J27" s="1">
        <f t="shared" ref="J27:J33" si="24">I27-$I$27</f>
        <v>0</v>
      </c>
      <c r="K27" s="1">
        <v>487.3</v>
      </c>
      <c r="L27" s="1">
        <f>K27+J27</f>
        <v>487.3</v>
      </c>
      <c r="M27" s="2">
        <f>(J27/L27)*100</f>
        <v>0</v>
      </c>
      <c r="O27" s="2">
        <f>AVERAGE(F27,M27)</f>
        <v>0</v>
      </c>
      <c r="P27">
        <f>STDEV(F27,M27)</f>
        <v>0</v>
      </c>
    </row>
    <row r="28" spans="1:16" x14ac:dyDescent="0.2">
      <c r="A28">
        <v>0.05</v>
      </c>
      <c r="B28" s="1">
        <v>161.19999999999999</v>
      </c>
      <c r="C28" s="1">
        <f t="shared" ref="C28:C33" si="25">B28-$B$27</f>
        <v>40.099999999999994</v>
      </c>
      <c r="D28" s="1">
        <v>468.2</v>
      </c>
      <c r="E28" s="1">
        <f t="shared" ref="E28:E33" si="26">D28+C28</f>
        <v>508.29999999999995</v>
      </c>
      <c r="F28" s="2">
        <f t="shared" ref="F28:F33" si="27">(C28/E28)*100</f>
        <v>7.8890419043871729</v>
      </c>
      <c r="H28">
        <v>0.05</v>
      </c>
      <c r="I28" s="1">
        <v>157.19999999999999</v>
      </c>
      <c r="J28" s="1">
        <f t="shared" si="24"/>
        <v>39.599999999999994</v>
      </c>
      <c r="K28" s="1">
        <v>496.8</v>
      </c>
      <c r="L28" s="1">
        <f t="shared" ref="L28:L32" si="28">K28+J28</f>
        <v>536.4</v>
      </c>
      <c r="M28" s="2">
        <f t="shared" ref="M28:M33" si="29">(J28/L28)*100</f>
        <v>7.3825503355704685</v>
      </c>
      <c r="O28" s="2">
        <f t="shared" ref="O28:O33" si="30">AVERAGE(F28,M28)</f>
        <v>7.6357961199788207</v>
      </c>
      <c r="P28">
        <f t="shared" ref="P28:P33" si="31">STDEV(F28,M28)</f>
        <v>0.35814362292410457</v>
      </c>
    </row>
    <row r="29" spans="1:16" x14ac:dyDescent="0.2">
      <c r="A29">
        <v>0.1</v>
      </c>
      <c r="B29" s="1">
        <v>170.5</v>
      </c>
      <c r="C29" s="1">
        <f t="shared" si="25"/>
        <v>49.400000000000006</v>
      </c>
      <c r="D29" s="1">
        <v>480</v>
      </c>
      <c r="E29" s="1">
        <f t="shared" si="26"/>
        <v>529.4</v>
      </c>
      <c r="F29" s="2">
        <f t="shared" si="27"/>
        <v>9.3313184737438633</v>
      </c>
      <c r="H29">
        <v>0.1</v>
      </c>
      <c r="I29" s="1">
        <v>179.8</v>
      </c>
      <c r="J29" s="1">
        <f t="shared" si="24"/>
        <v>62.200000000000017</v>
      </c>
      <c r="K29" s="1">
        <v>515.5</v>
      </c>
      <c r="L29" s="1">
        <f t="shared" si="28"/>
        <v>577.70000000000005</v>
      </c>
      <c r="M29" s="2">
        <f t="shared" si="29"/>
        <v>10.766833996884198</v>
      </c>
      <c r="O29" s="2">
        <f t="shared" si="30"/>
        <v>10.049076235314031</v>
      </c>
      <c r="P29">
        <f t="shared" si="31"/>
        <v>1.0150627609110852</v>
      </c>
    </row>
    <row r="30" spans="1:16" x14ac:dyDescent="0.2">
      <c r="A30">
        <v>0.25</v>
      </c>
      <c r="B30" s="1">
        <v>213.9</v>
      </c>
      <c r="C30" s="1">
        <f t="shared" si="25"/>
        <v>92.800000000000011</v>
      </c>
      <c r="D30" s="1">
        <v>469.7</v>
      </c>
      <c r="E30" s="1">
        <f t="shared" si="26"/>
        <v>562.5</v>
      </c>
      <c r="F30" s="2">
        <f t="shared" si="27"/>
        <v>16.497777777777781</v>
      </c>
      <c r="H30">
        <v>0.25</v>
      </c>
      <c r="I30" s="1">
        <v>192</v>
      </c>
      <c r="J30" s="1">
        <f t="shared" si="24"/>
        <v>74.400000000000006</v>
      </c>
      <c r="K30" s="1">
        <v>481.5</v>
      </c>
      <c r="L30" s="1">
        <f t="shared" si="28"/>
        <v>555.9</v>
      </c>
      <c r="M30" s="2">
        <f t="shared" si="29"/>
        <v>13.383702104695091</v>
      </c>
      <c r="O30" s="2">
        <f t="shared" si="30"/>
        <v>14.940739941236437</v>
      </c>
      <c r="P30">
        <f t="shared" si="31"/>
        <v>2.2019840255648209</v>
      </c>
    </row>
    <row r="31" spans="1:16" x14ac:dyDescent="0.2">
      <c r="A31">
        <v>0.5</v>
      </c>
      <c r="B31" s="1">
        <v>230.5</v>
      </c>
      <c r="C31" s="1">
        <f t="shared" si="25"/>
        <v>109.4</v>
      </c>
      <c r="D31" s="1">
        <v>440.2</v>
      </c>
      <c r="E31" s="1">
        <f t="shared" si="26"/>
        <v>549.6</v>
      </c>
      <c r="F31" s="2">
        <f t="shared" si="27"/>
        <v>19.90538573508006</v>
      </c>
      <c r="H31">
        <v>0.5</v>
      </c>
      <c r="I31" s="1">
        <v>244.9</v>
      </c>
      <c r="J31" s="1">
        <f t="shared" si="24"/>
        <v>127.30000000000001</v>
      </c>
      <c r="K31" s="1">
        <v>455</v>
      </c>
      <c r="L31" s="1">
        <f t="shared" si="28"/>
        <v>582.29999999999995</v>
      </c>
      <c r="M31" s="2">
        <f t="shared" si="29"/>
        <v>21.861583376266534</v>
      </c>
      <c r="O31" s="2">
        <f t="shared" si="30"/>
        <v>20.883484555673299</v>
      </c>
      <c r="P31">
        <f t="shared" si="31"/>
        <v>1.3832406174240846</v>
      </c>
    </row>
    <row r="32" spans="1:16" x14ac:dyDescent="0.2">
      <c r="A32">
        <v>1</v>
      </c>
      <c r="B32" s="1">
        <v>275.10000000000002</v>
      </c>
      <c r="C32" s="1">
        <f t="shared" si="25"/>
        <v>154.00000000000003</v>
      </c>
      <c r="D32" s="1">
        <v>380.6</v>
      </c>
      <c r="E32" s="1">
        <f t="shared" si="26"/>
        <v>534.6</v>
      </c>
      <c r="F32" s="2">
        <f t="shared" si="27"/>
        <v>28.806584362139919</v>
      </c>
      <c r="H32">
        <v>1</v>
      </c>
      <c r="I32" s="1">
        <v>277.10000000000002</v>
      </c>
      <c r="J32" s="1">
        <f t="shared" si="24"/>
        <v>159.50000000000003</v>
      </c>
      <c r="K32" s="1">
        <v>415.9</v>
      </c>
      <c r="L32" s="1">
        <f t="shared" si="28"/>
        <v>575.4</v>
      </c>
      <c r="M32" s="2">
        <f t="shared" si="29"/>
        <v>27.719847062912763</v>
      </c>
      <c r="O32" s="2">
        <f t="shared" si="30"/>
        <v>28.263215712526339</v>
      </c>
      <c r="P32">
        <f t="shared" si="31"/>
        <v>0.76843931365187634</v>
      </c>
    </row>
    <row r="33" spans="1:16" x14ac:dyDescent="0.2">
      <c r="A33">
        <v>2</v>
      </c>
      <c r="B33" s="1">
        <v>306.10000000000002</v>
      </c>
      <c r="C33" s="1">
        <f t="shared" si="25"/>
        <v>185.00000000000003</v>
      </c>
      <c r="D33" s="1">
        <v>354.7</v>
      </c>
      <c r="E33" s="1">
        <f t="shared" si="26"/>
        <v>539.70000000000005</v>
      </c>
      <c r="F33" s="2">
        <f t="shared" si="27"/>
        <v>34.278302760793032</v>
      </c>
      <c r="H33">
        <v>2</v>
      </c>
      <c r="I33" s="1">
        <v>309.8</v>
      </c>
      <c r="J33" s="1">
        <f t="shared" si="24"/>
        <v>192.20000000000002</v>
      </c>
      <c r="K33" s="1">
        <v>392.9</v>
      </c>
      <c r="L33" s="1">
        <f>K33+J33</f>
        <v>585.1</v>
      </c>
      <c r="M33" s="2">
        <f t="shared" si="29"/>
        <v>32.84908562638865</v>
      </c>
      <c r="O33" s="2">
        <f t="shared" si="30"/>
        <v>33.563694193590841</v>
      </c>
      <c r="P33">
        <f t="shared" si="31"/>
        <v>1.0106091275253439</v>
      </c>
    </row>
    <row r="34" spans="1:16" x14ac:dyDescent="0.2">
      <c r="B34" s="1"/>
      <c r="C34" s="1"/>
      <c r="K34" s="1"/>
    </row>
    <row r="35" spans="1:16" x14ac:dyDescent="0.2">
      <c r="K35" s="1"/>
    </row>
    <row r="36" spans="1:16" x14ac:dyDescent="0.2">
      <c r="K36" s="1"/>
    </row>
    <row r="37" spans="1:16" x14ac:dyDescent="0.2">
      <c r="K37" s="1"/>
    </row>
    <row r="38" spans="1:16" x14ac:dyDescent="0.2">
      <c r="K38" s="1"/>
    </row>
    <row r="39" spans="1:16" x14ac:dyDescent="0.2">
      <c r="K39" s="1"/>
    </row>
    <row r="40" spans="1:16" x14ac:dyDescent="0.2">
      <c r="K40" s="1"/>
    </row>
    <row r="41" spans="1:16" x14ac:dyDescent="0.2">
      <c r="K41" s="1"/>
    </row>
    <row r="42" spans="1:16" x14ac:dyDescent="0.2">
      <c r="K42" s="1"/>
    </row>
    <row r="43" spans="1:16" x14ac:dyDescent="0.2">
      <c r="K43" s="1"/>
    </row>
    <row r="44" spans="1:16" x14ac:dyDescent="0.2">
      <c r="K44" s="1"/>
    </row>
    <row r="45" spans="1:16" x14ac:dyDescent="0.2">
      <c r="K45" s="1"/>
    </row>
    <row r="46" spans="1:16" x14ac:dyDescent="0.2">
      <c r="K46" s="1"/>
    </row>
    <row r="47" spans="1:16" x14ac:dyDescent="0.2">
      <c r="K47" s="1"/>
    </row>
    <row r="48" spans="1:16" x14ac:dyDescent="0.2">
      <c r="K48" s="1"/>
    </row>
    <row r="49" spans="11:11" x14ac:dyDescent="0.2">
      <c r="K49" s="1"/>
    </row>
    <row r="50" spans="11:11" x14ac:dyDescent="0.2">
      <c r="K50" s="1"/>
    </row>
    <row r="51" spans="11:11" x14ac:dyDescent="0.2">
      <c r="K51" s="1"/>
    </row>
    <row r="52" spans="11:11" x14ac:dyDescent="0.2">
      <c r="K52" s="1"/>
    </row>
    <row r="53" spans="11:11" x14ac:dyDescent="0.2">
      <c r="K53" s="1"/>
    </row>
    <row r="54" spans="11:11" x14ac:dyDescent="0.2">
      <c r="K54" s="1"/>
    </row>
    <row r="55" spans="11:11" x14ac:dyDescent="0.2">
      <c r="K55" s="1"/>
    </row>
    <row r="56" spans="11:11" x14ac:dyDescent="0.2">
      <c r="K56" s="1"/>
    </row>
    <row r="57" spans="11:11" x14ac:dyDescent="0.2">
      <c r="K57" s="1"/>
    </row>
    <row r="58" spans="11:11" x14ac:dyDescent="0.2">
      <c r="K58" s="1"/>
    </row>
    <row r="59" spans="11:11" x14ac:dyDescent="0.2">
      <c r="K59" s="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39"/>
  <sheetViews>
    <sheetView tabSelected="1" workbookViewId="0">
      <selection activeCell="G18" sqref="G18"/>
    </sheetView>
  </sheetViews>
  <sheetFormatPr baseColWidth="10" defaultColWidth="8.83203125" defaultRowHeight="15" x14ac:dyDescent="0.2"/>
  <cols>
    <col min="1" max="1" width="21" style="4" customWidth="1"/>
    <col min="2" max="4" width="24.1640625" customWidth="1"/>
    <col min="5" max="5" width="13.5" customWidth="1"/>
    <col min="6" max="6" width="17.6640625" style="2" customWidth="1"/>
    <col min="7" max="7" width="21.6640625" style="11" customWidth="1"/>
    <col min="8" max="8" width="21" style="6" customWidth="1"/>
    <col min="9" max="9" width="21.6640625" customWidth="1"/>
    <col min="10" max="11" width="24.5" customWidth="1"/>
  </cols>
  <sheetData>
    <row r="1" spans="1:12" x14ac:dyDescent="0.2">
      <c r="A1" s="4" t="s">
        <v>0</v>
      </c>
      <c r="E1" s="15" t="s">
        <v>6</v>
      </c>
      <c r="G1" s="5" t="s">
        <v>12</v>
      </c>
      <c r="I1" t="s">
        <v>13</v>
      </c>
      <c r="L1" t="s">
        <v>14</v>
      </c>
    </row>
    <row r="2" spans="1:12" x14ac:dyDescent="0.2">
      <c r="A2" s="4" t="s">
        <v>19</v>
      </c>
      <c r="B2" t="s">
        <v>20</v>
      </c>
      <c r="C2" t="s">
        <v>15</v>
      </c>
      <c r="D2" t="s">
        <v>16</v>
      </c>
      <c r="E2" s="7" t="s">
        <v>10</v>
      </c>
      <c r="F2" s="8" t="s">
        <v>11</v>
      </c>
      <c r="G2" s="9" t="s">
        <v>10</v>
      </c>
      <c r="H2" s="5" t="s">
        <v>11</v>
      </c>
      <c r="I2" s="7" t="s">
        <v>10</v>
      </c>
      <c r="J2" s="8" t="s">
        <v>11</v>
      </c>
      <c r="K2" s="8"/>
      <c r="L2" t="s">
        <v>17</v>
      </c>
    </row>
    <row r="3" spans="1:12" x14ac:dyDescent="0.2">
      <c r="A3" s="4">
        <v>0</v>
      </c>
      <c r="B3">
        <v>0</v>
      </c>
      <c r="C3">
        <v>20</v>
      </c>
      <c r="D3">
        <v>20</v>
      </c>
      <c r="E3" s="10">
        <v>0</v>
      </c>
      <c r="F3" s="2">
        <v>0</v>
      </c>
      <c r="G3" s="11">
        <f>(E3*C3)/100</f>
        <v>0</v>
      </c>
      <c r="H3" s="11">
        <f>(F3*D3)/100</f>
        <v>0</v>
      </c>
      <c r="I3" s="3" t="s">
        <v>18</v>
      </c>
      <c r="J3" s="3" t="s">
        <v>18</v>
      </c>
    </row>
    <row r="4" spans="1:12" x14ac:dyDescent="0.2">
      <c r="A4" s="4">
        <v>0.05</v>
      </c>
      <c r="B4">
        <v>1E-3</v>
      </c>
      <c r="C4">
        <v>20</v>
      </c>
      <c r="D4">
        <v>20</v>
      </c>
      <c r="E4" s="10">
        <v>4.2196557702577575</v>
      </c>
      <c r="F4" s="2">
        <v>2.847620181649925E-2</v>
      </c>
      <c r="G4" s="11">
        <f t="shared" ref="G4:H9" si="0">(E4*C4)/100</f>
        <v>0.84393115405155161</v>
      </c>
      <c r="H4" s="11">
        <f t="shared" si="0"/>
        <v>5.6952403632998493E-3</v>
      </c>
      <c r="I4" s="10">
        <f>(G4/B4)/60</f>
        <v>14.065519234192527</v>
      </c>
      <c r="J4" s="2">
        <f t="shared" ref="J4:J9" si="1">(H4*F4)/100</f>
        <v>1.6217881397879902E-6</v>
      </c>
    </row>
    <row r="5" spans="1:12" x14ac:dyDescent="0.2">
      <c r="A5" s="4">
        <v>0.1</v>
      </c>
      <c r="B5">
        <v>2E-3</v>
      </c>
      <c r="C5">
        <v>20</v>
      </c>
      <c r="D5">
        <v>20</v>
      </c>
      <c r="E5" s="10">
        <v>4.6549307574294927</v>
      </c>
      <c r="F5" s="2">
        <v>0.83302158111916969</v>
      </c>
      <c r="G5" s="11">
        <f t="shared" si="0"/>
        <v>0.93098615148589858</v>
      </c>
      <c r="H5" s="11">
        <f t="shared" si="0"/>
        <v>0.16660431622383393</v>
      </c>
      <c r="I5" s="10">
        <f t="shared" ref="I5:I9" si="2">(G5/B5)/60</f>
        <v>7.7582179290491542</v>
      </c>
      <c r="J5" s="2">
        <f t="shared" si="1"/>
        <v>1.3878499092205626E-3</v>
      </c>
    </row>
    <row r="6" spans="1:12" x14ac:dyDescent="0.2">
      <c r="A6" s="4">
        <v>0.25</v>
      </c>
      <c r="B6">
        <v>5.0000000000000001E-3</v>
      </c>
      <c r="C6">
        <v>20</v>
      </c>
      <c r="D6">
        <v>20</v>
      </c>
      <c r="E6" s="10">
        <v>6.309168900080822</v>
      </c>
      <c r="F6" s="2">
        <v>1.2267745693494796</v>
      </c>
      <c r="G6" s="11">
        <f t="shared" si="0"/>
        <v>1.2618337800161643</v>
      </c>
      <c r="H6" s="11">
        <f t="shared" si="0"/>
        <v>0.24535491386989591</v>
      </c>
      <c r="I6" s="10">
        <f t="shared" si="2"/>
        <v>4.2061126000538813</v>
      </c>
      <c r="J6" s="2">
        <f t="shared" si="1"/>
        <v>3.0099516880052026E-3</v>
      </c>
    </row>
    <row r="7" spans="1:12" x14ac:dyDescent="0.2">
      <c r="A7" s="4">
        <v>0.5</v>
      </c>
      <c r="B7">
        <v>0.01</v>
      </c>
      <c r="C7">
        <v>20</v>
      </c>
      <c r="D7">
        <v>20</v>
      </c>
      <c r="E7" s="10">
        <v>8.3889490991564877</v>
      </c>
      <c r="F7" s="2">
        <v>0.36047496229862208</v>
      </c>
      <c r="G7" s="11">
        <f t="shared" si="0"/>
        <v>1.6777898198312977</v>
      </c>
      <c r="H7" s="11">
        <f t="shared" si="0"/>
        <v>7.2094992459724422E-2</v>
      </c>
      <c r="I7" s="10">
        <f t="shared" si="2"/>
        <v>2.7963163663854962</v>
      </c>
      <c r="J7" s="2">
        <f t="shared" si="1"/>
        <v>2.5988439688838603E-4</v>
      </c>
    </row>
    <row r="8" spans="1:12" x14ac:dyDescent="0.2">
      <c r="A8" s="4">
        <v>1</v>
      </c>
      <c r="B8">
        <v>0.02</v>
      </c>
      <c r="C8">
        <v>20</v>
      </c>
      <c r="D8">
        <v>20</v>
      </c>
      <c r="E8" s="10">
        <v>9.8777432633250264</v>
      </c>
      <c r="F8" s="2">
        <v>1.7607599718132141</v>
      </c>
      <c r="G8" s="11">
        <f t="shared" si="0"/>
        <v>1.9755486526650055</v>
      </c>
      <c r="H8" s="11">
        <f t="shared" si="0"/>
        <v>0.35215199436264283</v>
      </c>
      <c r="I8" s="10">
        <f t="shared" si="2"/>
        <v>1.6462905438875046</v>
      </c>
      <c r="J8" s="2">
        <f t="shared" si="1"/>
        <v>6.2005513566793409E-3</v>
      </c>
    </row>
    <row r="9" spans="1:12" x14ac:dyDescent="0.2">
      <c r="A9" s="4">
        <v>2</v>
      </c>
      <c r="B9">
        <v>0.04</v>
      </c>
      <c r="C9">
        <v>20</v>
      </c>
      <c r="D9">
        <v>20</v>
      </c>
      <c r="E9" s="10">
        <v>14.020445269912962</v>
      </c>
      <c r="F9" s="2">
        <v>2.0069187067588214</v>
      </c>
      <c r="G9" s="11">
        <f t="shared" si="0"/>
        <v>2.804089053982592</v>
      </c>
      <c r="H9" s="11">
        <f t="shared" si="0"/>
        <v>0.40138374135176424</v>
      </c>
      <c r="I9" s="10">
        <f t="shared" si="2"/>
        <v>1.1683704391594134</v>
      </c>
      <c r="J9" s="2">
        <f t="shared" si="1"/>
        <v>8.0554453910770003E-3</v>
      </c>
    </row>
    <row r="10" spans="1:12" x14ac:dyDescent="0.2">
      <c r="A10" s="12" t="s">
        <v>7</v>
      </c>
      <c r="B10" s="3"/>
      <c r="C10" s="3"/>
      <c r="D10" s="3"/>
      <c r="E10" s="10"/>
    </row>
    <row r="11" spans="1:12" x14ac:dyDescent="0.2">
      <c r="A11" s="4" t="s">
        <v>19</v>
      </c>
      <c r="E11" s="13" t="s">
        <v>7</v>
      </c>
    </row>
    <row r="12" spans="1:12" x14ac:dyDescent="0.2">
      <c r="A12" s="4">
        <v>0</v>
      </c>
      <c r="B12">
        <v>0</v>
      </c>
      <c r="C12">
        <v>20</v>
      </c>
      <c r="D12">
        <v>20</v>
      </c>
      <c r="E12" s="10">
        <v>0</v>
      </c>
      <c r="F12" s="2">
        <v>0</v>
      </c>
      <c r="G12" s="11">
        <f>(E12*C12)/100</f>
        <v>0</v>
      </c>
      <c r="H12" s="11">
        <f>(F12*D12)/100</f>
        <v>0</v>
      </c>
      <c r="I12" s="3" t="s">
        <v>18</v>
      </c>
      <c r="J12" s="3" t="s">
        <v>18</v>
      </c>
    </row>
    <row r="13" spans="1:12" x14ac:dyDescent="0.2">
      <c r="A13" s="4">
        <v>0.05</v>
      </c>
      <c r="B13">
        <v>1E-3</v>
      </c>
      <c r="C13">
        <v>20</v>
      </c>
      <c r="D13">
        <v>20</v>
      </c>
      <c r="E13" s="10">
        <v>4.9946644503348825</v>
      </c>
      <c r="F13" s="2">
        <v>0.84201944785095661</v>
      </c>
      <c r="G13" s="11">
        <f t="shared" ref="G13:H18" si="3">(E13*C13)/100</f>
        <v>0.99893289006697639</v>
      </c>
      <c r="H13" s="11">
        <f t="shared" si="3"/>
        <v>0.16840388957019134</v>
      </c>
      <c r="I13" s="10">
        <f>(G13/B13)/60</f>
        <v>16.648881501116271</v>
      </c>
      <c r="J13" s="2">
        <f t="shared" ref="J13:J18" si="4">(H13*F13)/100</f>
        <v>1.4179935011184599E-3</v>
      </c>
    </row>
    <row r="14" spans="1:12" x14ac:dyDescent="0.2">
      <c r="A14" s="4">
        <v>0.1</v>
      </c>
      <c r="B14">
        <v>2E-3</v>
      </c>
      <c r="C14">
        <v>20</v>
      </c>
      <c r="D14">
        <v>20</v>
      </c>
      <c r="E14" s="10">
        <v>7.1792747887240793</v>
      </c>
      <c r="F14" s="2">
        <v>0.60374973346130656</v>
      </c>
      <c r="G14" s="11">
        <f t="shared" si="3"/>
        <v>1.4358549577448159</v>
      </c>
      <c r="H14" s="11">
        <f t="shared" si="3"/>
        <v>0.1207499466922613</v>
      </c>
      <c r="I14" s="10">
        <f t="shared" ref="I14:I18" si="5">(G14/B14)/60</f>
        <v>11.9654579812068</v>
      </c>
      <c r="J14" s="2">
        <f t="shared" si="4"/>
        <v>7.290274813091974E-4</v>
      </c>
    </row>
    <row r="15" spans="1:12" x14ac:dyDescent="0.2">
      <c r="A15" s="4">
        <v>0.25</v>
      </c>
      <c r="B15">
        <v>5.0000000000000001E-3</v>
      </c>
      <c r="C15">
        <v>20</v>
      </c>
      <c r="D15">
        <v>20</v>
      </c>
      <c r="E15" s="10">
        <v>15.487682856807746</v>
      </c>
      <c r="F15" s="2">
        <v>0.46322729243442945</v>
      </c>
      <c r="G15" s="11">
        <f t="shared" si="3"/>
        <v>3.097536571361549</v>
      </c>
      <c r="H15" s="11">
        <f t="shared" si="3"/>
        <v>9.2645458486885893E-2</v>
      </c>
      <c r="I15" s="10">
        <f t="shared" si="5"/>
        <v>10.325121904538497</v>
      </c>
      <c r="J15" s="2">
        <f t="shared" si="4"/>
        <v>4.2915904891226484E-4</v>
      </c>
    </row>
    <row r="16" spans="1:12" x14ac:dyDescent="0.2">
      <c r="A16" s="4">
        <v>0.5</v>
      </c>
      <c r="B16">
        <v>0.01</v>
      </c>
      <c r="C16">
        <v>20</v>
      </c>
      <c r="D16">
        <v>20</v>
      </c>
      <c r="E16" s="10">
        <v>22.567946597310605</v>
      </c>
      <c r="F16" s="2">
        <v>0.27054894982020189</v>
      </c>
      <c r="G16" s="11">
        <f t="shared" si="3"/>
        <v>4.5135893194621213</v>
      </c>
      <c r="H16" s="11">
        <f t="shared" si="3"/>
        <v>5.4109789964040374E-2</v>
      </c>
      <c r="I16" s="10">
        <f t="shared" si="5"/>
        <v>7.5226488657702024</v>
      </c>
      <c r="J16" s="2">
        <f t="shared" si="4"/>
        <v>1.4639346849762823E-4</v>
      </c>
    </row>
    <row r="17" spans="1:10" x14ac:dyDescent="0.2">
      <c r="A17" s="4">
        <v>1</v>
      </c>
      <c r="B17">
        <v>0.02</v>
      </c>
      <c r="C17">
        <v>20</v>
      </c>
      <c r="D17">
        <v>20</v>
      </c>
      <c r="E17" s="10">
        <v>32.153609874500631</v>
      </c>
      <c r="F17" s="2">
        <v>0.95697335205730416</v>
      </c>
      <c r="G17" s="11">
        <f t="shared" si="3"/>
        <v>6.4307219749001261</v>
      </c>
      <c r="H17" s="11">
        <f t="shared" si="3"/>
        <v>0.19139467041146083</v>
      </c>
      <c r="I17" s="10">
        <f t="shared" si="5"/>
        <v>5.3589349790834389</v>
      </c>
      <c r="J17" s="2">
        <f t="shared" si="4"/>
        <v>1.8315959930955861E-3</v>
      </c>
    </row>
    <row r="18" spans="1:10" x14ac:dyDescent="0.2">
      <c r="A18" s="4">
        <v>2</v>
      </c>
      <c r="B18">
        <v>0.04</v>
      </c>
      <c r="C18">
        <v>20</v>
      </c>
      <c r="D18">
        <v>20</v>
      </c>
      <c r="E18" s="10">
        <v>36.966903071599013</v>
      </c>
      <c r="F18" s="2">
        <v>1.3398843514525718</v>
      </c>
      <c r="G18" s="11">
        <f t="shared" si="3"/>
        <v>7.3933806143198026</v>
      </c>
      <c r="H18" s="11">
        <f t="shared" si="3"/>
        <v>0.26797687029051437</v>
      </c>
      <c r="I18" s="10">
        <f t="shared" si="5"/>
        <v>3.0805752559665844</v>
      </c>
      <c r="J18" s="2">
        <f t="shared" si="4"/>
        <v>3.5905801505349577E-3</v>
      </c>
    </row>
    <row r="19" spans="1:10" x14ac:dyDescent="0.2">
      <c r="A19" s="12" t="s">
        <v>8</v>
      </c>
      <c r="B19" s="3"/>
      <c r="C19" s="3"/>
      <c r="D19" s="3"/>
      <c r="E19" s="10"/>
    </row>
    <row r="20" spans="1:10" x14ac:dyDescent="0.2">
      <c r="A20" s="4" t="s">
        <v>19</v>
      </c>
      <c r="E20" s="13" t="s">
        <v>8</v>
      </c>
    </row>
    <row r="21" spans="1:10" x14ac:dyDescent="0.2">
      <c r="A21" s="4">
        <v>0</v>
      </c>
      <c r="B21">
        <v>0</v>
      </c>
      <c r="C21">
        <v>20</v>
      </c>
      <c r="D21">
        <v>20</v>
      </c>
      <c r="E21" s="2">
        <v>0</v>
      </c>
      <c r="F21" s="2">
        <v>0</v>
      </c>
      <c r="G21" s="11">
        <f>(E21*C21)/100</f>
        <v>0</v>
      </c>
      <c r="H21" s="11">
        <f>(F21*D21)/100</f>
        <v>0</v>
      </c>
      <c r="I21" s="3" t="s">
        <v>18</v>
      </c>
      <c r="J21" s="3" t="s">
        <v>18</v>
      </c>
    </row>
    <row r="22" spans="1:10" x14ac:dyDescent="0.2">
      <c r="A22" s="4">
        <v>0.05</v>
      </c>
      <c r="B22">
        <v>1E-3</v>
      </c>
      <c r="C22">
        <v>20</v>
      </c>
      <c r="D22">
        <v>20</v>
      </c>
      <c r="E22" s="2">
        <v>2.6456118038803682</v>
      </c>
      <c r="F22" s="2">
        <v>0.60238033518388845</v>
      </c>
      <c r="G22" s="11">
        <f t="shared" ref="G22:H27" si="6">(E22*C22)/100</f>
        <v>0.52912236077607355</v>
      </c>
      <c r="H22" s="11">
        <f t="shared" si="6"/>
        <v>0.12047606703677768</v>
      </c>
      <c r="I22" s="10">
        <f>(G22/B22)/60</f>
        <v>8.8187060129345589</v>
      </c>
      <c r="J22" s="2">
        <f t="shared" ref="J22:J27" si="7">(H22*F22)/100</f>
        <v>7.2572413643250762E-4</v>
      </c>
    </row>
    <row r="23" spans="1:10" x14ac:dyDescent="0.2">
      <c r="A23" s="4">
        <v>0.1</v>
      </c>
      <c r="B23">
        <v>2E-3</v>
      </c>
      <c r="C23">
        <v>20</v>
      </c>
      <c r="D23">
        <v>20</v>
      </c>
      <c r="E23" s="2">
        <v>4.3856357771031718</v>
      </c>
      <c r="F23" s="2">
        <v>1.3145753233836768</v>
      </c>
      <c r="G23" s="11">
        <f t="shared" si="6"/>
        <v>0.87712715542063435</v>
      </c>
      <c r="H23" s="11">
        <f t="shared" si="6"/>
        <v>0.26291506467673537</v>
      </c>
      <c r="I23" s="10">
        <f t="shared" ref="I23:I27" si="8">(G23/B23)/60</f>
        <v>7.3093929618386202</v>
      </c>
      <c r="J23" s="2">
        <f t="shared" si="7"/>
        <v>3.4562165616985967E-3</v>
      </c>
    </row>
    <row r="24" spans="1:10" x14ac:dyDescent="0.2">
      <c r="A24" s="4">
        <v>0.25</v>
      </c>
      <c r="B24">
        <v>5.0000000000000001E-3</v>
      </c>
      <c r="C24">
        <v>20</v>
      </c>
      <c r="D24">
        <v>20</v>
      </c>
      <c r="E24" s="2">
        <v>5.8188795364320711</v>
      </c>
      <c r="F24" s="2">
        <v>0.93706065714366882</v>
      </c>
      <c r="G24" s="11">
        <f t="shared" si="6"/>
        <v>1.1637759072864142</v>
      </c>
      <c r="H24" s="11">
        <f t="shared" si="6"/>
        <v>0.18741213142873378</v>
      </c>
      <c r="I24" s="10">
        <f t="shared" si="8"/>
        <v>3.8792530242880474</v>
      </c>
      <c r="J24" s="2">
        <f t="shared" si="7"/>
        <v>1.7561653503330491E-3</v>
      </c>
    </row>
    <row r="25" spans="1:10" x14ac:dyDescent="0.2">
      <c r="A25" s="4">
        <v>0.5</v>
      </c>
      <c r="B25">
        <v>0.01</v>
      </c>
      <c r="C25">
        <v>20</v>
      </c>
      <c r="D25">
        <v>20</v>
      </c>
      <c r="E25" s="2">
        <v>10.108472381076311</v>
      </c>
      <c r="F25" s="2">
        <v>1.6417760218892496</v>
      </c>
      <c r="G25" s="11">
        <f t="shared" si="6"/>
        <v>2.021694476215262</v>
      </c>
      <c r="H25" s="11">
        <f t="shared" si="6"/>
        <v>0.32835520437784993</v>
      </c>
      <c r="I25" s="10">
        <f t="shared" si="8"/>
        <v>3.369490793692103</v>
      </c>
      <c r="J25" s="2">
        <f t="shared" si="7"/>
        <v>5.3908570121009806E-3</v>
      </c>
    </row>
    <row r="26" spans="1:10" x14ac:dyDescent="0.2">
      <c r="A26" s="4">
        <v>1</v>
      </c>
      <c r="B26">
        <v>0.02</v>
      </c>
      <c r="C26">
        <v>20</v>
      </c>
      <c r="D26">
        <v>20</v>
      </c>
      <c r="E26" s="2">
        <v>13.486867516415606</v>
      </c>
      <c r="F26" s="2">
        <v>2.1398924799523353</v>
      </c>
      <c r="G26" s="11">
        <f t="shared" si="6"/>
        <v>2.6973735032831212</v>
      </c>
      <c r="H26" s="11">
        <f t="shared" si="6"/>
        <v>0.42797849599046706</v>
      </c>
      <c r="I26" s="10">
        <f t="shared" si="8"/>
        <v>2.2478112527359344</v>
      </c>
      <c r="J26" s="2">
        <f t="shared" si="7"/>
        <v>9.1582796515131109E-3</v>
      </c>
    </row>
    <row r="27" spans="1:10" x14ac:dyDescent="0.2">
      <c r="A27" s="4">
        <v>2</v>
      </c>
      <c r="B27">
        <v>0.04</v>
      </c>
      <c r="C27">
        <v>20</v>
      </c>
      <c r="D27">
        <v>20</v>
      </c>
      <c r="E27" s="2">
        <v>16.325244741661056</v>
      </c>
      <c r="F27" s="2">
        <v>0.64892099028388206</v>
      </c>
      <c r="G27" s="11">
        <f t="shared" si="6"/>
        <v>3.2650489483322112</v>
      </c>
      <c r="H27" s="11">
        <f t="shared" si="6"/>
        <v>0.12978419805677641</v>
      </c>
      <c r="I27" s="10">
        <f t="shared" si="8"/>
        <v>1.3604370618050878</v>
      </c>
      <c r="J27" s="2">
        <f t="shared" si="7"/>
        <v>8.4219690326202824E-4</v>
      </c>
    </row>
    <row r="28" spans="1:10" x14ac:dyDescent="0.2">
      <c r="A28" s="12" t="s">
        <v>9</v>
      </c>
      <c r="B28" s="3"/>
      <c r="C28" s="3"/>
      <c r="D28" s="3"/>
      <c r="E28" s="10"/>
    </row>
    <row r="29" spans="1:10" x14ac:dyDescent="0.2">
      <c r="A29" s="4" t="s">
        <v>19</v>
      </c>
      <c r="E29" s="13" t="s">
        <v>9</v>
      </c>
    </row>
    <row r="30" spans="1:10" x14ac:dyDescent="0.2">
      <c r="A30" s="4">
        <v>0</v>
      </c>
      <c r="B30">
        <v>0</v>
      </c>
      <c r="C30">
        <v>20</v>
      </c>
      <c r="D30">
        <v>20</v>
      </c>
      <c r="E30" s="10">
        <v>0</v>
      </c>
      <c r="F30" s="2">
        <v>0</v>
      </c>
      <c r="G30" s="11">
        <f>(E30*C30)/100</f>
        <v>0</v>
      </c>
      <c r="H30" s="11">
        <f>(F30*D30)/100</f>
        <v>0</v>
      </c>
      <c r="I30" s="3" t="s">
        <v>18</v>
      </c>
      <c r="J30" s="3" t="s">
        <v>18</v>
      </c>
    </row>
    <row r="31" spans="1:10" x14ac:dyDescent="0.2">
      <c r="A31" s="4">
        <v>0.05</v>
      </c>
      <c r="B31">
        <v>1E-3</v>
      </c>
      <c r="C31">
        <v>20</v>
      </c>
      <c r="D31">
        <v>20</v>
      </c>
      <c r="E31" s="10">
        <v>7.6357961199788207</v>
      </c>
      <c r="F31" s="2">
        <v>0.35814362292410457</v>
      </c>
      <c r="G31" s="11">
        <f t="shared" ref="G31:H36" si="9">(E31*C31)/100</f>
        <v>1.5271592239957641</v>
      </c>
      <c r="H31" s="11">
        <f t="shared" si="9"/>
        <v>7.1628724584820919E-2</v>
      </c>
      <c r="I31" s="10">
        <f>(G31/B31)/60</f>
        <v>25.452653733262732</v>
      </c>
      <c r="J31" s="2">
        <f t="shared" ref="J31:J36" si="10">(H31*F31)/100</f>
        <v>2.5653370928240644E-4</v>
      </c>
    </row>
    <row r="32" spans="1:10" x14ac:dyDescent="0.2">
      <c r="A32" s="4">
        <v>0.1</v>
      </c>
      <c r="B32">
        <v>2E-3</v>
      </c>
      <c r="C32">
        <v>20</v>
      </c>
      <c r="D32">
        <v>20</v>
      </c>
      <c r="E32" s="10">
        <v>10.049076235314031</v>
      </c>
      <c r="F32" s="2">
        <v>1.0150627609110852</v>
      </c>
      <c r="G32" s="11">
        <f t="shared" si="9"/>
        <v>2.0098152470628063</v>
      </c>
      <c r="H32" s="11">
        <f t="shared" si="9"/>
        <v>0.20301255218221706</v>
      </c>
      <c r="I32" s="10">
        <f t="shared" ref="I32:I36" si="11">(G32/B32)/60</f>
        <v>16.748460392190051</v>
      </c>
      <c r="J32" s="2">
        <f t="shared" si="10"/>
        <v>2.06070481717687E-3</v>
      </c>
    </row>
    <row r="33" spans="1:10" x14ac:dyDescent="0.2">
      <c r="A33" s="4">
        <v>0.25</v>
      </c>
      <c r="B33">
        <v>5.0000000000000001E-3</v>
      </c>
      <c r="C33">
        <v>20</v>
      </c>
      <c r="D33">
        <v>20</v>
      </c>
      <c r="E33" s="10">
        <v>14.940739941236437</v>
      </c>
      <c r="F33" s="2">
        <v>2.2019840255648209</v>
      </c>
      <c r="G33" s="11">
        <f t="shared" si="9"/>
        <v>2.9881479882472877</v>
      </c>
      <c r="H33" s="11">
        <f t="shared" si="9"/>
        <v>0.4403968051129642</v>
      </c>
      <c r="I33" s="10">
        <f t="shared" si="11"/>
        <v>9.9604932941576259</v>
      </c>
      <c r="J33" s="2">
        <f t="shared" si="10"/>
        <v>9.6974672976853082E-3</v>
      </c>
    </row>
    <row r="34" spans="1:10" x14ac:dyDescent="0.2">
      <c r="A34" s="4">
        <v>0.5</v>
      </c>
      <c r="B34">
        <v>0.01</v>
      </c>
      <c r="C34">
        <v>20</v>
      </c>
      <c r="D34">
        <v>20</v>
      </c>
      <c r="E34" s="10">
        <v>20.883484555673299</v>
      </c>
      <c r="F34" s="2">
        <v>1.3832406174240846</v>
      </c>
      <c r="G34" s="11">
        <f t="shared" si="9"/>
        <v>4.1766969111346599</v>
      </c>
      <c r="H34" s="11">
        <f t="shared" si="9"/>
        <v>0.27664812348481688</v>
      </c>
      <c r="I34" s="10">
        <f t="shared" si="11"/>
        <v>6.9611615185577671</v>
      </c>
      <c r="J34" s="2">
        <f t="shared" si="10"/>
        <v>3.826709211383525E-3</v>
      </c>
    </row>
    <row r="35" spans="1:10" x14ac:dyDescent="0.2">
      <c r="A35" s="4">
        <v>1</v>
      </c>
      <c r="B35">
        <v>0.02</v>
      </c>
      <c r="C35">
        <v>20</v>
      </c>
      <c r="D35">
        <v>20</v>
      </c>
      <c r="E35" s="10">
        <v>28.263215712526339</v>
      </c>
      <c r="F35" s="2">
        <v>0.76843931365187634</v>
      </c>
      <c r="G35" s="11">
        <f t="shared" si="9"/>
        <v>5.6526431425052683</v>
      </c>
      <c r="H35" s="11">
        <f t="shared" si="9"/>
        <v>0.15368786273037527</v>
      </c>
      <c r="I35" s="10">
        <f t="shared" si="11"/>
        <v>4.7105359520877235</v>
      </c>
      <c r="J35" s="2">
        <f t="shared" si="10"/>
        <v>1.1809979575315335E-3</v>
      </c>
    </row>
    <row r="36" spans="1:10" x14ac:dyDescent="0.2">
      <c r="A36" s="4">
        <v>2</v>
      </c>
      <c r="B36">
        <v>0.04</v>
      </c>
      <c r="C36">
        <v>20</v>
      </c>
      <c r="D36">
        <v>20</v>
      </c>
      <c r="E36" s="10">
        <v>33.563694193590841</v>
      </c>
      <c r="F36" s="2">
        <v>1.0106091275253439</v>
      </c>
      <c r="G36" s="11">
        <f t="shared" si="9"/>
        <v>6.7127388387181677</v>
      </c>
      <c r="H36" s="11">
        <f t="shared" si="9"/>
        <v>0.20212182550506877</v>
      </c>
      <c r="I36" s="10">
        <f t="shared" si="11"/>
        <v>2.7969745161325701</v>
      </c>
      <c r="J36" s="2">
        <f t="shared" si="10"/>
        <v>2.0426616172750738E-3</v>
      </c>
    </row>
    <row r="37" spans="1:10" ht="16" x14ac:dyDescent="0.2">
      <c r="J37" s="14"/>
    </row>
    <row r="39" spans="1:10" x14ac:dyDescent="0.2">
      <c r="A39" s="4" t="s">
        <v>21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Raw Data</vt:lpstr>
      <vt:lpstr>AVG_StdDev n=2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Vecchiarelli, Anthony</dc:creator>
  <cp:lastModifiedBy>Microsoft Office User</cp:lastModifiedBy>
  <dcterms:created xsi:type="dcterms:W3CDTF">2017-12-01T22:34:54Z</dcterms:created>
  <dcterms:modified xsi:type="dcterms:W3CDTF">2018-12-03T14:24:28Z</dcterms:modified>
</cp:coreProperties>
</file>