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npokoryznski/Documents/Paper 1/eLife/"/>
    </mc:Choice>
  </mc:AlternateContent>
  <xr:revisionPtr revIDLastSave="0" documentId="8_{403098BF-904A-584E-8034-3F127CC9BA21}" xr6:coauthVersionLast="37" xr6:coauthVersionMax="37" xr10:uidLastSave="{00000000-0000-0000-0000-000000000000}"/>
  <bookViews>
    <workbookView xWindow="1660" yWindow="4120" windowWidth="26960" windowHeight="15380" tabRatio="500" xr2:uid="{00000000-000D-0000-FFFF-FFFF00000000}"/>
  </bookViews>
  <sheets>
    <sheet name="Sheet1" sheetId="1" r:id="rId1"/>
    <sheet name="Sheet2" sheetId="2" r:id="rId2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1" i="1" l="1"/>
  <c r="K31" i="1"/>
  <c r="K12" i="1"/>
  <c r="K3" i="1"/>
  <c r="F17" i="1"/>
  <c r="G17" i="1" s="1"/>
  <c r="F22" i="1"/>
  <c r="F42" i="1"/>
  <c r="F43" i="1"/>
  <c r="G43" i="1" s="1"/>
  <c r="F44" i="1"/>
  <c r="G44" i="1" s="1"/>
  <c r="F45" i="1"/>
  <c r="F46" i="1"/>
  <c r="F47" i="1"/>
  <c r="G47" i="1" s="1"/>
  <c r="F48" i="1"/>
  <c r="G48" i="1" s="1"/>
  <c r="F49" i="1"/>
  <c r="F50" i="1"/>
  <c r="F51" i="1"/>
  <c r="G51" i="1" s="1"/>
  <c r="F52" i="1"/>
  <c r="G52" i="1" s="1"/>
  <c r="F53" i="1"/>
  <c r="F41" i="1"/>
  <c r="G41" i="1" s="1"/>
  <c r="F32" i="1"/>
  <c r="G32" i="1" s="1"/>
  <c r="F33" i="1"/>
  <c r="G33" i="1" s="1"/>
  <c r="F34" i="1"/>
  <c r="F35" i="1"/>
  <c r="F36" i="1"/>
  <c r="G36" i="1" s="1"/>
  <c r="F37" i="1"/>
  <c r="G37" i="1" s="1"/>
  <c r="F38" i="1"/>
  <c r="F39" i="1"/>
  <c r="F40" i="1"/>
  <c r="G40" i="1" s="1"/>
  <c r="F31" i="1"/>
  <c r="F13" i="1"/>
  <c r="G13" i="1" s="1"/>
  <c r="F14" i="1"/>
  <c r="H12" i="1" s="1"/>
  <c r="I12" i="1" s="1"/>
  <c r="F15" i="1"/>
  <c r="G15" i="1" s="1"/>
  <c r="F16" i="1"/>
  <c r="G16" i="1" s="1"/>
  <c r="F18" i="1"/>
  <c r="F19" i="1"/>
  <c r="G19" i="1" s="1"/>
  <c r="F20" i="1"/>
  <c r="G20" i="1" s="1"/>
  <c r="F21" i="1"/>
  <c r="G21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12" i="1"/>
  <c r="F4" i="1"/>
  <c r="G4" i="1" s="1"/>
  <c r="F5" i="1"/>
  <c r="H3" i="1" s="1"/>
  <c r="I3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3" i="1"/>
  <c r="G22" i="1" l="1"/>
  <c r="G14" i="1"/>
  <c r="G39" i="1"/>
  <c r="G35" i="1"/>
  <c r="G50" i="1"/>
  <c r="G46" i="1"/>
  <c r="H41" i="1"/>
  <c r="I41" i="1" s="1"/>
  <c r="J41" i="1" s="1"/>
  <c r="G34" i="1"/>
  <c r="G45" i="1"/>
  <c r="G18" i="1"/>
  <c r="G42" i="1"/>
  <c r="G3" i="1"/>
  <c r="G5" i="1"/>
  <c r="G31" i="1"/>
  <c r="G38" i="1"/>
  <c r="G53" i="1"/>
  <c r="G49" i="1"/>
  <c r="G12" i="1"/>
  <c r="H31" i="1"/>
  <c r="I31" i="1" s="1"/>
  <c r="J31" i="1" s="1"/>
  <c r="J12" i="1"/>
  <c r="J3" i="1"/>
</calcChain>
</file>

<file path=xl/sharedStrings.xml><?xml version="1.0" encoding="utf-8"?>
<sst xmlns="http://schemas.openxmlformats.org/spreadsheetml/2006/main" count="18" uniqueCount="18">
  <si>
    <t>May 11 2017</t>
  </si>
  <si>
    <t>December 20 2017</t>
  </si>
  <si>
    <t>January 5 2018</t>
  </si>
  <si>
    <t>Count Value for Independent Biological Replicates</t>
  </si>
  <si>
    <t>SD</t>
  </si>
  <si>
    <t>Descriptive Statistics</t>
  </si>
  <si>
    <t>Percent Representation</t>
  </si>
  <si>
    <r>
      <rPr>
        <i/>
        <sz val="14"/>
        <color theme="1"/>
        <rFont val="Arial"/>
        <family val="2"/>
      </rPr>
      <t xml:space="preserve">C. trachomatis </t>
    </r>
    <r>
      <rPr>
        <sz val="14"/>
        <color theme="1"/>
        <rFont val="Arial"/>
        <family val="2"/>
      </rPr>
      <t>L2 (434/Bu) Genome Position</t>
    </r>
  </si>
  <si>
    <t>Sum</t>
  </si>
  <si>
    <t>Weighted Mean</t>
  </si>
  <si>
    <t>Variance</t>
  </si>
  <si>
    <t>Median</t>
  </si>
  <si>
    <t>3'-RACE Product</t>
  </si>
  <si>
    <t>0.20 kb</t>
  </si>
  <si>
    <t>0.40 kb</t>
  </si>
  <si>
    <t>0.45 kb</t>
  </si>
  <si>
    <t>0.55 kb</t>
  </si>
  <si>
    <t>Dataset S2. 3' pRACE Sequencing 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</si>
</sst>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b/>
      <sz val="24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4DBD8"/>
        <bgColor indexed="64"/>
      </patternFill>
    </fill>
    <fill>
      <patternFill patternType="solid">
        <fgColor rgb="FFE0EAC3"/>
        <bgColor indexed="64"/>
      </patternFill>
    </fill>
    <fill>
      <patternFill patternType="solid">
        <fgColor rgb="FFC8EDEF"/>
        <bgColor indexed="64"/>
      </patternFill>
    </fill>
    <fill>
      <patternFill patternType="solid">
        <fgColor rgb="FFEEDFFC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8">
    <xf numFmtId="0" fontId="0" fillId="0" borderId="0" xfId="0"/>
    <xf numFmtId="0" fontId="4" fillId="0" borderId="38" xfId="0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/>
    </xf>
    <xf numFmtId="0" fontId="4" fillId="0" borderId="40" xfId="0" applyFont="1" applyFill="1" applyBorder="1" applyAlignment="1">
      <alignment horizontal="center"/>
    </xf>
    <xf numFmtId="0" fontId="4" fillId="0" borderId="38" xfId="0" applyFont="1" applyBorder="1" applyAlignment="1">
      <alignment horizontal="center"/>
    </xf>
    <xf numFmtId="0" fontId="4" fillId="0" borderId="39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2" fontId="4" fillId="2" borderId="11" xfId="0" applyNumberFormat="1" applyFont="1" applyFill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2" fontId="4" fillId="2" borderId="15" xfId="0" applyNumberFormat="1" applyFont="1" applyFill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2" borderId="34" xfId="0" applyFont="1" applyFill="1" applyBorder="1" applyAlignment="1">
      <alignment horizontal="center"/>
    </xf>
    <xf numFmtId="2" fontId="4" fillId="2" borderId="9" xfId="0" applyNumberFormat="1" applyFont="1" applyFill="1" applyBorder="1" applyAlignment="1">
      <alignment horizontal="center"/>
    </xf>
    <xf numFmtId="2" fontId="4" fillId="2" borderId="5" xfId="0" applyNumberFormat="1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/>
    </xf>
    <xf numFmtId="0" fontId="4" fillId="3" borderId="26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center"/>
    </xf>
    <xf numFmtId="0" fontId="4" fillId="4" borderId="28" xfId="0" applyFont="1" applyFill="1" applyBorder="1" applyAlignment="1">
      <alignment horizontal="center"/>
    </xf>
    <xf numFmtId="0" fontId="4" fillId="4" borderId="26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29" xfId="0" applyFont="1" applyFill="1" applyBorder="1" applyAlignment="1">
      <alignment horizontal="center"/>
    </xf>
    <xf numFmtId="0" fontId="4" fillId="5" borderId="30" xfId="0" applyFont="1" applyFill="1" applyBorder="1" applyAlignment="1">
      <alignment horizontal="center"/>
    </xf>
    <xf numFmtId="0" fontId="4" fillId="5" borderId="26" xfId="0" applyFont="1" applyFill="1" applyBorder="1" applyAlignment="1">
      <alignment horizontal="center"/>
    </xf>
    <xf numFmtId="0" fontId="4" fillId="6" borderId="28" xfId="0" applyFont="1" applyFill="1" applyBorder="1" applyAlignment="1">
      <alignment horizontal="center"/>
    </xf>
    <xf numFmtId="0" fontId="4" fillId="6" borderId="26" xfId="0" applyFont="1" applyFill="1" applyBorder="1" applyAlignment="1">
      <alignment horizontal="center"/>
    </xf>
    <xf numFmtId="0" fontId="4" fillId="6" borderId="27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1" fontId="3" fillId="6" borderId="13" xfId="0" applyNumberFormat="1" applyFont="1" applyFill="1" applyBorder="1" applyAlignment="1">
      <alignment horizontal="center" vertical="center"/>
    </xf>
    <xf numFmtId="1" fontId="3" fillId="6" borderId="7" xfId="0" applyNumberFormat="1" applyFont="1" applyFill="1" applyBorder="1" applyAlignment="1">
      <alignment horizontal="center" vertical="center"/>
    </xf>
    <xf numFmtId="2" fontId="3" fillId="6" borderId="13" xfId="0" applyNumberFormat="1" applyFont="1" applyFill="1" applyBorder="1" applyAlignment="1">
      <alignment horizontal="center" vertical="center"/>
    </xf>
    <xf numFmtId="2" fontId="3" fillId="6" borderId="7" xfId="0" applyNumberFormat="1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6" fillId="5" borderId="44" xfId="0" applyFont="1" applyFill="1" applyBorder="1" applyAlignment="1">
      <alignment horizontal="center" vertical="center" textRotation="90"/>
    </xf>
    <xf numFmtId="0" fontId="6" fillId="5" borderId="42" xfId="0" applyFont="1" applyFill="1" applyBorder="1" applyAlignment="1">
      <alignment horizontal="center" vertical="center" textRotation="90"/>
    </xf>
    <xf numFmtId="0" fontId="6" fillId="5" borderId="43" xfId="0" applyFont="1" applyFill="1" applyBorder="1" applyAlignment="1">
      <alignment horizontal="center" vertical="center" textRotation="90"/>
    </xf>
    <xf numFmtId="0" fontId="6" fillId="6" borderId="44" xfId="0" applyFont="1" applyFill="1" applyBorder="1" applyAlignment="1">
      <alignment horizontal="center" vertical="center" textRotation="90"/>
    </xf>
    <xf numFmtId="0" fontId="6" fillId="6" borderId="42" xfId="0" applyFont="1" applyFill="1" applyBorder="1" applyAlignment="1">
      <alignment horizontal="center" vertical="center" textRotation="90"/>
    </xf>
    <xf numFmtId="1" fontId="3" fillId="3" borderId="45" xfId="0" applyNumberFormat="1" applyFont="1" applyFill="1" applyBorder="1" applyAlignment="1">
      <alignment horizontal="center" vertical="center"/>
    </xf>
    <xf numFmtId="1" fontId="3" fillId="3" borderId="7" xfId="0" applyNumberFormat="1" applyFont="1" applyFill="1" applyBorder="1" applyAlignment="1">
      <alignment horizontal="center" vertical="center"/>
    </xf>
    <xf numFmtId="1" fontId="3" fillId="3" borderId="17" xfId="0" applyNumberFormat="1" applyFont="1" applyFill="1" applyBorder="1" applyAlignment="1">
      <alignment horizontal="center" vertical="center"/>
    </xf>
    <xf numFmtId="2" fontId="3" fillId="3" borderId="45" xfId="0" applyNumberFormat="1" applyFont="1" applyFill="1" applyBorder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/>
    </xf>
    <xf numFmtId="2" fontId="3" fillId="3" borderId="17" xfId="0" applyNumberFormat="1" applyFont="1" applyFill="1" applyBorder="1" applyAlignment="1">
      <alignment horizontal="center" vertical="center"/>
    </xf>
    <xf numFmtId="1" fontId="3" fillId="4" borderId="13" xfId="0" applyNumberFormat="1" applyFont="1" applyFill="1" applyBorder="1" applyAlignment="1">
      <alignment horizontal="center" vertical="center"/>
    </xf>
    <xf numFmtId="1" fontId="3" fillId="4" borderId="7" xfId="0" applyNumberFormat="1" applyFont="1" applyFill="1" applyBorder="1" applyAlignment="1">
      <alignment horizontal="center" vertical="center"/>
    </xf>
    <xf numFmtId="1" fontId="3" fillId="4" borderId="17" xfId="0" applyNumberFormat="1" applyFont="1" applyFill="1" applyBorder="1" applyAlignment="1">
      <alignment horizontal="center" vertical="center"/>
    </xf>
    <xf numFmtId="2" fontId="3" fillId="4" borderId="13" xfId="0" applyNumberFormat="1" applyFont="1" applyFill="1" applyBorder="1" applyAlignment="1">
      <alignment horizontal="center" vertical="center"/>
    </xf>
    <xf numFmtId="2" fontId="3" fillId="4" borderId="7" xfId="0" applyNumberFormat="1" applyFont="1" applyFill="1" applyBorder="1" applyAlignment="1">
      <alignment horizontal="center" vertical="center"/>
    </xf>
    <xf numFmtId="2" fontId="3" fillId="4" borderId="17" xfId="0" applyNumberFormat="1" applyFont="1" applyFill="1" applyBorder="1" applyAlignment="1">
      <alignment horizontal="center" vertical="center"/>
    </xf>
    <xf numFmtId="1" fontId="3" fillId="5" borderId="13" xfId="0" applyNumberFormat="1" applyFont="1" applyFill="1" applyBorder="1" applyAlignment="1">
      <alignment horizontal="center" vertical="center"/>
    </xf>
    <xf numFmtId="1" fontId="3" fillId="5" borderId="7" xfId="0" applyNumberFormat="1" applyFont="1" applyFill="1" applyBorder="1" applyAlignment="1">
      <alignment horizontal="center" vertical="center"/>
    </xf>
    <xf numFmtId="1" fontId="3" fillId="5" borderId="17" xfId="0" applyNumberFormat="1" applyFont="1" applyFill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/>
    </xf>
    <xf numFmtId="2" fontId="3" fillId="5" borderId="7" xfId="0" applyNumberFormat="1" applyFont="1" applyFill="1" applyBorder="1" applyAlignment="1">
      <alignment horizontal="center" vertical="center"/>
    </xf>
    <xf numFmtId="2" fontId="3" fillId="5" borderId="17" xfId="0" applyNumberFormat="1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4" fillId="0" borderId="3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6" fillId="3" borderId="41" xfId="0" applyFont="1" applyFill="1" applyBorder="1" applyAlignment="1">
      <alignment horizontal="center" vertical="center" textRotation="90"/>
    </xf>
    <xf numFmtId="0" fontId="6" fillId="3" borderId="42" xfId="0" applyFont="1" applyFill="1" applyBorder="1" applyAlignment="1">
      <alignment horizontal="center" vertical="center" textRotation="90"/>
    </xf>
    <xf numFmtId="0" fontId="6" fillId="3" borderId="43" xfId="0" applyFont="1" applyFill="1" applyBorder="1" applyAlignment="1">
      <alignment horizontal="center" vertical="center" textRotation="90"/>
    </xf>
    <xf numFmtId="0" fontId="6" fillId="4" borderId="44" xfId="0" applyFont="1" applyFill="1" applyBorder="1" applyAlignment="1">
      <alignment horizontal="center" vertical="center" textRotation="90"/>
    </xf>
    <xf numFmtId="0" fontId="6" fillId="4" borderId="42" xfId="0" applyFont="1" applyFill="1" applyBorder="1" applyAlignment="1">
      <alignment horizontal="center" vertical="center" textRotation="90"/>
    </xf>
    <xf numFmtId="0" fontId="6" fillId="4" borderId="43" xfId="0" applyFont="1" applyFill="1" applyBorder="1" applyAlignment="1">
      <alignment horizontal="center" vertical="center" textRotation="90"/>
    </xf>
    <xf numFmtId="1" fontId="3" fillId="3" borderId="46" xfId="0" applyNumberFormat="1" applyFont="1" applyFill="1" applyBorder="1" applyAlignment="1">
      <alignment horizontal="center" vertical="center"/>
    </xf>
    <xf numFmtId="1" fontId="3" fillId="3" borderId="8" xfId="0" applyNumberFormat="1" applyFont="1" applyFill="1" applyBorder="1" applyAlignment="1">
      <alignment horizontal="center" vertical="center"/>
    </xf>
    <xf numFmtId="1" fontId="3" fillId="3" borderId="18" xfId="0" applyNumberFormat="1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colors>
    <mruColors>
      <color rgb="FFF4DBD8"/>
      <color rgb="FFEEDFFC"/>
      <color rgb="FFC8EDEF"/>
      <color rgb="FFE0EAC3"/>
      <color rgb="FFFEDDDA"/>
      <color rgb="FFBFEECD"/>
      <color rgb="FFD6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3"/>
  <sheetViews>
    <sheetView tabSelected="1" topLeftCell="A7" workbookViewId="0">
      <selection activeCell="B6" sqref="B6"/>
    </sheetView>
  </sheetViews>
  <sheetFormatPr baseColWidth="10" defaultRowHeight="16" x14ac:dyDescent="0.2"/>
  <cols>
    <col min="1" max="1" width="23" customWidth="1"/>
    <col min="2" max="2" width="54.33203125" customWidth="1"/>
    <col min="3" max="4" width="21.83203125" customWidth="1"/>
    <col min="5" max="5" width="20.5" customWidth="1"/>
    <col min="7" max="7" width="29.5" customWidth="1"/>
    <col min="8" max="8" width="24.6640625" customWidth="1"/>
    <col min="9" max="9" width="17.6640625" customWidth="1"/>
    <col min="11" max="11" width="14.5" customWidth="1"/>
  </cols>
  <sheetData>
    <row r="1" spans="1:11" ht="20" thickTop="1" thickBot="1" x14ac:dyDescent="0.25">
      <c r="A1" s="81" t="s">
        <v>17</v>
      </c>
      <c r="B1" s="82"/>
      <c r="C1" s="83" t="s">
        <v>3</v>
      </c>
      <c r="D1" s="84"/>
      <c r="E1" s="85"/>
      <c r="F1" s="83" t="s">
        <v>5</v>
      </c>
      <c r="G1" s="84"/>
      <c r="H1" s="84"/>
      <c r="I1" s="84"/>
      <c r="J1" s="84"/>
      <c r="K1" s="85"/>
    </row>
    <row r="2" spans="1:11" ht="19" thickBot="1" x14ac:dyDescent="0.25">
      <c r="A2" s="4" t="s">
        <v>12</v>
      </c>
      <c r="B2" s="6" t="s">
        <v>7</v>
      </c>
      <c r="C2" s="4" t="s">
        <v>0</v>
      </c>
      <c r="D2" s="5" t="s">
        <v>1</v>
      </c>
      <c r="E2" s="6" t="s">
        <v>2</v>
      </c>
      <c r="F2" s="1" t="s">
        <v>8</v>
      </c>
      <c r="G2" s="2" t="s">
        <v>6</v>
      </c>
      <c r="H2" s="2" t="s">
        <v>9</v>
      </c>
      <c r="I2" s="2" t="s">
        <v>10</v>
      </c>
      <c r="J2" s="2" t="s">
        <v>4</v>
      </c>
      <c r="K2" s="3" t="s">
        <v>11</v>
      </c>
    </row>
    <row r="3" spans="1:11" ht="19" customHeight="1" thickTop="1" x14ac:dyDescent="0.2">
      <c r="A3" s="86" t="s">
        <v>13</v>
      </c>
      <c r="B3" s="35">
        <v>511636</v>
      </c>
      <c r="C3" s="7"/>
      <c r="D3" s="8">
        <v>1</v>
      </c>
      <c r="E3" s="9"/>
      <c r="F3" s="13">
        <f t="shared" ref="F3:F53" si="0">SUM(C3:E3)</f>
        <v>1</v>
      </c>
      <c r="G3" s="23">
        <f>(F3/SUM(F3:F11))*100</f>
        <v>5.5555555555555554</v>
      </c>
      <c r="H3" s="63">
        <f>SUMPRODUCT(B3:B11,F3:F11)/SUM(F3:F11)</f>
        <v>511665.38888888888</v>
      </c>
      <c r="I3" s="66">
        <f>SUMPRODUCT(F3:F11,(B3:B11-H3)^2)/SUM(F3:F11)</f>
        <v>102.45987654320987</v>
      </c>
      <c r="J3" s="66">
        <f>SQRT(I3)</f>
        <v>10.122246615411514</v>
      </c>
      <c r="K3" s="92">
        <f>MEDIAN(Sheet2!A1:A18)</f>
        <v>511665.5</v>
      </c>
    </row>
    <row r="4" spans="1:11" ht="18" x14ac:dyDescent="0.2">
      <c r="A4" s="87"/>
      <c r="B4" s="36">
        <v>511661</v>
      </c>
      <c r="C4" s="10">
        <v>1</v>
      </c>
      <c r="D4" s="11"/>
      <c r="E4" s="12">
        <v>1</v>
      </c>
      <c r="F4" s="13">
        <f t="shared" si="0"/>
        <v>2</v>
      </c>
      <c r="G4" s="23">
        <f>(F4/SUM($F$3:$F$11))*100</f>
        <v>11.111111111111111</v>
      </c>
      <c r="H4" s="64"/>
      <c r="I4" s="67"/>
      <c r="J4" s="67"/>
      <c r="K4" s="93"/>
    </row>
    <row r="5" spans="1:11" ht="18" x14ac:dyDescent="0.2">
      <c r="A5" s="87"/>
      <c r="B5" s="36">
        <v>511662</v>
      </c>
      <c r="C5" s="10">
        <v>1</v>
      </c>
      <c r="D5" s="11">
        <v>1</v>
      </c>
      <c r="E5" s="12">
        <v>1</v>
      </c>
      <c r="F5" s="13">
        <f t="shared" si="0"/>
        <v>3</v>
      </c>
      <c r="G5" s="23">
        <f t="shared" ref="G5:G11" si="1">(F5/SUM($F$3:$F$11))*100</f>
        <v>16.666666666666664</v>
      </c>
      <c r="H5" s="64"/>
      <c r="I5" s="67"/>
      <c r="J5" s="67"/>
      <c r="K5" s="93"/>
    </row>
    <row r="6" spans="1:11" ht="18" x14ac:dyDescent="0.2">
      <c r="A6" s="87"/>
      <c r="B6" s="36">
        <v>511663</v>
      </c>
      <c r="C6" s="10">
        <v>2</v>
      </c>
      <c r="D6" s="11"/>
      <c r="E6" s="12"/>
      <c r="F6" s="13">
        <f t="shared" si="0"/>
        <v>2</v>
      </c>
      <c r="G6" s="23">
        <f t="shared" si="1"/>
        <v>11.111111111111111</v>
      </c>
      <c r="H6" s="64"/>
      <c r="I6" s="67"/>
      <c r="J6" s="67"/>
      <c r="K6" s="93"/>
    </row>
    <row r="7" spans="1:11" ht="18" x14ac:dyDescent="0.2">
      <c r="A7" s="87"/>
      <c r="B7" s="36">
        <v>511664</v>
      </c>
      <c r="C7" s="10">
        <v>1</v>
      </c>
      <c r="D7" s="11"/>
      <c r="E7" s="12"/>
      <c r="F7" s="13">
        <f t="shared" si="0"/>
        <v>1</v>
      </c>
      <c r="G7" s="23">
        <f t="shared" si="1"/>
        <v>5.5555555555555554</v>
      </c>
      <c r="H7" s="64"/>
      <c r="I7" s="67"/>
      <c r="J7" s="67"/>
      <c r="K7" s="93"/>
    </row>
    <row r="8" spans="1:11" ht="18" x14ac:dyDescent="0.2">
      <c r="A8" s="87"/>
      <c r="B8" s="36">
        <v>511667</v>
      </c>
      <c r="C8" s="10">
        <v>1</v>
      </c>
      <c r="D8" s="11">
        <v>4</v>
      </c>
      <c r="E8" s="12">
        <v>1</v>
      </c>
      <c r="F8" s="13">
        <f t="shared" si="0"/>
        <v>6</v>
      </c>
      <c r="G8" s="23">
        <f t="shared" si="1"/>
        <v>33.333333333333329</v>
      </c>
      <c r="H8" s="64"/>
      <c r="I8" s="67"/>
      <c r="J8" s="67"/>
      <c r="K8" s="93"/>
    </row>
    <row r="9" spans="1:11" ht="18" x14ac:dyDescent="0.2">
      <c r="A9" s="87"/>
      <c r="B9" s="37">
        <v>511673</v>
      </c>
      <c r="C9" s="15"/>
      <c r="D9" s="16"/>
      <c r="E9" s="17">
        <v>1</v>
      </c>
      <c r="F9" s="13">
        <f t="shared" si="0"/>
        <v>1</v>
      </c>
      <c r="G9" s="23">
        <f t="shared" si="1"/>
        <v>5.5555555555555554</v>
      </c>
      <c r="H9" s="64"/>
      <c r="I9" s="67"/>
      <c r="J9" s="67"/>
      <c r="K9" s="93"/>
    </row>
    <row r="10" spans="1:11" ht="18" customHeight="1" x14ac:dyDescent="0.2">
      <c r="A10" s="87"/>
      <c r="B10" s="37">
        <v>511676</v>
      </c>
      <c r="C10" s="15"/>
      <c r="D10" s="16"/>
      <c r="E10" s="17">
        <v>1</v>
      </c>
      <c r="F10" s="13">
        <f t="shared" si="0"/>
        <v>1</v>
      </c>
      <c r="G10" s="23">
        <f t="shared" si="1"/>
        <v>5.5555555555555554</v>
      </c>
      <c r="H10" s="64"/>
      <c r="I10" s="67"/>
      <c r="J10" s="67"/>
      <c r="K10" s="93"/>
    </row>
    <row r="11" spans="1:11" ht="19" thickBot="1" x14ac:dyDescent="0.25">
      <c r="A11" s="88"/>
      <c r="B11" s="37">
        <v>511692</v>
      </c>
      <c r="C11" s="15"/>
      <c r="D11" s="16"/>
      <c r="E11" s="17">
        <v>1</v>
      </c>
      <c r="F11" s="27">
        <f t="shared" si="0"/>
        <v>1</v>
      </c>
      <c r="G11" s="28">
        <f t="shared" si="1"/>
        <v>5.5555555555555554</v>
      </c>
      <c r="H11" s="65"/>
      <c r="I11" s="68"/>
      <c r="J11" s="68"/>
      <c r="K11" s="94"/>
    </row>
    <row r="12" spans="1:11" ht="18" x14ac:dyDescent="0.2">
      <c r="A12" s="89" t="s">
        <v>14</v>
      </c>
      <c r="B12" s="38">
        <v>511777</v>
      </c>
      <c r="C12" s="19"/>
      <c r="D12" s="20">
        <v>1</v>
      </c>
      <c r="E12" s="21"/>
      <c r="F12" s="32">
        <f t="shared" si="0"/>
        <v>1</v>
      </c>
      <c r="G12" s="22">
        <f>(F12/SUM(F12:F30))*100</f>
        <v>4.7619047619047619</v>
      </c>
      <c r="H12" s="69">
        <f>SUMPRODUCT(B12:B30,F12:F30)/SUM(F12:F30)</f>
        <v>511810.09523809527</v>
      </c>
      <c r="I12" s="72">
        <f>SUMPRODUCT(F12:F30,(B12:B30-H12)^2)/SUM(F12:F30)</f>
        <v>453.89569160997735</v>
      </c>
      <c r="J12" s="72">
        <f>SQRT(I12)</f>
        <v>21.304827894399367</v>
      </c>
      <c r="K12" s="95">
        <f>MEDIAN(Sheet2!B1:B21)</f>
        <v>511804</v>
      </c>
    </row>
    <row r="13" spans="1:11" ht="18" x14ac:dyDescent="0.2">
      <c r="A13" s="90"/>
      <c r="B13" s="39">
        <v>511778</v>
      </c>
      <c r="C13" s="10">
        <v>1</v>
      </c>
      <c r="D13" s="11"/>
      <c r="E13" s="12"/>
      <c r="F13" s="13">
        <f t="shared" si="0"/>
        <v>1</v>
      </c>
      <c r="G13" s="23">
        <f>(F13/SUM($F$12:$F$30))*100</f>
        <v>4.7619047619047619</v>
      </c>
      <c r="H13" s="70"/>
      <c r="I13" s="73"/>
      <c r="J13" s="73"/>
      <c r="K13" s="96"/>
    </row>
    <row r="14" spans="1:11" ht="18" x14ac:dyDescent="0.2">
      <c r="A14" s="90"/>
      <c r="B14" s="39">
        <v>511780</v>
      </c>
      <c r="C14" s="10"/>
      <c r="D14" s="11">
        <v>1</v>
      </c>
      <c r="E14" s="12"/>
      <c r="F14" s="13">
        <f>SUM(D14:E14)</f>
        <v>1</v>
      </c>
      <c r="G14" s="23">
        <f t="shared" ref="G14:G30" si="2">(F14/SUM($F$12:$F$30))*100</f>
        <v>4.7619047619047619</v>
      </c>
      <c r="H14" s="70"/>
      <c r="I14" s="73"/>
      <c r="J14" s="73"/>
      <c r="K14" s="96"/>
    </row>
    <row r="15" spans="1:11" ht="18" x14ac:dyDescent="0.2">
      <c r="A15" s="90"/>
      <c r="B15" s="39">
        <v>511785</v>
      </c>
      <c r="C15" s="10"/>
      <c r="D15" s="11">
        <v>1</v>
      </c>
      <c r="E15" s="12"/>
      <c r="F15" s="13">
        <f t="shared" si="0"/>
        <v>1</v>
      </c>
      <c r="G15" s="23">
        <f t="shared" si="2"/>
        <v>4.7619047619047619</v>
      </c>
      <c r="H15" s="70"/>
      <c r="I15" s="73"/>
      <c r="J15" s="73"/>
      <c r="K15" s="96"/>
    </row>
    <row r="16" spans="1:11" ht="18" x14ac:dyDescent="0.2">
      <c r="A16" s="90"/>
      <c r="B16" s="39">
        <v>511792</v>
      </c>
      <c r="C16" s="10">
        <v>1</v>
      </c>
      <c r="D16" s="11"/>
      <c r="E16" s="12"/>
      <c r="F16" s="13">
        <f t="shared" si="0"/>
        <v>1</v>
      </c>
      <c r="G16" s="23">
        <f t="shared" si="2"/>
        <v>4.7619047619047619</v>
      </c>
      <c r="H16" s="70"/>
      <c r="I16" s="73"/>
      <c r="J16" s="73"/>
      <c r="K16" s="96"/>
    </row>
    <row r="17" spans="1:11" ht="18" x14ac:dyDescent="0.2">
      <c r="A17" s="90"/>
      <c r="B17" s="39">
        <v>511795</v>
      </c>
      <c r="C17" s="10"/>
      <c r="D17" s="11">
        <v>1</v>
      </c>
      <c r="E17" s="12"/>
      <c r="F17" s="13">
        <f t="shared" ref="F17" si="3">SUM(C17:E17)</f>
        <v>1</v>
      </c>
      <c r="G17" s="23">
        <f t="shared" si="2"/>
        <v>4.7619047619047619</v>
      </c>
      <c r="H17" s="70"/>
      <c r="I17" s="73"/>
      <c r="J17" s="73"/>
      <c r="K17" s="96"/>
    </row>
    <row r="18" spans="1:11" ht="18" x14ac:dyDescent="0.2">
      <c r="A18" s="90"/>
      <c r="B18" s="39">
        <v>511798</v>
      </c>
      <c r="C18" s="10">
        <v>1</v>
      </c>
      <c r="D18" s="11"/>
      <c r="E18" s="12"/>
      <c r="F18" s="13">
        <f t="shared" si="0"/>
        <v>1</v>
      </c>
      <c r="G18" s="23">
        <f t="shared" si="2"/>
        <v>4.7619047619047619</v>
      </c>
      <c r="H18" s="70"/>
      <c r="I18" s="73"/>
      <c r="J18" s="73"/>
      <c r="K18" s="96"/>
    </row>
    <row r="19" spans="1:11" ht="18" x14ac:dyDescent="0.2">
      <c r="A19" s="90"/>
      <c r="B19" s="39">
        <v>511800</v>
      </c>
      <c r="C19" s="10"/>
      <c r="D19" s="11">
        <v>1</v>
      </c>
      <c r="E19" s="12"/>
      <c r="F19" s="13">
        <f t="shared" si="0"/>
        <v>1</v>
      </c>
      <c r="G19" s="23">
        <f t="shared" si="2"/>
        <v>4.7619047619047619</v>
      </c>
      <c r="H19" s="70"/>
      <c r="I19" s="73"/>
      <c r="J19" s="73"/>
      <c r="K19" s="96"/>
    </row>
    <row r="20" spans="1:11" ht="18" x14ac:dyDescent="0.2">
      <c r="A20" s="90"/>
      <c r="B20" s="39">
        <v>511803</v>
      </c>
      <c r="C20" s="10"/>
      <c r="D20" s="11"/>
      <c r="E20" s="12">
        <v>1</v>
      </c>
      <c r="F20" s="13">
        <f t="shared" si="0"/>
        <v>1</v>
      </c>
      <c r="G20" s="23">
        <f t="shared" si="2"/>
        <v>4.7619047619047619</v>
      </c>
      <c r="H20" s="70"/>
      <c r="I20" s="73"/>
      <c r="J20" s="73"/>
      <c r="K20" s="96"/>
    </row>
    <row r="21" spans="1:11" ht="18" x14ac:dyDescent="0.2">
      <c r="A21" s="90"/>
      <c r="B21" s="39">
        <v>511804</v>
      </c>
      <c r="C21" s="10">
        <v>1</v>
      </c>
      <c r="D21" s="11">
        <v>1</v>
      </c>
      <c r="E21" s="12"/>
      <c r="F21" s="13">
        <f t="shared" si="0"/>
        <v>2</v>
      </c>
      <c r="G21" s="23">
        <f t="shared" si="2"/>
        <v>9.5238095238095237</v>
      </c>
      <c r="H21" s="70"/>
      <c r="I21" s="73"/>
      <c r="J21" s="73"/>
      <c r="K21" s="96"/>
    </row>
    <row r="22" spans="1:11" ht="18" x14ac:dyDescent="0.2">
      <c r="A22" s="90"/>
      <c r="B22" s="39">
        <v>511809</v>
      </c>
      <c r="C22" s="15">
        <v>1</v>
      </c>
      <c r="D22" s="16"/>
      <c r="E22" s="17"/>
      <c r="F22" s="13">
        <f t="shared" ref="F22" si="4">SUM(C22:E22)</f>
        <v>1</v>
      </c>
      <c r="G22" s="23">
        <f t="shared" si="2"/>
        <v>4.7619047619047619</v>
      </c>
      <c r="H22" s="70"/>
      <c r="I22" s="73"/>
      <c r="J22" s="73"/>
      <c r="K22" s="96"/>
    </row>
    <row r="23" spans="1:11" ht="18" customHeight="1" x14ac:dyDescent="0.2">
      <c r="A23" s="90"/>
      <c r="B23" s="39">
        <v>511816</v>
      </c>
      <c r="C23" s="15"/>
      <c r="D23" s="16"/>
      <c r="E23" s="17">
        <v>1</v>
      </c>
      <c r="F23" s="13">
        <f t="shared" si="0"/>
        <v>1</v>
      </c>
      <c r="G23" s="23">
        <f t="shared" si="2"/>
        <v>4.7619047619047619</v>
      </c>
      <c r="H23" s="70"/>
      <c r="I23" s="73"/>
      <c r="J23" s="73"/>
      <c r="K23" s="96"/>
    </row>
    <row r="24" spans="1:11" ht="18" x14ac:dyDescent="0.2">
      <c r="A24" s="90"/>
      <c r="B24" s="39">
        <v>511823</v>
      </c>
      <c r="C24" s="15"/>
      <c r="D24" s="16"/>
      <c r="E24" s="17">
        <v>1</v>
      </c>
      <c r="F24" s="13">
        <f t="shared" si="0"/>
        <v>1</v>
      </c>
      <c r="G24" s="23">
        <f t="shared" si="2"/>
        <v>4.7619047619047619</v>
      </c>
      <c r="H24" s="70"/>
      <c r="I24" s="73"/>
      <c r="J24" s="73"/>
      <c r="K24" s="96"/>
    </row>
    <row r="25" spans="1:11" ht="18" x14ac:dyDescent="0.2">
      <c r="A25" s="90"/>
      <c r="B25" s="39">
        <v>511824</v>
      </c>
      <c r="C25" s="15"/>
      <c r="D25" s="16">
        <v>1</v>
      </c>
      <c r="E25" s="17"/>
      <c r="F25" s="13">
        <f t="shared" si="0"/>
        <v>1</v>
      </c>
      <c r="G25" s="23">
        <f t="shared" si="2"/>
        <v>4.7619047619047619</v>
      </c>
      <c r="H25" s="70"/>
      <c r="I25" s="73"/>
      <c r="J25" s="73"/>
      <c r="K25" s="96"/>
    </row>
    <row r="26" spans="1:11" ht="18" x14ac:dyDescent="0.2">
      <c r="A26" s="90"/>
      <c r="B26" s="40">
        <v>511830</v>
      </c>
      <c r="C26" s="15">
        <v>1</v>
      </c>
      <c r="D26" s="16"/>
      <c r="E26" s="17"/>
      <c r="F26" s="13">
        <f t="shared" si="0"/>
        <v>1</v>
      </c>
      <c r="G26" s="23">
        <f t="shared" si="2"/>
        <v>4.7619047619047619</v>
      </c>
      <c r="H26" s="70"/>
      <c r="I26" s="73"/>
      <c r="J26" s="73"/>
      <c r="K26" s="96"/>
    </row>
    <row r="27" spans="1:11" ht="18" x14ac:dyDescent="0.2">
      <c r="A27" s="90"/>
      <c r="B27" s="40">
        <v>511834</v>
      </c>
      <c r="C27" s="15">
        <v>1</v>
      </c>
      <c r="D27" s="16"/>
      <c r="E27" s="17"/>
      <c r="F27" s="13">
        <f t="shared" si="0"/>
        <v>1</v>
      </c>
      <c r="G27" s="23">
        <f t="shared" si="2"/>
        <v>4.7619047619047619</v>
      </c>
      <c r="H27" s="70"/>
      <c r="I27" s="73"/>
      <c r="J27" s="73"/>
      <c r="K27" s="96"/>
    </row>
    <row r="28" spans="1:11" ht="18" x14ac:dyDescent="0.2">
      <c r="A28" s="90"/>
      <c r="B28" s="40">
        <v>511839</v>
      </c>
      <c r="C28" s="15">
        <v>1</v>
      </c>
      <c r="D28" s="16"/>
      <c r="E28" s="17"/>
      <c r="F28" s="13">
        <f t="shared" si="0"/>
        <v>1</v>
      </c>
      <c r="G28" s="23">
        <f t="shared" si="2"/>
        <v>4.7619047619047619</v>
      </c>
      <c r="H28" s="70"/>
      <c r="I28" s="73"/>
      <c r="J28" s="73"/>
      <c r="K28" s="96"/>
    </row>
    <row r="29" spans="1:11" ht="18" x14ac:dyDescent="0.2">
      <c r="A29" s="90"/>
      <c r="B29" s="40">
        <v>511840</v>
      </c>
      <c r="C29" s="15"/>
      <c r="D29" s="16"/>
      <c r="E29" s="17">
        <v>2</v>
      </c>
      <c r="F29" s="13">
        <f t="shared" si="0"/>
        <v>2</v>
      </c>
      <c r="G29" s="23">
        <f t="shared" si="2"/>
        <v>9.5238095238095237</v>
      </c>
      <c r="H29" s="70"/>
      <c r="I29" s="73"/>
      <c r="J29" s="73"/>
      <c r="K29" s="96"/>
    </row>
    <row r="30" spans="1:11" ht="19" thickBot="1" x14ac:dyDescent="0.25">
      <c r="A30" s="91"/>
      <c r="B30" s="41">
        <v>511841</v>
      </c>
      <c r="C30" s="24"/>
      <c r="D30" s="25"/>
      <c r="E30" s="26">
        <v>1</v>
      </c>
      <c r="F30" s="27">
        <f t="shared" si="0"/>
        <v>1</v>
      </c>
      <c r="G30" s="28">
        <f t="shared" si="2"/>
        <v>4.7619047619047619</v>
      </c>
      <c r="H30" s="71"/>
      <c r="I30" s="74"/>
      <c r="J30" s="74"/>
      <c r="K30" s="97"/>
    </row>
    <row r="31" spans="1:11" ht="18" x14ac:dyDescent="0.2">
      <c r="A31" s="58" t="s">
        <v>15</v>
      </c>
      <c r="B31" s="42">
        <v>511874</v>
      </c>
      <c r="C31" s="29"/>
      <c r="D31" s="30">
        <v>1</v>
      </c>
      <c r="E31" s="31">
        <v>1</v>
      </c>
      <c r="F31" s="32">
        <f t="shared" si="0"/>
        <v>2</v>
      </c>
      <c r="G31" s="47">
        <f>(F31/SUM(F31:F40))*100</f>
        <v>12.5</v>
      </c>
      <c r="H31" s="75">
        <f>SUMPRODUCT(B31:B40,F31:F40)/SUM(F31:F40)</f>
        <v>511889.0625</v>
      </c>
      <c r="I31" s="78">
        <f>SUMPRODUCT(F31:F40,(B31:B40-H31)^2)/SUM(F31:F40)</f>
        <v>78.43359375</v>
      </c>
      <c r="J31" s="78">
        <f>SQRT(I31)</f>
        <v>8.8562742589646586</v>
      </c>
      <c r="K31" s="49">
        <f>MEDIAN(Sheet2!C1:C15)</f>
        <v>511894</v>
      </c>
    </row>
    <row r="32" spans="1:11" ht="18" x14ac:dyDescent="0.2">
      <c r="A32" s="59"/>
      <c r="B32" s="43">
        <v>511878</v>
      </c>
      <c r="C32" s="10">
        <v>1</v>
      </c>
      <c r="D32" s="11"/>
      <c r="E32" s="12"/>
      <c r="F32" s="13">
        <f t="shared" si="0"/>
        <v>1</v>
      </c>
      <c r="G32" s="14">
        <f>(F32/SUM($F$31:$F$40))*100</f>
        <v>6.25</v>
      </c>
      <c r="H32" s="76"/>
      <c r="I32" s="79"/>
      <c r="J32" s="79"/>
      <c r="K32" s="50"/>
    </row>
    <row r="33" spans="1:11" ht="18" x14ac:dyDescent="0.2">
      <c r="A33" s="59"/>
      <c r="B33" s="43">
        <v>511880</v>
      </c>
      <c r="C33" s="10"/>
      <c r="D33" s="11">
        <v>2</v>
      </c>
      <c r="E33" s="12"/>
      <c r="F33" s="13">
        <f t="shared" si="0"/>
        <v>2</v>
      </c>
      <c r="G33" s="14">
        <f t="shared" ref="G33:G40" si="5">(F33/SUM($F$31:$F$40))*100</f>
        <v>12.5</v>
      </c>
      <c r="H33" s="76"/>
      <c r="I33" s="79"/>
      <c r="J33" s="79"/>
      <c r="K33" s="50"/>
    </row>
    <row r="34" spans="1:11" ht="18" x14ac:dyDescent="0.2">
      <c r="A34" s="59"/>
      <c r="B34" s="43">
        <v>511887</v>
      </c>
      <c r="C34" s="10">
        <v>2</v>
      </c>
      <c r="D34" s="11"/>
      <c r="E34" s="12"/>
      <c r="F34" s="13">
        <f t="shared" si="0"/>
        <v>2</v>
      </c>
      <c r="G34" s="14">
        <f t="shared" si="5"/>
        <v>12.5</v>
      </c>
      <c r="H34" s="76"/>
      <c r="I34" s="79"/>
      <c r="J34" s="79"/>
      <c r="K34" s="50"/>
    </row>
    <row r="35" spans="1:11" ht="18" customHeight="1" x14ac:dyDescent="0.2">
      <c r="A35" s="59"/>
      <c r="B35" s="43">
        <v>511890</v>
      </c>
      <c r="C35" s="10"/>
      <c r="D35" s="11">
        <v>1</v>
      </c>
      <c r="E35" s="12"/>
      <c r="F35" s="13">
        <f t="shared" si="0"/>
        <v>1</v>
      </c>
      <c r="G35" s="14">
        <f t="shared" si="5"/>
        <v>6.25</v>
      </c>
      <c r="H35" s="76"/>
      <c r="I35" s="79"/>
      <c r="J35" s="79"/>
      <c r="K35" s="50"/>
    </row>
    <row r="36" spans="1:11" ht="18" x14ac:dyDescent="0.2">
      <c r="A36" s="59"/>
      <c r="B36" s="43">
        <v>511894</v>
      </c>
      <c r="C36" s="10"/>
      <c r="D36" s="11"/>
      <c r="E36" s="12">
        <v>1</v>
      </c>
      <c r="F36" s="13">
        <f t="shared" si="0"/>
        <v>1</v>
      </c>
      <c r="G36" s="14">
        <f t="shared" si="5"/>
        <v>6.25</v>
      </c>
      <c r="H36" s="76"/>
      <c r="I36" s="79"/>
      <c r="J36" s="79"/>
      <c r="K36" s="50"/>
    </row>
    <row r="37" spans="1:11" ht="18" x14ac:dyDescent="0.2">
      <c r="A37" s="59"/>
      <c r="B37" s="43">
        <v>511896</v>
      </c>
      <c r="C37" s="10">
        <v>1</v>
      </c>
      <c r="D37" s="11"/>
      <c r="E37" s="12">
        <v>1</v>
      </c>
      <c r="F37" s="13">
        <f t="shared" si="0"/>
        <v>2</v>
      </c>
      <c r="G37" s="14">
        <f t="shared" si="5"/>
        <v>12.5</v>
      </c>
      <c r="H37" s="76"/>
      <c r="I37" s="79"/>
      <c r="J37" s="79"/>
      <c r="K37" s="50"/>
    </row>
    <row r="38" spans="1:11" ht="18" x14ac:dyDescent="0.2">
      <c r="A38" s="59"/>
      <c r="B38" s="43">
        <v>511897</v>
      </c>
      <c r="C38" s="10"/>
      <c r="D38" s="11">
        <v>2</v>
      </c>
      <c r="E38" s="12"/>
      <c r="F38" s="13">
        <f t="shared" si="0"/>
        <v>2</v>
      </c>
      <c r="G38" s="14">
        <f t="shared" si="5"/>
        <v>12.5</v>
      </c>
      <c r="H38" s="76"/>
      <c r="I38" s="79"/>
      <c r="J38" s="79"/>
      <c r="K38" s="50"/>
    </row>
    <row r="39" spans="1:11" ht="18" x14ac:dyDescent="0.2">
      <c r="A39" s="59"/>
      <c r="B39" s="43">
        <v>511898</v>
      </c>
      <c r="C39" s="10"/>
      <c r="D39" s="11"/>
      <c r="E39" s="12">
        <v>2</v>
      </c>
      <c r="F39" s="13">
        <f t="shared" si="0"/>
        <v>2</v>
      </c>
      <c r="G39" s="14">
        <f t="shared" si="5"/>
        <v>12.5</v>
      </c>
      <c r="H39" s="76"/>
      <c r="I39" s="79"/>
      <c r="J39" s="79"/>
      <c r="K39" s="50"/>
    </row>
    <row r="40" spans="1:11" ht="19" thickBot="1" x14ac:dyDescent="0.25">
      <c r="A40" s="60"/>
      <c r="B40" s="43">
        <v>511899</v>
      </c>
      <c r="C40" s="10">
        <v>1</v>
      </c>
      <c r="D40" s="11"/>
      <c r="E40" s="12"/>
      <c r="F40" s="27">
        <f t="shared" si="0"/>
        <v>1</v>
      </c>
      <c r="G40" s="48">
        <f t="shared" si="5"/>
        <v>6.25</v>
      </c>
      <c r="H40" s="77"/>
      <c r="I40" s="80"/>
      <c r="J40" s="80"/>
      <c r="K40" s="51"/>
    </row>
    <row r="41" spans="1:11" ht="18" x14ac:dyDescent="0.2">
      <c r="A41" s="61" t="s">
        <v>16</v>
      </c>
      <c r="B41" s="44">
        <v>511932</v>
      </c>
      <c r="C41" s="19"/>
      <c r="D41" s="20"/>
      <c r="E41" s="21">
        <v>1</v>
      </c>
      <c r="F41" s="32">
        <f t="shared" si="0"/>
        <v>1</v>
      </c>
      <c r="G41" s="33">
        <f>(F41/SUM(F41:F53))*100</f>
        <v>6.666666666666667</v>
      </c>
      <c r="H41" s="52">
        <f>SUMPRODUCT(B41:B53,F41:F53)/SUM(F41:F53)</f>
        <v>511985.46666666667</v>
      </c>
      <c r="I41" s="54">
        <f>SUMPRODUCT(F41:F53,(B41:B53-H41)^2)/SUM(F41:F53)</f>
        <v>325.98222222222228</v>
      </c>
      <c r="J41" s="54">
        <f>SQRT(I41)</f>
        <v>18.054977768533039</v>
      </c>
      <c r="K41" s="56">
        <f>MEDIAN(Sheet2!D1:D15)</f>
        <v>511989</v>
      </c>
    </row>
    <row r="42" spans="1:11" ht="18" x14ac:dyDescent="0.2">
      <c r="A42" s="62"/>
      <c r="B42" s="45">
        <v>511972</v>
      </c>
      <c r="C42" s="10">
        <v>1</v>
      </c>
      <c r="D42" s="11"/>
      <c r="E42" s="12"/>
      <c r="F42" s="13">
        <f t="shared" si="0"/>
        <v>1</v>
      </c>
      <c r="G42" s="23">
        <f>(F42/SUM($F$41:$F$53))*100</f>
        <v>6.666666666666667</v>
      </c>
      <c r="H42" s="53"/>
      <c r="I42" s="55"/>
      <c r="J42" s="55"/>
      <c r="K42" s="57"/>
    </row>
    <row r="43" spans="1:11" ht="18" x14ac:dyDescent="0.2">
      <c r="A43" s="62"/>
      <c r="B43" s="45">
        <v>511973</v>
      </c>
      <c r="C43" s="10"/>
      <c r="D43" s="11"/>
      <c r="E43" s="12">
        <v>1</v>
      </c>
      <c r="F43" s="13">
        <f t="shared" si="0"/>
        <v>1</v>
      </c>
      <c r="G43" s="23">
        <f t="shared" ref="G43:G53" si="6">(F43/SUM($F$41:$F$53))*100</f>
        <v>6.666666666666667</v>
      </c>
      <c r="H43" s="53"/>
      <c r="I43" s="55"/>
      <c r="J43" s="55"/>
      <c r="K43" s="57"/>
    </row>
    <row r="44" spans="1:11" ht="18" x14ac:dyDescent="0.2">
      <c r="A44" s="62"/>
      <c r="B44" s="45">
        <v>511975</v>
      </c>
      <c r="C44" s="10"/>
      <c r="D44" s="11"/>
      <c r="E44" s="12">
        <v>1</v>
      </c>
      <c r="F44" s="13">
        <f t="shared" si="0"/>
        <v>1</v>
      </c>
      <c r="G44" s="23">
        <f t="shared" si="6"/>
        <v>6.666666666666667</v>
      </c>
      <c r="H44" s="53"/>
      <c r="I44" s="55"/>
      <c r="J44" s="55"/>
      <c r="K44" s="57"/>
    </row>
    <row r="45" spans="1:11" ht="18" x14ac:dyDescent="0.2">
      <c r="A45" s="62"/>
      <c r="B45" s="45">
        <v>511980</v>
      </c>
      <c r="C45" s="10"/>
      <c r="D45" s="11">
        <v>1</v>
      </c>
      <c r="E45" s="12"/>
      <c r="F45" s="13">
        <f t="shared" si="0"/>
        <v>1</v>
      </c>
      <c r="G45" s="23">
        <f t="shared" si="6"/>
        <v>6.666666666666667</v>
      </c>
      <c r="H45" s="53"/>
      <c r="I45" s="55"/>
      <c r="J45" s="55"/>
      <c r="K45" s="57"/>
    </row>
    <row r="46" spans="1:11" ht="18" x14ac:dyDescent="0.2">
      <c r="A46" s="62"/>
      <c r="B46" s="45">
        <v>511983</v>
      </c>
      <c r="C46" s="10"/>
      <c r="D46" s="11">
        <v>1</v>
      </c>
      <c r="E46" s="12"/>
      <c r="F46" s="13">
        <f t="shared" si="0"/>
        <v>1</v>
      </c>
      <c r="G46" s="23">
        <f t="shared" si="6"/>
        <v>6.666666666666667</v>
      </c>
      <c r="H46" s="53"/>
      <c r="I46" s="55"/>
      <c r="J46" s="55"/>
      <c r="K46" s="57"/>
    </row>
    <row r="47" spans="1:11" ht="18" x14ac:dyDescent="0.2">
      <c r="A47" s="62"/>
      <c r="B47" s="45">
        <v>511989</v>
      </c>
      <c r="C47" s="10"/>
      <c r="D47" s="11"/>
      <c r="E47" s="12">
        <v>2</v>
      </c>
      <c r="F47" s="13">
        <f t="shared" si="0"/>
        <v>2</v>
      </c>
      <c r="G47" s="23">
        <f t="shared" si="6"/>
        <v>13.333333333333334</v>
      </c>
      <c r="H47" s="53"/>
      <c r="I47" s="55"/>
      <c r="J47" s="55"/>
      <c r="K47" s="57"/>
    </row>
    <row r="48" spans="1:11" ht="18" x14ac:dyDescent="0.2">
      <c r="A48" s="62"/>
      <c r="B48" s="45">
        <v>511990</v>
      </c>
      <c r="C48" s="10">
        <v>1</v>
      </c>
      <c r="D48" s="11">
        <v>1</v>
      </c>
      <c r="E48" s="12"/>
      <c r="F48" s="13">
        <f t="shared" si="0"/>
        <v>2</v>
      </c>
      <c r="G48" s="23">
        <f t="shared" si="6"/>
        <v>13.333333333333334</v>
      </c>
      <c r="H48" s="53"/>
      <c r="I48" s="55"/>
      <c r="J48" s="55"/>
      <c r="K48" s="57"/>
    </row>
    <row r="49" spans="1:11" ht="18" x14ac:dyDescent="0.2">
      <c r="A49" s="62"/>
      <c r="B49" s="45">
        <v>511992</v>
      </c>
      <c r="C49" s="10">
        <v>1</v>
      </c>
      <c r="D49" s="11"/>
      <c r="E49" s="12"/>
      <c r="F49" s="13">
        <f t="shared" si="0"/>
        <v>1</v>
      </c>
      <c r="G49" s="23">
        <f t="shared" si="6"/>
        <v>6.666666666666667</v>
      </c>
      <c r="H49" s="53"/>
      <c r="I49" s="55"/>
      <c r="J49" s="55"/>
      <c r="K49" s="57"/>
    </row>
    <row r="50" spans="1:11" ht="18" x14ac:dyDescent="0.2">
      <c r="A50" s="62"/>
      <c r="B50" s="45">
        <v>512000</v>
      </c>
      <c r="C50" s="10">
        <v>1</v>
      </c>
      <c r="D50" s="11"/>
      <c r="E50" s="12"/>
      <c r="F50" s="13">
        <f t="shared" si="0"/>
        <v>1</v>
      </c>
      <c r="G50" s="23">
        <f t="shared" si="6"/>
        <v>6.666666666666667</v>
      </c>
      <c r="H50" s="53"/>
      <c r="I50" s="55"/>
      <c r="J50" s="55"/>
      <c r="K50" s="57"/>
    </row>
    <row r="51" spans="1:11" ht="18" x14ac:dyDescent="0.2">
      <c r="A51" s="62"/>
      <c r="B51" s="45">
        <v>512004</v>
      </c>
      <c r="C51" s="10"/>
      <c r="D51" s="11"/>
      <c r="E51" s="12">
        <v>1</v>
      </c>
      <c r="F51" s="13">
        <f t="shared" si="0"/>
        <v>1</v>
      </c>
      <c r="G51" s="23">
        <f t="shared" si="6"/>
        <v>6.666666666666667</v>
      </c>
      <c r="H51" s="53"/>
      <c r="I51" s="55"/>
      <c r="J51" s="55"/>
      <c r="K51" s="57"/>
    </row>
    <row r="52" spans="1:11" ht="18" x14ac:dyDescent="0.2">
      <c r="A52" s="62"/>
      <c r="B52" s="45">
        <v>512006</v>
      </c>
      <c r="C52" s="15">
        <v>1</v>
      </c>
      <c r="D52" s="16"/>
      <c r="E52" s="17"/>
      <c r="F52" s="13">
        <f t="shared" si="0"/>
        <v>1</v>
      </c>
      <c r="G52" s="23">
        <f t="shared" si="6"/>
        <v>6.666666666666667</v>
      </c>
      <c r="H52" s="53"/>
      <c r="I52" s="55"/>
      <c r="J52" s="55"/>
      <c r="K52" s="57"/>
    </row>
    <row r="53" spans="1:11" ht="18" x14ac:dyDescent="0.2">
      <c r="A53" s="62"/>
      <c r="B53" s="46">
        <v>512007</v>
      </c>
      <c r="C53" s="15"/>
      <c r="D53" s="16">
        <v>1</v>
      </c>
      <c r="E53" s="17"/>
      <c r="F53" s="18">
        <f t="shared" si="0"/>
        <v>1</v>
      </c>
      <c r="G53" s="34">
        <f t="shared" si="6"/>
        <v>6.666666666666667</v>
      </c>
      <c r="H53" s="53"/>
      <c r="I53" s="55"/>
      <c r="J53" s="55"/>
      <c r="K53" s="57"/>
    </row>
  </sheetData>
  <mergeCells count="23">
    <mergeCell ref="A1:B1"/>
    <mergeCell ref="C1:E1"/>
    <mergeCell ref="F1:K1"/>
    <mergeCell ref="A3:A11"/>
    <mergeCell ref="A12:A30"/>
    <mergeCell ref="K3:K11"/>
    <mergeCell ref="K12:K30"/>
    <mergeCell ref="A31:A40"/>
    <mergeCell ref="A41:A53"/>
    <mergeCell ref="H3:H11"/>
    <mergeCell ref="I3:I11"/>
    <mergeCell ref="J3:J11"/>
    <mergeCell ref="H12:H30"/>
    <mergeCell ref="I12:I30"/>
    <mergeCell ref="J12:J30"/>
    <mergeCell ref="H31:H40"/>
    <mergeCell ref="I31:I40"/>
    <mergeCell ref="J31:J40"/>
    <mergeCell ref="K31:K40"/>
    <mergeCell ref="H41:H53"/>
    <mergeCell ref="I41:I53"/>
    <mergeCell ref="J41:J53"/>
    <mergeCell ref="K41:K5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D9" sqref="D9:D10"/>
    </sheetView>
  </sheetViews>
  <sheetFormatPr baseColWidth="10" defaultRowHeight="16" x14ac:dyDescent="0.2"/>
  <sheetData>
    <row r="1" spans="1:4" ht="19" thickTop="1" x14ac:dyDescent="0.2">
      <c r="A1" s="35">
        <v>511636</v>
      </c>
      <c r="B1" s="38">
        <v>511777</v>
      </c>
      <c r="C1" s="42">
        <v>511874</v>
      </c>
      <c r="D1" s="44">
        <v>511932</v>
      </c>
    </row>
    <row r="2" spans="1:4" ht="18" x14ac:dyDescent="0.2">
      <c r="A2" s="36">
        <v>511661</v>
      </c>
      <c r="B2" s="39">
        <v>511778</v>
      </c>
      <c r="C2" s="43">
        <v>511878</v>
      </c>
      <c r="D2" s="45">
        <v>511972</v>
      </c>
    </row>
    <row r="3" spans="1:4" ht="18" x14ac:dyDescent="0.2">
      <c r="A3" s="36">
        <v>511661</v>
      </c>
      <c r="B3" s="39">
        <v>511780</v>
      </c>
      <c r="C3" s="43">
        <v>511880</v>
      </c>
      <c r="D3" s="45">
        <v>511973</v>
      </c>
    </row>
    <row r="4" spans="1:4" ht="18" x14ac:dyDescent="0.2">
      <c r="A4" s="36">
        <v>511662</v>
      </c>
      <c r="B4" s="39">
        <v>511785</v>
      </c>
      <c r="C4" s="43">
        <v>511880</v>
      </c>
      <c r="D4" s="45">
        <v>511975</v>
      </c>
    </row>
    <row r="5" spans="1:4" ht="18" x14ac:dyDescent="0.2">
      <c r="A5" s="36">
        <v>511662</v>
      </c>
      <c r="B5" s="39">
        <v>511792</v>
      </c>
      <c r="C5" s="43">
        <v>511887</v>
      </c>
      <c r="D5" s="45">
        <v>511980</v>
      </c>
    </row>
    <row r="6" spans="1:4" ht="18" x14ac:dyDescent="0.2">
      <c r="A6" s="36">
        <v>511662</v>
      </c>
      <c r="B6" s="39">
        <v>511795</v>
      </c>
      <c r="C6" s="43">
        <v>511887</v>
      </c>
      <c r="D6" s="45">
        <v>511983</v>
      </c>
    </row>
    <row r="7" spans="1:4" ht="18" x14ac:dyDescent="0.2">
      <c r="A7" s="36">
        <v>511663</v>
      </c>
      <c r="B7" s="39">
        <v>511798</v>
      </c>
      <c r="C7" s="43">
        <v>511890</v>
      </c>
      <c r="D7" s="45">
        <v>511989</v>
      </c>
    </row>
    <row r="8" spans="1:4" ht="18" x14ac:dyDescent="0.2">
      <c r="A8" s="36">
        <v>511663</v>
      </c>
      <c r="B8" s="39">
        <v>511800</v>
      </c>
      <c r="C8" s="43">
        <v>511894</v>
      </c>
      <c r="D8" s="45">
        <v>511989</v>
      </c>
    </row>
    <row r="9" spans="1:4" ht="18" x14ac:dyDescent="0.2">
      <c r="A9" s="36">
        <v>511664</v>
      </c>
      <c r="B9" s="39">
        <v>511803</v>
      </c>
      <c r="C9" s="43">
        <v>511896</v>
      </c>
      <c r="D9" s="45">
        <v>511990</v>
      </c>
    </row>
    <row r="10" spans="1:4" ht="18" x14ac:dyDescent="0.2">
      <c r="A10" s="36">
        <v>511667</v>
      </c>
      <c r="B10" s="39">
        <v>511804</v>
      </c>
      <c r="C10" s="43">
        <v>511896</v>
      </c>
      <c r="D10" s="45">
        <v>511990</v>
      </c>
    </row>
    <row r="11" spans="1:4" ht="18" x14ac:dyDescent="0.2">
      <c r="A11" s="36">
        <v>511667</v>
      </c>
      <c r="B11" s="39">
        <v>511804</v>
      </c>
      <c r="C11" s="43">
        <v>511897</v>
      </c>
      <c r="D11" s="45">
        <v>511992</v>
      </c>
    </row>
    <row r="12" spans="1:4" ht="18" x14ac:dyDescent="0.2">
      <c r="A12" s="36">
        <v>511667</v>
      </c>
      <c r="B12" s="39">
        <v>511809</v>
      </c>
      <c r="C12" s="43">
        <v>511897</v>
      </c>
      <c r="D12" s="45">
        <v>512000</v>
      </c>
    </row>
    <row r="13" spans="1:4" ht="18" x14ac:dyDescent="0.2">
      <c r="A13" s="36">
        <v>511667</v>
      </c>
      <c r="B13" s="39">
        <v>511816</v>
      </c>
      <c r="C13" s="43">
        <v>511898</v>
      </c>
      <c r="D13" s="45">
        <v>512004</v>
      </c>
    </row>
    <row r="14" spans="1:4" ht="18" x14ac:dyDescent="0.2">
      <c r="A14" s="36">
        <v>511667</v>
      </c>
      <c r="B14" s="39">
        <v>511823</v>
      </c>
      <c r="C14" s="43">
        <v>511898</v>
      </c>
      <c r="D14" s="45">
        <v>512006</v>
      </c>
    </row>
    <row r="15" spans="1:4" ht="18" x14ac:dyDescent="0.2">
      <c r="A15" s="36">
        <v>511667</v>
      </c>
      <c r="B15" s="39">
        <v>511824</v>
      </c>
      <c r="C15" s="43">
        <v>511899</v>
      </c>
      <c r="D15" s="46">
        <v>512007</v>
      </c>
    </row>
    <row r="16" spans="1:4" ht="18" x14ac:dyDescent="0.2">
      <c r="A16" s="37">
        <v>511673</v>
      </c>
      <c r="B16" s="40">
        <v>511830</v>
      </c>
    </row>
    <row r="17" spans="1:2" ht="18" x14ac:dyDescent="0.2">
      <c r="A17" s="37">
        <v>511676</v>
      </c>
      <c r="B17" s="40">
        <v>511834</v>
      </c>
    </row>
    <row r="18" spans="1:2" ht="18" x14ac:dyDescent="0.2">
      <c r="A18" s="37">
        <v>511692</v>
      </c>
      <c r="B18" s="40">
        <v>511839</v>
      </c>
    </row>
    <row r="19" spans="1:2" ht="18" x14ac:dyDescent="0.2">
      <c r="B19" s="40">
        <v>511840</v>
      </c>
    </row>
    <row r="20" spans="1:2" ht="18" x14ac:dyDescent="0.2">
      <c r="B20" s="40">
        <v>511840</v>
      </c>
    </row>
    <row r="21" spans="1:2" ht="19" thickBot="1" x14ac:dyDescent="0.25">
      <c r="B21" s="41">
        <v>511841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Pokorzynski, Nicholas David</cp:lastModifiedBy>
  <dcterms:created xsi:type="dcterms:W3CDTF">2018-01-06T21:34:51Z</dcterms:created>
  <dcterms:modified xsi:type="dcterms:W3CDTF">2018-09-27T22:59:06Z</dcterms:modified>
</cp:coreProperties>
</file>