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hanne\ownCloud\randomer-paper\drafts\eLife\resubmission\full-submission\Figure source files\"/>
    </mc:Choice>
  </mc:AlternateContent>
  <bookViews>
    <workbookView xWindow="0" yWindow="0" windowWidth="28800" windowHeight="11700" tabRatio="866" activeTab="4"/>
  </bookViews>
  <sheets>
    <sheet name="N40" sheetId="7" r:id="rId1"/>
    <sheet name="C1&gt;p C4 noMg" sheetId="10" r:id="rId2"/>
    <sheet name="C3&gt;p C2 noMg" sheetId="12" r:id="rId3"/>
    <sheet name="C1&gt;p C2 noMg" sheetId="2" r:id="rId4"/>
    <sheet name="C1-p C2 noMg 60mer" sheetId="11" r:id="rId5"/>
    <sheet name="prelig N20&gt;p" sheetId="1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2" l="1"/>
  <c r="E7" i="12"/>
  <c r="E9" i="12"/>
  <c r="F4" i="12"/>
  <c r="C6" i="7" l="1"/>
  <c r="D2" i="12"/>
  <c r="D7" i="12"/>
  <c r="E8" i="12"/>
  <c r="E2" i="7"/>
  <c r="C4" i="7"/>
  <c r="C2" i="7"/>
  <c r="E6" i="11"/>
  <c r="E17" i="12" l="1"/>
  <c r="E16" i="12"/>
  <c r="E15" i="12"/>
  <c r="E14" i="12"/>
  <c r="E13" i="12"/>
  <c r="E12" i="12"/>
  <c r="E11" i="12"/>
  <c r="E10" i="12"/>
  <c r="F7" i="12"/>
  <c r="E6" i="12"/>
  <c r="E4" i="12"/>
  <c r="E3" i="12"/>
  <c r="E2" i="12"/>
  <c r="F2" i="12"/>
  <c r="D17" i="12"/>
  <c r="F17" i="12" s="1"/>
  <c r="D16" i="12"/>
  <c r="D15" i="12"/>
  <c r="F15" i="12"/>
  <c r="D14" i="12"/>
  <c r="D13" i="12"/>
  <c r="F13" i="12" s="1"/>
  <c r="D12" i="12"/>
  <c r="D11" i="12"/>
  <c r="F11" i="12" s="1"/>
  <c r="D10" i="12"/>
  <c r="D9" i="12"/>
  <c r="F9" i="12" s="1"/>
  <c r="D8" i="12"/>
  <c r="D6" i="12"/>
  <c r="F6" i="12" s="1"/>
  <c r="D5" i="12"/>
  <c r="D4" i="12"/>
  <c r="D3" i="1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  <c r="E3" i="2"/>
  <c r="E2" i="2"/>
  <c r="E2" i="10"/>
  <c r="E17" i="10"/>
  <c r="E16" i="10"/>
  <c r="E15" i="10"/>
  <c r="E14" i="10"/>
  <c r="E13" i="10"/>
  <c r="E12" i="10"/>
  <c r="E11" i="10"/>
  <c r="E10" i="10"/>
  <c r="E9" i="10"/>
  <c r="E8" i="10"/>
  <c r="E7" i="10"/>
  <c r="E6" i="10"/>
  <c r="E5" i="10"/>
  <c r="E4" i="10"/>
  <c r="E3" i="10"/>
  <c r="D3" i="10"/>
  <c r="D4" i="10"/>
  <c r="D5" i="10"/>
  <c r="D6" i="10"/>
  <c r="D7" i="10"/>
  <c r="D8" i="10"/>
  <c r="D9" i="10"/>
  <c r="D10" i="10"/>
  <c r="D11" i="10"/>
  <c r="D12" i="10"/>
  <c r="D13" i="10"/>
  <c r="D14" i="10"/>
  <c r="D15" i="10"/>
  <c r="D16" i="10"/>
  <c r="D17" i="10"/>
  <c r="D2" i="10"/>
  <c r="E17" i="11"/>
  <c r="E16" i="11"/>
  <c r="E15" i="11"/>
  <c r="E14" i="11"/>
  <c r="E13" i="11"/>
  <c r="E12" i="11"/>
  <c r="E11" i="11"/>
  <c r="E10" i="11"/>
  <c r="E9" i="11"/>
  <c r="E8" i="11"/>
  <c r="E7" i="11"/>
  <c r="E5" i="11"/>
  <c r="E4" i="11"/>
  <c r="E3" i="11"/>
  <c r="E2" i="11"/>
  <c r="C18" i="11"/>
  <c r="D2" i="11" s="1"/>
  <c r="C11" i="7"/>
  <c r="C16" i="7"/>
  <c r="C12" i="7"/>
  <c r="C5" i="7"/>
  <c r="C13" i="7"/>
  <c r="C17" i="7"/>
  <c r="C7" i="7"/>
  <c r="C9" i="7"/>
  <c r="C10" i="7"/>
  <c r="C15" i="7"/>
  <c r="C3" i="7"/>
  <c r="C8" i="7"/>
  <c r="C18" i="7"/>
  <c r="C14" i="7"/>
  <c r="C18" i="2"/>
  <c r="J4" i="1"/>
  <c r="K4" i="1"/>
  <c r="L4" i="1"/>
  <c r="M4" i="1"/>
  <c r="K5" i="1"/>
  <c r="L5" i="1"/>
  <c r="M5" i="1"/>
  <c r="J5" i="1"/>
  <c r="F3" i="12" l="1"/>
  <c r="F12" i="12"/>
  <c r="D13" i="11"/>
  <c r="F13" i="11" s="1"/>
  <c r="D6" i="2"/>
  <c r="F6" i="2" s="1"/>
  <c r="D5" i="2"/>
  <c r="F2" i="11"/>
  <c r="D12" i="11"/>
  <c r="F12" i="11" s="1"/>
  <c r="D17" i="11"/>
  <c r="D9" i="11"/>
  <c r="F9" i="11" s="1"/>
  <c r="D5" i="11"/>
  <c r="F5" i="11" s="1"/>
  <c r="D16" i="11"/>
  <c r="F16" i="11" s="1"/>
  <c r="D4" i="11"/>
  <c r="F4" i="11" s="1"/>
  <c r="D15" i="11"/>
  <c r="F15" i="11" s="1"/>
  <c r="D11" i="11"/>
  <c r="F11" i="11" s="1"/>
  <c r="D7" i="11"/>
  <c r="F7" i="11" s="1"/>
  <c r="D3" i="11"/>
  <c r="F3" i="11" s="1"/>
  <c r="D8" i="11"/>
  <c r="F8" i="11" s="1"/>
  <c r="D14" i="11"/>
  <c r="F14" i="11" s="1"/>
  <c r="D10" i="11"/>
  <c r="F10" i="11" s="1"/>
  <c r="D6" i="11"/>
  <c r="F6" i="11" s="1"/>
  <c r="F17" i="11"/>
  <c r="D9" i="7"/>
  <c r="F17" i="10"/>
  <c r="F13" i="10"/>
  <c r="F9" i="10"/>
  <c r="F5" i="12"/>
  <c r="F10" i="12"/>
  <c r="F14" i="12"/>
  <c r="D5" i="7"/>
  <c r="F5" i="10"/>
  <c r="F15" i="10"/>
  <c r="F11" i="10"/>
  <c r="F7" i="10"/>
  <c r="F3" i="10"/>
  <c r="F16" i="10"/>
  <c r="F12" i="10"/>
  <c r="F8" i="10"/>
  <c r="F4" i="10"/>
  <c r="F2" i="10"/>
  <c r="F14" i="10"/>
  <c r="F10" i="10"/>
  <c r="F6" i="10"/>
  <c r="F8" i="12"/>
  <c r="F16" i="12"/>
  <c r="D10" i="2"/>
  <c r="F10" i="2" s="1"/>
  <c r="D7" i="2"/>
  <c r="F7" i="2" s="1"/>
  <c r="D3" i="2"/>
  <c r="F3" i="2" s="1"/>
  <c r="F5" i="2"/>
  <c r="D16" i="2"/>
  <c r="F16" i="2" s="1"/>
  <c r="D11" i="2"/>
  <c r="F11" i="2" s="1"/>
  <c r="D4" i="2"/>
  <c r="F4" i="2" s="1"/>
  <c r="D13" i="2"/>
  <c r="F13" i="2" s="1"/>
  <c r="D8" i="2"/>
  <c r="F8" i="2" s="1"/>
  <c r="D14" i="2"/>
  <c r="F14" i="2" s="1"/>
  <c r="D2" i="2"/>
  <c r="D9" i="2"/>
  <c r="F9" i="2" s="1"/>
  <c r="D12" i="2"/>
  <c r="F12" i="2" s="1"/>
  <c r="D15" i="2"/>
  <c r="F15" i="2" s="1"/>
  <c r="D17" i="2"/>
  <c r="F17" i="2" s="1"/>
  <c r="D17" i="7"/>
  <c r="D3" i="7"/>
  <c r="D7" i="7"/>
  <c r="D2" i="7"/>
  <c r="F2" i="7" s="1"/>
  <c r="D16" i="7"/>
  <c r="D14" i="7"/>
  <c r="D10" i="7"/>
  <c r="D13" i="7"/>
  <c r="D6" i="7"/>
  <c r="F5" i="7"/>
  <c r="D12" i="7"/>
  <c r="D8" i="7"/>
  <c r="D4" i="7"/>
  <c r="D11" i="7"/>
  <c r="D15" i="7"/>
  <c r="E15" i="7"/>
  <c r="E4" i="7"/>
  <c r="F4" i="7" s="1"/>
  <c r="E16" i="7"/>
  <c r="E3" i="7"/>
  <c r="E12" i="7"/>
  <c r="E13" i="7"/>
  <c r="E17" i="7"/>
  <c r="E14" i="7"/>
  <c r="E5" i="7"/>
  <c r="E7" i="7"/>
  <c r="E8" i="7"/>
  <c r="E11" i="7"/>
  <c r="E9" i="7"/>
  <c r="F9" i="7" s="1"/>
  <c r="E6" i="7"/>
  <c r="E10" i="7"/>
  <c r="F14" i="7" l="1"/>
  <c r="F17" i="7"/>
  <c r="F7" i="7"/>
  <c r="F2" i="2"/>
  <c r="F13" i="7"/>
  <c r="F12" i="7"/>
  <c r="F3" i="7"/>
  <c r="F10" i="7"/>
  <c r="F11" i="7"/>
  <c r="F6" i="7"/>
  <c r="F16" i="7"/>
  <c r="F15" i="7"/>
  <c r="F8" i="7"/>
</calcChain>
</file>

<file path=xl/sharedStrings.xml><?xml version="1.0" encoding="utf-8"?>
<sst xmlns="http://schemas.openxmlformats.org/spreadsheetml/2006/main" count="157" uniqueCount="41">
  <si>
    <t>A</t>
  </si>
  <si>
    <t>C</t>
  </si>
  <si>
    <t>G</t>
  </si>
  <si>
    <t>T</t>
  </si>
  <si>
    <t>N</t>
  </si>
  <si>
    <t>total</t>
  </si>
  <si>
    <t>pos</t>
  </si>
  <si>
    <t>CG</t>
  </si>
  <si>
    <t>CC</t>
  </si>
  <si>
    <t>GG</t>
  </si>
  <si>
    <t>CA</t>
  </si>
  <si>
    <t>AG</t>
  </si>
  <si>
    <t>GA</t>
  </si>
  <si>
    <t>GC</t>
  </si>
  <si>
    <t>AA</t>
  </si>
  <si>
    <t>AC</t>
  </si>
  <si>
    <t>NpN</t>
  </si>
  <si>
    <t>difference</t>
  </si>
  <si>
    <t>expected from pre-lig</t>
  </si>
  <si>
    <t>U</t>
  </si>
  <si>
    <t>CU</t>
  </si>
  <si>
    <t>GU</t>
  </si>
  <si>
    <t>UC</t>
  </si>
  <si>
    <t>UU</t>
  </si>
  <si>
    <t>AU</t>
  </si>
  <si>
    <t>UA</t>
  </si>
  <si>
    <t>UG</t>
  </si>
  <si>
    <t>wc -l</t>
  </si>
  <si>
    <t>count</t>
  </si>
  <si>
    <t>experimental</t>
  </si>
  <si>
    <t>preligation N20 material, nucleotide frequencies</t>
  </si>
  <si>
    <t>%A</t>
  </si>
  <si>
    <t>%C</t>
  </si>
  <si>
    <t>%G</t>
  </si>
  <si>
    <t>preligation frequencies</t>
  </si>
  <si>
    <t>%U</t>
  </si>
  <si>
    <r>
      <t>N</t>
    </r>
    <r>
      <rPr>
        <vertAlign val="subscript"/>
        <sz val="11"/>
        <color theme="1"/>
        <rFont val="Calibri"/>
        <family val="2"/>
        <scheme val="minor"/>
      </rPr>
      <t>20</t>
    </r>
    <r>
      <rPr>
        <sz val="11"/>
        <color theme="1"/>
        <rFont val="Calibri"/>
        <family val="2"/>
        <scheme val="minor"/>
      </rPr>
      <t>-C4</t>
    </r>
    <r>
      <rPr>
        <vertAlign val="subscript"/>
        <sz val="11"/>
        <color theme="1"/>
        <rFont val="Calibri"/>
        <family val="2"/>
        <scheme val="minor"/>
      </rPr>
      <t>20</t>
    </r>
  </si>
  <si>
    <r>
      <t>C3</t>
    </r>
    <r>
      <rPr>
        <vertAlign val="subscript"/>
        <sz val="11"/>
        <color theme="1"/>
        <rFont val="Calibri"/>
        <family val="2"/>
        <scheme val="minor"/>
      </rPr>
      <t>20</t>
    </r>
    <r>
      <rPr>
        <sz val="11"/>
        <color theme="1"/>
        <rFont val="Calibri"/>
        <family val="2"/>
        <scheme val="minor"/>
      </rPr>
      <t>-N</t>
    </r>
    <r>
      <rPr>
        <vertAlign val="subscript"/>
        <sz val="11"/>
        <color theme="1"/>
        <rFont val="Calibri"/>
        <family val="2"/>
        <scheme val="minor"/>
      </rPr>
      <t>20</t>
    </r>
  </si>
  <si>
    <r>
      <t>C1</t>
    </r>
    <r>
      <rPr>
        <vertAlign val="subscript"/>
        <sz val="11"/>
        <color theme="1"/>
        <rFont val="Calibri"/>
        <family val="2"/>
        <scheme val="minor"/>
      </rPr>
      <t>20</t>
    </r>
    <r>
      <rPr>
        <sz val="11"/>
        <color theme="1"/>
        <rFont val="Calibri"/>
        <family val="2"/>
        <scheme val="minor"/>
      </rPr>
      <t>-N</t>
    </r>
    <r>
      <rPr>
        <vertAlign val="subscript"/>
        <sz val="11"/>
        <color theme="1"/>
        <rFont val="Calibri"/>
        <family val="2"/>
        <scheme val="minor"/>
      </rPr>
      <t>20</t>
    </r>
  </si>
  <si>
    <r>
      <t>N</t>
    </r>
    <r>
      <rPr>
        <vertAlign val="subscript"/>
        <sz val="11"/>
        <color theme="1"/>
        <rFont val="Calibri"/>
        <family val="2"/>
        <scheme val="minor"/>
      </rPr>
      <t>20</t>
    </r>
    <r>
      <rPr>
        <sz val="11"/>
        <color theme="1"/>
        <rFont val="Calibri"/>
        <family val="2"/>
        <scheme val="minor"/>
      </rPr>
      <t>-C2</t>
    </r>
    <r>
      <rPr>
        <vertAlign val="subscript"/>
        <sz val="11"/>
        <color theme="1"/>
        <rFont val="Calibri"/>
        <family val="2"/>
        <scheme val="minor"/>
      </rPr>
      <t>20</t>
    </r>
  </si>
  <si>
    <r>
      <t>C1</t>
    </r>
    <r>
      <rPr>
        <vertAlign val="subscript"/>
        <sz val="11"/>
        <color theme="1"/>
        <rFont val="Calibri"/>
        <family val="2"/>
        <scheme val="minor"/>
      </rPr>
      <t>20</t>
    </r>
    <r>
      <rPr>
        <sz val="11"/>
        <color theme="1"/>
        <rFont val="Calibri"/>
        <family val="2"/>
        <scheme val="minor"/>
      </rPr>
      <t>-N</t>
    </r>
    <r>
      <rPr>
        <vertAlign val="subscript"/>
        <sz val="11"/>
        <color theme="1"/>
        <rFont val="Calibri"/>
        <family val="2"/>
        <scheme val="minor"/>
      </rPr>
      <t>20</t>
    </r>
    <r>
      <rPr>
        <sz val="11"/>
        <color theme="1"/>
        <rFont val="Calibri"/>
        <family val="2"/>
        <scheme val="minor"/>
      </rPr>
      <t>, pos 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</si>
</sst>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0" fontId="1" fillId="0" borderId="0"/>
  </cellStyleXfs>
  <cellXfs count="10">
    <xf numFmtId="0" fontId="0" fillId="0" borderId="0" xfId="0"/>
    <xf numFmtId="0" fontId="0" fillId="0" borderId="1" xfId="0" applyBorder="1"/>
    <xf numFmtId="10" fontId="0" fillId="0" borderId="0" xfId="0" applyNumberFormat="1"/>
    <xf numFmtId="0" fontId="0" fillId="0" borderId="0" xfId="0" applyBorder="1"/>
    <xf numFmtId="0" fontId="2" fillId="0" borderId="0" xfId="0" applyFont="1" applyAlignment="1">
      <alignment horizontal="center"/>
    </xf>
    <xf numFmtId="0" fontId="3" fillId="0" borderId="0" xfId="0" applyFont="1"/>
    <xf numFmtId="0" fontId="0" fillId="0" borderId="0" xfId="0" applyFill="1"/>
    <xf numFmtId="0" fontId="2" fillId="0" borderId="0" xfId="0" applyFont="1" applyAlignment="1">
      <alignment horizontal="left"/>
    </xf>
    <xf numFmtId="0" fontId="4" fillId="0" borderId="0" xfId="0" applyFont="1" applyFill="1"/>
    <xf numFmtId="0" fontId="1" fillId="0" borderId="0" xfId="1" applyFo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G21"/>
  <sheetViews>
    <sheetView workbookViewId="0">
      <selection activeCell="E24" sqref="E24"/>
    </sheetView>
  </sheetViews>
  <sheetFormatPr defaultRowHeight="15" x14ac:dyDescent="0.25"/>
  <cols>
    <col min="4" max="4" width="15.85546875" customWidth="1"/>
    <col min="5" max="5" width="25" customWidth="1"/>
    <col min="6" max="6" width="17.85546875" customWidth="1"/>
    <col min="7" max="7" width="12" customWidth="1"/>
  </cols>
  <sheetData>
    <row r="1" spans="1:7" x14ac:dyDescent="0.25">
      <c r="A1" s="8" t="s">
        <v>27</v>
      </c>
      <c r="B1" s="5" t="s">
        <v>16</v>
      </c>
      <c r="C1" s="5" t="s">
        <v>28</v>
      </c>
      <c r="D1" s="5" t="s">
        <v>29</v>
      </c>
      <c r="E1" s="5" t="s">
        <v>18</v>
      </c>
      <c r="F1" s="5" t="s">
        <v>17</v>
      </c>
    </row>
    <row r="2" spans="1:7" x14ac:dyDescent="0.25">
      <c r="A2" s="8">
        <v>206780</v>
      </c>
      <c r="B2" t="s">
        <v>7</v>
      </c>
      <c r="C2">
        <f t="shared" ref="C2:C18" si="0">A2/2</f>
        <v>103390</v>
      </c>
      <c r="D2" s="2">
        <f t="shared" ref="D2:D17" si="1">C2/$C$18</f>
        <v>0.14736884116121915</v>
      </c>
      <c r="E2" s="2">
        <f>'prelig N20&gt;p'!$K$4*'prelig N20&gt;p'!$L$5</f>
        <v>2.5306888311774349E-2</v>
      </c>
      <c r="F2" s="2">
        <f t="shared" ref="F2:F17" si="2">D2-E2</f>
        <v>0.12206195284944479</v>
      </c>
    </row>
    <row r="3" spans="1:7" x14ac:dyDescent="0.25">
      <c r="A3" s="8">
        <v>177710</v>
      </c>
      <c r="B3" t="s">
        <v>26</v>
      </c>
      <c r="C3">
        <f t="shared" si="0"/>
        <v>88855</v>
      </c>
      <c r="D3" s="2">
        <f t="shared" si="1"/>
        <v>0.12665111114595345</v>
      </c>
      <c r="E3" s="2">
        <f>'prelig N20&gt;p'!$M$4*'prelig N20&gt;p'!$L$5</f>
        <v>2.4668019795188168E-2</v>
      </c>
      <c r="F3" s="2">
        <f t="shared" si="2"/>
        <v>0.10198309135076529</v>
      </c>
    </row>
    <row r="4" spans="1:7" x14ac:dyDescent="0.25">
      <c r="A4" s="8">
        <v>179430</v>
      </c>
      <c r="B4" t="s">
        <v>20</v>
      </c>
      <c r="C4">
        <f t="shared" si="0"/>
        <v>89715</v>
      </c>
      <c r="D4" s="2">
        <f t="shared" si="1"/>
        <v>0.12787692798896194</v>
      </c>
      <c r="E4" s="2">
        <f>'prelig N20&gt;p'!$K$4*'prelig N20&gt;p'!$M$5</f>
        <v>3.1380224464582419E-2</v>
      </c>
      <c r="F4" s="2">
        <f t="shared" si="2"/>
        <v>9.6496703524379529E-2</v>
      </c>
    </row>
    <row r="5" spans="1:7" x14ac:dyDescent="0.25">
      <c r="A5" s="8">
        <v>240590</v>
      </c>
      <c r="B5" t="s">
        <v>8</v>
      </c>
      <c r="C5">
        <f t="shared" si="0"/>
        <v>120295</v>
      </c>
      <c r="D5" s="2">
        <f t="shared" si="1"/>
        <v>0.17146469433686873</v>
      </c>
      <c r="E5" s="2">
        <f>'prelig N20&gt;p'!$K$4*'prelig N20&gt;p'!$K$5</f>
        <v>0.11567674320673083</v>
      </c>
      <c r="F5" s="2">
        <f t="shared" si="2"/>
        <v>5.5787951130137903E-2</v>
      </c>
    </row>
    <row r="6" spans="1:7" x14ac:dyDescent="0.25">
      <c r="A6" s="8">
        <v>147624</v>
      </c>
      <c r="B6" t="s">
        <v>10</v>
      </c>
      <c r="C6">
        <f t="shared" si="0"/>
        <v>73812</v>
      </c>
      <c r="D6" s="2">
        <f t="shared" si="1"/>
        <v>0.10520929397225948</v>
      </c>
      <c r="E6" s="2">
        <f>'prelig N20&gt;p'!$K$4*'prelig N20&gt;p'!$J$5</f>
        <v>6.4370427925627027E-2</v>
      </c>
      <c r="F6" s="2">
        <f t="shared" si="2"/>
        <v>4.0838866046632449E-2</v>
      </c>
      <c r="G6" s="2"/>
    </row>
    <row r="7" spans="1:7" x14ac:dyDescent="0.25">
      <c r="A7" s="8">
        <v>76068</v>
      </c>
      <c r="B7" t="s">
        <v>9</v>
      </c>
      <c r="C7">
        <f t="shared" si="0"/>
        <v>38034</v>
      </c>
      <c r="D7" s="2">
        <f t="shared" si="1"/>
        <v>5.4212462566261811E-2</v>
      </c>
      <c r="E7" s="2">
        <f>'prelig N20&gt;p'!$L$4*'prelig N20&gt;p'!$L$5</f>
        <v>3.1168104303227796E-2</v>
      </c>
      <c r="F7" s="2">
        <f t="shared" si="2"/>
        <v>2.3044358263034016E-2</v>
      </c>
      <c r="G7" s="2"/>
    </row>
    <row r="8" spans="1:7" x14ac:dyDescent="0.25">
      <c r="A8" s="8">
        <v>32518</v>
      </c>
      <c r="B8" t="s">
        <v>23</v>
      </c>
      <c r="C8">
        <f t="shared" si="0"/>
        <v>16259</v>
      </c>
      <c r="D8" s="2">
        <f t="shared" si="1"/>
        <v>2.3175065174971102E-2</v>
      </c>
      <c r="E8" s="2">
        <f>'prelig N20&gt;p'!$M$4*'prelig N20&gt;p'!$M$5</f>
        <v>3.0588035507692707E-2</v>
      </c>
      <c r="F8" s="2">
        <f t="shared" si="2"/>
        <v>-7.4129703327216051E-3</v>
      </c>
      <c r="G8" s="2"/>
    </row>
    <row r="9" spans="1:7" x14ac:dyDescent="0.25">
      <c r="A9" s="8">
        <v>38350</v>
      </c>
      <c r="B9" t="s">
        <v>21</v>
      </c>
      <c r="C9">
        <f t="shared" si="0"/>
        <v>19175</v>
      </c>
      <c r="D9" s="2">
        <f t="shared" si="1"/>
        <v>2.7331439493823165E-2</v>
      </c>
      <c r="E9" s="2">
        <f>'prelig N20&gt;p'!$L$4*'prelig N20&gt;p'!$M$5</f>
        <v>3.8648058865291227E-2</v>
      </c>
      <c r="F9" s="2">
        <f t="shared" si="2"/>
        <v>-1.1316619371468061E-2</v>
      </c>
      <c r="G9" s="2"/>
    </row>
    <row r="10" spans="1:7" x14ac:dyDescent="0.25">
      <c r="A10" s="8">
        <v>70662</v>
      </c>
      <c r="B10" t="s">
        <v>25</v>
      </c>
      <c r="C10">
        <f t="shared" si="0"/>
        <v>35331</v>
      </c>
      <c r="D10" s="2">
        <f t="shared" si="1"/>
        <v>5.035969172131767E-2</v>
      </c>
      <c r="E10" s="2">
        <f>'prelig N20&gt;p'!$M$4*'prelig N20&gt;p'!$J$5</f>
        <v>6.2745406338847065E-2</v>
      </c>
      <c r="F10" s="2">
        <f t="shared" si="2"/>
        <v>-1.2385714617529395E-2</v>
      </c>
      <c r="G10" s="2"/>
    </row>
    <row r="11" spans="1:7" x14ac:dyDescent="0.25">
      <c r="A11" s="8">
        <v>11518</v>
      </c>
      <c r="B11" t="s">
        <v>15</v>
      </c>
      <c r="C11">
        <f t="shared" si="0"/>
        <v>5759</v>
      </c>
      <c r="D11" s="2">
        <f t="shared" si="1"/>
        <v>8.2086967428906185E-3</v>
      </c>
      <c r="E11" s="2">
        <f>'prelig N20&gt;p'!$J$4*'prelig N20&gt;p'!$L$5</f>
        <v>2.5756959549649485E-2</v>
      </c>
      <c r="F11" s="2">
        <f t="shared" si="2"/>
        <v>-1.7548262806758867E-2</v>
      </c>
      <c r="G11" s="2"/>
    </row>
    <row r="12" spans="1:7" x14ac:dyDescent="0.25">
      <c r="A12" s="8">
        <v>19346</v>
      </c>
      <c r="B12" t="s">
        <v>24</v>
      </c>
      <c r="C12">
        <f t="shared" si="0"/>
        <v>9673</v>
      </c>
      <c r="D12" s="2">
        <f t="shared" si="1"/>
        <v>1.3787588747001381E-2</v>
      </c>
      <c r="E12" s="2">
        <f>'prelig N20&gt;p'!$J$4*'prelig N20&gt;p'!$M$5</f>
        <v>3.1938307161102769E-2</v>
      </c>
      <c r="F12" s="2">
        <f t="shared" si="2"/>
        <v>-1.8150718414101388E-2</v>
      </c>
      <c r="G12" s="2"/>
    </row>
    <row r="13" spans="1:7" x14ac:dyDescent="0.25">
      <c r="A13" s="8">
        <v>59194</v>
      </c>
      <c r="B13" t="s">
        <v>12</v>
      </c>
      <c r="C13">
        <f t="shared" si="0"/>
        <v>29597</v>
      </c>
      <c r="D13" s="2">
        <f t="shared" si="1"/>
        <v>4.218662918897962E-2</v>
      </c>
      <c r="E13" s="2">
        <f>'prelig N20&gt;p'!$L$4*'prelig N20&gt;p'!$J$5</f>
        <v>7.9278976811064203E-2</v>
      </c>
      <c r="F13" s="2">
        <f t="shared" si="2"/>
        <v>-3.7092347622084583E-2</v>
      </c>
      <c r="G13" s="2"/>
    </row>
    <row r="14" spans="1:7" x14ac:dyDescent="0.25">
      <c r="A14" s="8">
        <v>19376</v>
      </c>
      <c r="B14" t="s">
        <v>14</v>
      </c>
      <c r="C14">
        <f t="shared" si="0"/>
        <v>9688</v>
      </c>
      <c r="D14" s="2">
        <f t="shared" si="1"/>
        <v>1.3808969273332925E-2</v>
      </c>
      <c r="E14" s="2">
        <f>'prelig N20&gt;p'!$J$4*'prelig N20&gt;p'!$J$5</f>
        <v>6.5515226046285735E-2</v>
      </c>
      <c r="F14" s="2">
        <f t="shared" si="2"/>
        <v>-5.1706256772952812E-2</v>
      </c>
      <c r="G14" s="2"/>
    </row>
    <row r="15" spans="1:7" x14ac:dyDescent="0.25">
      <c r="A15" s="8">
        <v>59162</v>
      </c>
      <c r="B15" t="s">
        <v>22</v>
      </c>
      <c r="C15">
        <f t="shared" si="0"/>
        <v>29581</v>
      </c>
      <c r="D15" s="2">
        <f t="shared" si="1"/>
        <v>4.2163823294225973E-2</v>
      </c>
      <c r="E15" s="2">
        <f>'prelig N20&gt;p'!$M$4*'prelig N20&gt;p'!$K$5</f>
        <v>0.11275650155451551</v>
      </c>
      <c r="F15" s="2">
        <f t="shared" si="2"/>
        <v>-7.0592678260289532E-2</v>
      </c>
      <c r="G15" s="2"/>
    </row>
    <row r="16" spans="1:7" x14ac:dyDescent="0.25">
      <c r="A16" s="8">
        <v>34660</v>
      </c>
      <c r="B16" t="s">
        <v>11</v>
      </c>
      <c r="C16">
        <f t="shared" si="0"/>
        <v>17330</v>
      </c>
      <c r="D16" s="2">
        <f t="shared" si="1"/>
        <v>2.4701634755043309E-2</v>
      </c>
      <c r="E16" s="2">
        <f>'prelig N20&gt;p'!$J$4*'prelig N20&gt;p'!K$5</f>
        <v>0.11773400028105058</v>
      </c>
      <c r="F16" s="2">
        <f t="shared" si="2"/>
        <v>-9.3032365526007271E-2</v>
      </c>
      <c r="G16" s="2"/>
    </row>
    <row r="17" spans="1:7" x14ac:dyDescent="0.25">
      <c r="A17" s="8">
        <v>30158</v>
      </c>
      <c r="B17" t="s">
        <v>13</v>
      </c>
      <c r="C17">
        <f t="shared" si="0"/>
        <v>15079</v>
      </c>
      <c r="D17" s="2">
        <f t="shared" si="1"/>
        <v>2.1493130436889676E-2</v>
      </c>
      <c r="E17" s="2">
        <f>'prelig N20&gt;p'!$L$4*'prelig N20&gt;p'!$K$5</f>
        <v>0.14246811987737007</v>
      </c>
      <c r="F17" s="2">
        <f t="shared" si="2"/>
        <v>-0.12097498944048039</v>
      </c>
      <c r="G17" s="2"/>
    </row>
    <row r="18" spans="1:7" x14ac:dyDescent="0.25">
      <c r="A18" s="8">
        <v>1403146</v>
      </c>
      <c r="B18" t="s">
        <v>5</v>
      </c>
      <c r="C18">
        <f t="shared" si="0"/>
        <v>701573</v>
      </c>
      <c r="E18" s="2"/>
      <c r="G18" s="2"/>
    </row>
    <row r="19" spans="1:7" x14ac:dyDescent="0.25">
      <c r="G19" s="2"/>
    </row>
    <row r="20" spans="1:7" x14ac:dyDescent="0.25">
      <c r="G20" s="2"/>
    </row>
    <row r="21" spans="1:7" x14ac:dyDescent="0.25">
      <c r="G21" s="2"/>
    </row>
  </sheetData>
  <sortState ref="A6:F21">
    <sortCondition descending="1" ref="F6:F21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M17"/>
  <sheetViews>
    <sheetView workbookViewId="0">
      <selection activeCell="F19" sqref="F19"/>
    </sheetView>
  </sheetViews>
  <sheetFormatPr defaultRowHeight="15" x14ac:dyDescent="0.25"/>
  <cols>
    <col min="4" max="4" width="16.140625" customWidth="1"/>
    <col min="5" max="5" width="22.28515625" customWidth="1"/>
    <col min="6" max="6" width="12.28515625" customWidth="1"/>
    <col min="7" max="7" width="13.85546875" customWidth="1"/>
    <col min="9" max="9" width="15.85546875" customWidth="1"/>
  </cols>
  <sheetData>
    <row r="1" spans="2:13" x14ac:dyDescent="0.25">
      <c r="B1" s="5" t="s">
        <v>16</v>
      </c>
      <c r="C1" s="5" t="s">
        <v>28</v>
      </c>
      <c r="D1" s="5" t="s">
        <v>29</v>
      </c>
      <c r="E1" s="5" t="s">
        <v>18</v>
      </c>
      <c r="F1" s="5" t="s">
        <v>17</v>
      </c>
      <c r="I1" s="5" t="s">
        <v>34</v>
      </c>
    </row>
    <row r="2" spans="2:13" x14ac:dyDescent="0.25">
      <c r="B2" t="s">
        <v>25</v>
      </c>
      <c r="C2">
        <v>7458</v>
      </c>
      <c r="D2" s="2">
        <f>C2/SUM($C$2:$C$17)</f>
        <v>3.6978823202748867E-2</v>
      </c>
      <c r="E2" s="2">
        <f>M3*J4</f>
        <v>8.91506810949E-2</v>
      </c>
      <c r="F2" s="2">
        <f>D2-E2</f>
        <v>-5.2171857892151133E-2</v>
      </c>
      <c r="H2" t="s">
        <v>6</v>
      </c>
      <c r="J2" t="s">
        <v>0</v>
      </c>
      <c r="K2" t="s">
        <v>1</v>
      </c>
      <c r="L2" t="s">
        <v>2</v>
      </c>
      <c r="M2" t="s">
        <v>3</v>
      </c>
    </row>
    <row r="3" spans="2:13" ht="18" x14ac:dyDescent="0.35">
      <c r="B3" t="s">
        <v>22</v>
      </c>
      <c r="C3">
        <v>6102</v>
      </c>
      <c r="D3" s="2">
        <f t="shared" ref="D3:D17" si="0">C3/SUM($C$2:$C$17)</f>
        <v>3.0255400802249074E-2</v>
      </c>
      <c r="E3" s="2">
        <f>M3*K4</f>
        <v>2.5933743581549998E-2</v>
      </c>
      <c r="F3" s="2">
        <f t="shared" ref="F3:F17" si="1">D3-E3</f>
        <v>4.3216572206990767E-3</v>
      </c>
      <c r="H3">
        <v>40</v>
      </c>
      <c r="I3" t="s">
        <v>38</v>
      </c>
      <c r="J3">
        <v>0.16752770000000003</v>
      </c>
      <c r="K3">
        <v>0.26508860000000001</v>
      </c>
      <c r="L3">
        <v>0.27120420000000001</v>
      </c>
      <c r="M3">
        <v>0.29617949999999998</v>
      </c>
    </row>
    <row r="4" spans="2:13" ht="18" x14ac:dyDescent="0.35">
      <c r="B4" t="s">
        <v>26</v>
      </c>
      <c r="C4">
        <v>26408</v>
      </c>
      <c r="D4" s="2">
        <f t="shared" si="0"/>
        <v>0.13093815542212284</v>
      </c>
      <c r="E4" s="2">
        <f>M3*L4</f>
        <v>0.15196365938819997</v>
      </c>
      <c r="F4" s="2">
        <f t="shared" si="1"/>
        <v>-2.1025503966077136E-2</v>
      </c>
      <c r="H4">
        <v>1</v>
      </c>
      <c r="I4" t="s">
        <v>36</v>
      </c>
      <c r="J4">
        <v>0.3010022</v>
      </c>
      <c r="K4">
        <v>8.7560899999999997E-2</v>
      </c>
      <c r="L4">
        <v>0.51307959999999997</v>
      </c>
      <c r="M4">
        <v>9.8357340000000001E-2</v>
      </c>
    </row>
    <row r="5" spans="2:13" x14ac:dyDescent="0.25">
      <c r="B5" t="s">
        <v>23</v>
      </c>
      <c r="C5">
        <v>3833</v>
      </c>
      <c r="D5" s="2">
        <f t="shared" si="0"/>
        <v>1.9005072316457015E-2</v>
      </c>
      <c r="E5" s="2">
        <f>M3*M4</f>
        <v>2.9131427782530001E-2</v>
      </c>
      <c r="F5" s="2">
        <f t="shared" si="1"/>
        <v>-1.0126355466072986E-2</v>
      </c>
    </row>
    <row r="6" spans="2:13" ht="18" x14ac:dyDescent="0.35">
      <c r="B6" t="s">
        <v>10</v>
      </c>
      <c r="C6">
        <v>36670</v>
      </c>
      <c r="D6" s="2">
        <f t="shared" si="0"/>
        <v>0.18181998482767511</v>
      </c>
      <c r="E6" s="2">
        <f>K3*J4</f>
        <v>7.9792251794919999E-2</v>
      </c>
      <c r="F6" s="2">
        <f t="shared" si="1"/>
        <v>0.10202773303275511</v>
      </c>
      <c r="H6">
        <v>40</v>
      </c>
      <c r="I6" t="s">
        <v>37</v>
      </c>
      <c r="J6" s="9">
        <v>0.23817089853934445</v>
      </c>
      <c r="K6" s="9">
        <v>0.20345502395573251</v>
      </c>
      <c r="L6" s="9">
        <v>0.26024023213442204</v>
      </c>
      <c r="M6" s="9">
        <v>0.29813384537050103</v>
      </c>
    </row>
    <row r="7" spans="2:13" ht="18" x14ac:dyDescent="0.35">
      <c r="B7" t="s">
        <v>8</v>
      </c>
      <c r="C7">
        <v>27371</v>
      </c>
      <c r="D7" s="2">
        <f t="shared" si="0"/>
        <v>0.13571297531274326</v>
      </c>
      <c r="E7" s="2">
        <f>K3*K4</f>
        <v>2.3211396395739999E-2</v>
      </c>
      <c r="F7" s="2">
        <f t="shared" si="1"/>
        <v>0.11250157891700327</v>
      </c>
      <c r="H7">
        <v>1</v>
      </c>
      <c r="I7" t="s">
        <v>39</v>
      </c>
      <c r="J7">
        <v>0.18570073156725175</v>
      </c>
      <c r="K7">
        <v>0.15410351801453148</v>
      </c>
      <c r="L7">
        <v>0.53269581283863077</v>
      </c>
      <c r="M7">
        <v>0.12749993757958603</v>
      </c>
    </row>
    <row r="8" spans="2:13" x14ac:dyDescent="0.25">
      <c r="B8" t="s">
        <v>7</v>
      </c>
      <c r="C8">
        <v>28209</v>
      </c>
      <c r="D8" s="2">
        <f t="shared" si="0"/>
        <v>0.13986801069004329</v>
      </c>
      <c r="E8" s="2">
        <f>K3*L4</f>
        <v>0.13601155285256</v>
      </c>
      <c r="F8" s="2">
        <f t="shared" si="1"/>
        <v>3.8564578374832847E-3</v>
      </c>
    </row>
    <row r="9" spans="2:13" x14ac:dyDescent="0.25">
      <c r="B9" t="s">
        <v>20</v>
      </c>
      <c r="C9">
        <v>14986</v>
      </c>
      <c r="D9" s="2">
        <f t="shared" si="0"/>
        <v>7.4304725732957169E-2</v>
      </c>
      <c r="E9" s="2">
        <f>K3*M4</f>
        <v>2.6073409560324001E-2</v>
      </c>
      <c r="F9" s="2">
        <f t="shared" si="1"/>
        <v>4.8231316172633168E-2</v>
      </c>
    </row>
    <row r="10" spans="2:13" x14ac:dyDescent="0.25">
      <c r="B10" t="s">
        <v>12</v>
      </c>
      <c r="C10">
        <v>11438</v>
      </c>
      <c r="D10" s="2">
        <f t="shared" si="0"/>
        <v>5.6712762106870686E-2</v>
      </c>
      <c r="E10" s="2">
        <f>L3*J4</f>
        <v>8.1633060849240005E-2</v>
      </c>
      <c r="F10" s="2">
        <f t="shared" si="1"/>
        <v>-2.4920298742369319E-2</v>
      </c>
    </row>
    <row r="11" spans="2:13" x14ac:dyDescent="0.25">
      <c r="B11" t="s">
        <v>13</v>
      </c>
      <c r="C11">
        <v>3233</v>
      </c>
      <c r="D11" s="2">
        <f t="shared" si="0"/>
        <v>1.6030106652519052E-2</v>
      </c>
      <c r="E11" s="2">
        <f>L3*K4</f>
        <v>2.3746883835780001E-2</v>
      </c>
      <c r="F11" s="2">
        <f t="shared" si="1"/>
        <v>-7.7167771832609491E-3</v>
      </c>
    </row>
    <row r="12" spans="2:13" x14ac:dyDescent="0.25">
      <c r="B12" t="s">
        <v>9</v>
      </c>
      <c r="C12">
        <v>16718</v>
      </c>
      <c r="D12" s="2">
        <f t="shared" si="0"/>
        <v>8.2892459949524752E-2</v>
      </c>
      <c r="E12" s="2">
        <f>L3*L4</f>
        <v>0.13914934245432001</v>
      </c>
      <c r="F12" s="2">
        <f t="shared" si="1"/>
        <v>-5.6256882504795255E-2</v>
      </c>
    </row>
    <row r="13" spans="2:13" x14ac:dyDescent="0.25">
      <c r="B13" t="s">
        <v>21</v>
      </c>
      <c r="C13">
        <v>8477</v>
      </c>
      <c r="D13" s="2">
        <f t="shared" si="0"/>
        <v>4.2031306555336843E-2</v>
      </c>
      <c r="E13" s="2">
        <f>L3*M4</f>
        <v>2.6674923708827999E-2</v>
      </c>
      <c r="F13" s="2">
        <f t="shared" si="1"/>
        <v>1.5356382846508844E-2</v>
      </c>
    </row>
    <row r="14" spans="2:13" x14ac:dyDescent="0.25">
      <c r="B14" t="s">
        <v>14</v>
      </c>
      <c r="C14">
        <v>2522</v>
      </c>
      <c r="D14" s="2">
        <f t="shared" si="0"/>
        <v>1.2504772340752568E-2</v>
      </c>
      <c r="E14" s="2">
        <f>J3*J4</f>
        <v>5.0426206260940007E-2</v>
      </c>
      <c r="F14" s="2">
        <f t="shared" si="1"/>
        <v>-3.7921433920187438E-2</v>
      </c>
    </row>
    <row r="15" spans="2:13" x14ac:dyDescent="0.25">
      <c r="B15" t="s">
        <v>15</v>
      </c>
      <c r="C15">
        <v>1259</v>
      </c>
      <c r="D15" s="2">
        <f t="shared" si="0"/>
        <v>6.2424696181631574E-3</v>
      </c>
      <c r="E15" s="2">
        <f>J3*K4</f>
        <v>1.4668876186930002E-2</v>
      </c>
      <c r="F15" s="2">
        <f t="shared" si="1"/>
        <v>-8.4264065687668435E-3</v>
      </c>
    </row>
    <row r="16" spans="2:13" x14ac:dyDescent="0.25">
      <c r="B16" t="s">
        <v>11</v>
      </c>
      <c r="C16">
        <v>4694</v>
      </c>
      <c r="D16" s="2">
        <f t="shared" si="0"/>
        <v>2.3274148044207989E-2</v>
      </c>
      <c r="E16" s="2">
        <f>J3*L4</f>
        <v>8.5955045304920014E-2</v>
      </c>
      <c r="F16" s="2">
        <f t="shared" si="1"/>
        <v>-6.2680897260712021E-2</v>
      </c>
    </row>
    <row r="17" spans="2:6" x14ac:dyDescent="0.25">
      <c r="B17" t="s">
        <v>24</v>
      </c>
      <c r="C17">
        <v>2305</v>
      </c>
      <c r="D17" s="2">
        <f t="shared" si="0"/>
        <v>1.1428826425628338E-2</v>
      </c>
      <c r="E17" s="2">
        <f>J3*M4</f>
        <v>1.6477578948318004E-2</v>
      </c>
      <c r="F17" s="2">
        <f t="shared" si="1"/>
        <v>-5.048752522689666E-3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R31"/>
  <sheetViews>
    <sheetView workbookViewId="0">
      <selection activeCell="G17" sqref="G17"/>
    </sheetView>
  </sheetViews>
  <sheetFormatPr defaultRowHeight="15" x14ac:dyDescent="0.25"/>
  <cols>
    <col min="4" max="4" width="16.140625" customWidth="1"/>
    <col min="5" max="5" width="21.42578125" customWidth="1"/>
    <col min="7" max="8" width="13.85546875" customWidth="1"/>
    <col min="9" max="9" width="15.85546875" customWidth="1"/>
  </cols>
  <sheetData>
    <row r="1" spans="2:13" x14ac:dyDescent="0.25">
      <c r="B1" s="5" t="s">
        <v>16</v>
      </c>
      <c r="C1" s="5" t="s">
        <v>28</v>
      </c>
      <c r="D1" s="5" t="s">
        <v>29</v>
      </c>
      <c r="E1" s="5" t="s">
        <v>18</v>
      </c>
      <c r="F1" s="5" t="s">
        <v>17</v>
      </c>
      <c r="I1" s="5" t="s">
        <v>34</v>
      </c>
    </row>
    <row r="2" spans="2:13" x14ac:dyDescent="0.25">
      <c r="B2" s="7" t="s">
        <v>10</v>
      </c>
      <c r="C2">
        <v>36670</v>
      </c>
      <c r="D2" s="2">
        <f t="shared" ref="D2:D17" si="0">C2/SUM($C$2:$C$17)</f>
        <v>0.18181998482767511</v>
      </c>
      <c r="E2" s="2">
        <f>K6*J7</f>
        <v>3.7781746789612256E-2</v>
      </c>
      <c r="F2" s="2">
        <f>D2-E2</f>
        <v>0.14403823803806287</v>
      </c>
      <c r="H2" t="s">
        <v>6</v>
      </c>
      <c r="I2" s="5"/>
      <c r="J2" t="s">
        <v>0</v>
      </c>
      <c r="K2" t="s">
        <v>1</v>
      </c>
      <c r="L2" t="s">
        <v>2</v>
      </c>
      <c r="M2" t="s">
        <v>3</v>
      </c>
    </row>
    <row r="3" spans="2:13" ht="18" x14ac:dyDescent="0.35">
      <c r="B3" s="7" t="s">
        <v>7</v>
      </c>
      <c r="C3">
        <v>28209</v>
      </c>
      <c r="D3" s="2">
        <f t="shared" si="0"/>
        <v>0.13986801069004329</v>
      </c>
      <c r="E3" s="2">
        <f>K6*L7</f>
        <v>0.10837963936220202</v>
      </c>
      <c r="F3" s="2">
        <f t="shared" ref="F3:F17" si="1">D3-E3</f>
        <v>3.1488371327841269E-2</v>
      </c>
      <c r="H3">
        <v>40</v>
      </c>
      <c r="I3" t="s">
        <v>38</v>
      </c>
      <c r="J3">
        <v>0.16752770000000003</v>
      </c>
      <c r="K3">
        <v>0.26508860000000001</v>
      </c>
      <c r="L3">
        <v>0.27120420000000001</v>
      </c>
      <c r="M3">
        <v>0.29617949999999998</v>
      </c>
    </row>
    <row r="4" spans="2:13" ht="18" x14ac:dyDescent="0.35">
      <c r="B4" s="7" t="s">
        <v>8</v>
      </c>
      <c r="C4">
        <v>27371</v>
      </c>
      <c r="D4" s="2">
        <f t="shared" si="0"/>
        <v>0.13571297531274326</v>
      </c>
      <c r="E4" s="2">
        <f>K6*K7</f>
        <v>3.1353134949309157E-2</v>
      </c>
      <c r="F4" s="2">
        <f>D4-E4</f>
        <v>0.1043598403634341</v>
      </c>
      <c r="H4">
        <v>1</v>
      </c>
      <c r="I4" t="s">
        <v>36</v>
      </c>
      <c r="J4">
        <v>0.3010022</v>
      </c>
      <c r="K4">
        <v>8.7560899999999997E-2</v>
      </c>
      <c r="L4">
        <v>0.51307959999999997</v>
      </c>
      <c r="M4">
        <v>9.8357340000000001E-2</v>
      </c>
    </row>
    <row r="5" spans="2:13" x14ac:dyDescent="0.25">
      <c r="B5" s="7" t="s">
        <v>26</v>
      </c>
      <c r="C5">
        <v>26408</v>
      </c>
      <c r="D5" s="2">
        <f t="shared" si="0"/>
        <v>0.13093815542212284</v>
      </c>
      <c r="E5" s="2">
        <f>M6*L7</f>
        <v>0.1588146510943457</v>
      </c>
      <c r="F5" s="2">
        <f t="shared" si="1"/>
        <v>-2.7876495672222862E-2</v>
      </c>
    </row>
    <row r="6" spans="2:13" ht="18" x14ac:dyDescent="0.35">
      <c r="B6" s="7" t="s">
        <v>9</v>
      </c>
      <c r="C6">
        <v>16718</v>
      </c>
      <c r="D6" s="2">
        <f t="shared" si="0"/>
        <v>8.2892459949524752E-2</v>
      </c>
      <c r="E6" s="2">
        <f>L6*L7</f>
        <v>0.13862888199015991</v>
      </c>
      <c r="F6" s="2">
        <f t="shared" si="1"/>
        <v>-5.5736422040635156E-2</v>
      </c>
      <c r="H6">
        <v>40</v>
      </c>
      <c r="I6" t="s">
        <v>37</v>
      </c>
      <c r="J6" s="9">
        <v>0.23817089853934445</v>
      </c>
      <c r="K6" s="9">
        <v>0.20345502395573251</v>
      </c>
      <c r="L6" s="9">
        <v>0.26024023213442204</v>
      </c>
      <c r="M6" s="9">
        <v>0.29813384537050103</v>
      </c>
    </row>
    <row r="7" spans="2:13" ht="18" x14ac:dyDescent="0.35">
      <c r="B7" s="7" t="s">
        <v>20</v>
      </c>
      <c r="C7">
        <v>14986</v>
      </c>
      <c r="D7" s="2">
        <f t="shared" si="0"/>
        <v>7.4304725732957169E-2</v>
      </c>
      <c r="E7" s="2">
        <f>K6*M7</f>
        <v>2.5940502854609075E-2</v>
      </c>
      <c r="F7" s="2">
        <f t="shared" si="1"/>
        <v>4.8364222878348094E-2</v>
      </c>
      <c r="H7">
        <v>1</v>
      </c>
      <c r="I7" t="s">
        <v>39</v>
      </c>
      <c r="J7">
        <v>0.18570073156725175</v>
      </c>
      <c r="K7">
        <v>0.15410351801453148</v>
      </c>
      <c r="L7">
        <v>0.53269581283863077</v>
      </c>
      <c r="M7">
        <v>0.12749993757958603</v>
      </c>
    </row>
    <row r="8" spans="2:13" x14ac:dyDescent="0.25">
      <c r="B8" s="7" t="s">
        <v>12</v>
      </c>
      <c r="C8">
        <v>11438</v>
      </c>
      <c r="D8" s="2">
        <f t="shared" si="0"/>
        <v>5.6712762106870686E-2</v>
      </c>
      <c r="E8" s="2">
        <f>L6*J7</f>
        <v>4.8326801490593589E-2</v>
      </c>
      <c r="F8" s="2">
        <f t="shared" si="1"/>
        <v>8.3859606162770967E-3</v>
      </c>
    </row>
    <row r="9" spans="2:13" x14ac:dyDescent="0.25">
      <c r="B9" s="7" t="s">
        <v>21</v>
      </c>
      <c r="C9">
        <v>8477</v>
      </c>
      <c r="D9" s="2">
        <f t="shared" si="0"/>
        <v>4.2031306555336843E-2</v>
      </c>
      <c r="E9" s="2">
        <f>L6*M7</f>
        <v>3.3180613352835786E-2</v>
      </c>
      <c r="F9" s="2">
        <f t="shared" si="1"/>
        <v>8.8506932025010573E-3</v>
      </c>
    </row>
    <row r="10" spans="2:13" x14ac:dyDescent="0.25">
      <c r="B10" s="7" t="s">
        <v>25</v>
      </c>
      <c r="C10">
        <v>7458</v>
      </c>
      <c r="D10" s="2">
        <f t="shared" si="0"/>
        <v>3.6978823202748867E-2</v>
      </c>
      <c r="E10" s="2">
        <f>M6*J7</f>
        <v>5.5363673190259956E-2</v>
      </c>
      <c r="F10" s="2">
        <f t="shared" si="1"/>
        <v>-1.8384849987511089E-2</v>
      </c>
    </row>
    <row r="11" spans="2:13" x14ac:dyDescent="0.25">
      <c r="B11" s="7" t="s">
        <v>22</v>
      </c>
      <c r="C11">
        <v>6102</v>
      </c>
      <c r="D11" s="2">
        <f t="shared" si="0"/>
        <v>3.0255400802249074E-2</v>
      </c>
      <c r="E11" s="2">
        <f>M6*K7</f>
        <v>4.5943474410794549E-2</v>
      </c>
      <c r="F11" s="2">
        <f t="shared" si="1"/>
        <v>-1.5688073608545475E-2</v>
      </c>
    </row>
    <row r="12" spans="2:13" x14ac:dyDescent="0.25">
      <c r="B12" s="7" t="s">
        <v>11</v>
      </c>
      <c r="C12">
        <v>4694</v>
      </c>
      <c r="D12" s="2">
        <f t="shared" si="0"/>
        <v>2.3274148044207989E-2</v>
      </c>
      <c r="E12" s="2">
        <f>J6*L7</f>
        <v>0.12687264039192314</v>
      </c>
      <c r="F12" s="2">
        <f t="shared" si="1"/>
        <v>-0.10359849234771515</v>
      </c>
      <c r="I12" s="4"/>
      <c r="J12" s="4"/>
      <c r="K12" s="4"/>
      <c r="L12" s="4"/>
      <c r="M12" s="4"/>
    </row>
    <row r="13" spans="2:13" x14ac:dyDescent="0.25">
      <c r="B13" s="7" t="s">
        <v>23</v>
      </c>
      <c r="C13">
        <v>3833</v>
      </c>
      <c r="D13" s="2">
        <f t="shared" si="0"/>
        <v>1.9005072316457015E-2</v>
      </c>
      <c r="E13" s="2">
        <f>M6*M7</f>
        <v>3.801204667510083E-2</v>
      </c>
      <c r="F13" s="2">
        <f t="shared" si="1"/>
        <v>-1.9006974358643815E-2</v>
      </c>
    </row>
    <row r="14" spans="2:13" x14ac:dyDescent="0.25">
      <c r="B14" s="7" t="s">
        <v>13</v>
      </c>
      <c r="C14">
        <v>3233</v>
      </c>
      <c r="D14" s="2">
        <f t="shared" si="0"/>
        <v>1.6030106652519052E-2</v>
      </c>
      <c r="E14" s="2">
        <f>L6*K7</f>
        <v>4.0103935300832762E-2</v>
      </c>
      <c r="F14" s="2">
        <f t="shared" si="1"/>
        <v>-2.407382864831371E-2</v>
      </c>
    </row>
    <row r="15" spans="2:13" x14ac:dyDescent="0.25">
      <c r="B15" s="7" t="s">
        <v>24</v>
      </c>
      <c r="C15">
        <v>2305</v>
      </c>
      <c r="D15" s="2">
        <f t="shared" si="0"/>
        <v>1.1428826425628338E-2</v>
      </c>
      <c r="E15" s="2">
        <f>J6*M7</f>
        <v>3.0366774697040334E-2</v>
      </c>
      <c r="F15" s="2">
        <f t="shared" si="1"/>
        <v>-1.8937948271411997E-2</v>
      </c>
    </row>
    <row r="16" spans="2:13" x14ac:dyDescent="0.25">
      <c r="B16" s="7" t="s">
        <v>14</v>
      </c>
      <c r="C16">
        <v>2522</v>
      </c>
      <c r="D16" s="2">
        <f t="shared" si="0"/>
        <v>1.2504772340752568E-2</v>
      </c>
      <c r="E16" s="2">
        <f>J6*J7</f>
        <v>4.422851009678596E-2</v>
      </c>
      <c r="F16" s="2">
        <f t="shared" si="1"/>
        <v>-3.1723737756033391E-2</v>
      </c>
    </row>
    <row r="17" spans="2:18" x14ac:dyDescent="0.25">
      <c r="B17" s="7" t="s">
        <v>15</v>
      </c>
      <c r="C17">
        <v>1259</v>
      </c>
      <c r="D17" s="2">
        <f t="shared" si="0"/>
        <v>6.2424696181631574E-3</v>
      </c>
      <c r="E17" s="2">
        <f>J6*K7</f>
        <v>3.6702973353595014E-2</v>
      </c>
      <c r="F17" s="2">
        <f t="shared" si="1"/>
        <v>-3.0460503735431858E-2</v>
      </c>
    </row>
    <row r="31" spans="2:18" x14ac:dyDescent="0.25">
      <c r="D31" s="4"/>
      <c r="E31" s="4"/>
      <c r="F31" s="4"/>
      <c r="G31" s="4"/>
      <c r="H31" s="4"/>
      <c r="N31" s="4"/>
      <c r="O31" s="4"/>
      <c r="P31" s="4"/>
      <c r="Q31" s="4"/>
      <c r="R31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1:M18"/>
  <sheetViews>
    <sheetView workbookViewId="0">
      <selection activeCell="I3" sqref="I3"/>
    </sheetView>
  </sheetViews>
  <sheetFormatPr defaultRowHeight="15" x14ac:dyDescent="0.25"/>
  <cols>
    <col min="4" max="4" width="15.7109375" customWidth="1"/>
    <col min="5" max="5" width="23.7109375" customWidth="1"/>
    <col min="9" max="9" width="17.85546875" customWidth="1"/>
  </cols>
  <sheetData>
    <row r="1" spans="2:13" x14ac:dyDescent="0.25">
      <c r="B1" s="5" t="s">
        <v>16</v>
      </c>
      <c r="C1" s="5" t="s">
        <v>28</v>
      </c>
      <c r="D1" s="5" t="s">
        <v>29</v>
      </c>
      <c r="E1" s="5" t="s">
        <v>18</v>
      </c>
      <c r="F1" s="5" t="s">
        <v>17</v>
      </c>
      <c r="I1" s="5" t="s">
        <v>34</v>
      </c>
    </row>
    <row r="2" spans="2:13" x14ac:dyDescent="0.25">
      <c r="B2" t="s">
        <v>7</v>
      </c>
      <c r="C2">
        <v>217688</v>
      </c>
      <c r="D2" s="2">
        <f t="shared" ref="D2:D17" si="0">C2/$C$18</f>
        <v>0.18113300488511941</v>
      </c>
      <c r="E2" s="2">
        <f>K3*L7</f>
        <v>0.14121158725125466</v>
      </c>
      <c r="F2" s="2">
        <f>D2-E2</f>
        <v>3.9921417633864753E-2</v>
      </c>
      <c r="H2" t="s">
        <v>6</v>
      </c>
      <c r="J2" t="s">
        <v>0</v>
      </c>
      <c r="K2" t="s">
        <v>1</v>
      </c>
      <c r="L2" t="s">
        <v>2</v>
      </c>
      <c r="M2" t="s">
        <v>3</v>
      </c>
    </row>
    <row r="3" spans="2:13" ht="18" x14ac:dyDescent="0.35">
      <c r="B3" t="s">
        <v>8</v>
      </c>
      <c r="C3">
        <v>214742</v>
      </c>
      <c r="D3" s="2">
        <f t="shared" si="0"/>
        <v>0.17868170838558078</v>
      </c>
      <c r="E3" s="2">
        <f>K3*K7</f>
        <v>4.0851085845546933E-2</v>
      </c>
      <c r="F3" s="2">
        <f t="shared" ref="F3:F17" si="1">D3-E3</f>
        <v>0.13783062254003386</v>
      </c>
      <c r="H3">
        <v>40</v>
      </c>
      <c r="I3" t="s">
        <v>38</v>
      </c>
      <c r="J3">
        <v>0.16752770000000003</v>
      </c>
      <c r="K3">
        <v>0.26508860000000001</v>
      </c>
      <c r="L3">
        <v>0.27120420000000001</v>
      </c>
      <c r="M3">
        <v>0.29617949999999998</v>
      </c>
    </row>
    <row r="4" spans="2:13" ht="18" x14ac:dyDescent="0.35">
      <c r="B4" t="s">
        <v>26</v>
      </c>
      <c r="C4">
        <v>124733</v>
      </c>
      <c r="D4" s="2">
        <f t="shared" si="0"/>
        <v>0.10378736126169379</v>
      </c>
      <c r="E4" s="2">
        <f>M3*L7</f>
        <v>0.15777357949863924</v>
      </c>
      <c r="F4" s="2">
        <f t="shared" si="1"/>
        <v>-5.3986218236945452E-2</v>
      </c>
      <c r="H4">
        <v>1</v>
      </c>
      <c r="I4" t="s">
        <v>36</v>
      </c>
      <c r="J4">
        <v>0.3010022</v>
      </c>
      <c r="K4">
        <v>8.7560899999999997E-2</v>
      </c>
      <c r="L4">
        <v>0.51307959999999997</v>
      </c>
      <c r="M4">
        <v>9.8357340000000001E-2</v>
      </c>
    </row>
    <row r="5" spans="2:13" x14ac:dyDescent="0.25">
      <c r="B5" t="s">
        <v>9</v>
      </c>
      <c r="C5">
        <v>118118</v>
      </c>
      <c r="D5" s="2">
        <f t="shared" si="0"/>
        <v>9.8283177166497621E-2</v>
      </c>
      <c r="E5" s="2">
        <f>L3*L7</f>
        <v>0.14446934176425058</v>
      </c>
      <c r="F5" s="2">
        <f t="shared" si="1"/>
        <v>-4.618616459775296E-2</v>
      </c>
    </row>
    <row r="6" spans="2:13" ht="18" x14ac:dyDescent="0.35">
      <c r="B6" t="s">
        <v>10</v>
      </c>
      <c r="C6">
        <v>98785</v>
      </c>
      <c r="D6" s="2">
        <f t="shared" si="0"/>
        <v>8.2196647897801067E-2</v>
      </c>
      <c r="E6" s="2">
        <f>K3*J7</f>
        <v>4.9227146950138571E-2</v>
      </c>
      <c r="F6" s="2">
        <f t="shared" si="1"/>
        <v>3.2969500947662496E-2</v>
      </c>
      <c r="H6">
        <v>40</v>
      </c>
      <c r="I6" t="s">
        <v>37</v>
      </c>
      <c r="J6" s="9">
        <v>0.23817089853934445</v>
      </c>
      <c r="K6" s="9">
        <v>0.20345502395573251</v>
      </c>
      <c r="L6" s="9">
        <v>0.26024023213442204</v>
      </c>
      <c r="M6" s="9">
        <v>0.29813384537050103</v>
      </c>
    </row>
    <row r="7" spans="2:13" ht="18" x14ac:dyDescent="0.35">
      <c r="B7" t="s">
        <v>20</v>
      </c>
      <c r="C7">
        <v>95027</v>
      </c>
      <c r="D7" s="2">
        <f t="shared" si="0"/>
        <v>7.9069705519910341E-2</v>
      </c>
      <c r="E7" s="2">
        <f>K3*M7</f>
        <v>3.3798779953059847E-2</v>
      </c>
      <c r="F7" s="2">
        <f t="shared" si="1"/>
        <v>4.5270925566850494E-2</v>
      </c>
      <c r="H7">
        <v>1</v>
      </c>
      <c r="I7" t="s">
        <v>39</v>
      </c>
      <c r="J7">
        <v>0.18570073156725175</v>
      </c>
      <c r="K7">
        <v>0.15410351801453148</v>
      </c>
      <c r="L7">
        <v>0.53269581283863077</v>
      </c>
      <c r="M7">
        <v>0.12749993757958603</v>
      </c>
    </row>
    <row r="8" spans="2:13" x14ac:dyDescent="0.25">
      <c r="B8" t="s">
        <v>22</v>
      </c>
      <c r="C8">
        <v>56331</v>
      </c>
      <c r="D8" s="2">
        <f t="shared" si="0"/>
        <v>4.6871684696371235E-2</v>
      </c>
      <c r="E8" s="2">
        <f>M3*K7</f>
        <v>4.5642302913784925E-2</v>
      </c>
      <c r="F8" s="2">
        <f t="shared" si="1"/>
        <v>1.2293817825863099E-3</v>
      </c>
    </row>
    <row r="9" spans="2:13" x14ac:dyDescent="0.25">
      <c r="B9" t="s">
        <v>21</v>
      </c>
      <c r="C9">
        <v>48457</v>
      </c>
      <c r="D9" s="2">
        <f t="shared" si="0"/>
        <v>4.0319916659247321E-2</v>
      </c>
      <c r="E9" s="2">
        <f>L3*M7</f>
        <v>3.4578518571321562E-2</v>
      </c>
      <c r="F9" s="2">
        <f t="shared" si="1"/>
        <v>5.7413980879257587E-3</v>
      </c>
    </row>
    <row r="10" spans="2:13" x14ac:dyDescent="0.25">
      <c r="B10" t="s">
        <v>11</v>
      </c>
      <c r="C10" s="3">
        <v>48270</v>
      </c>
      <c r="D10" s="2">
        <f t="shared" si="0"/>
        <v>4.0164318408937166E-2</v>
      </c>
      <c r="E10" s="2">
        <f>J3*L7</f>
        <v>8.9241304324486292E-2</v>
      </c>
      <c r="F10" s="2">
        <f t="shared" si="1"/>
        <v>-4.9076985915549126E-2</v>
      </c>
    </row>
    <row r="11" spans="2:13" x14ac:dyDescent="0.25">
      <c r="B11" t="s">
        <v>12</v>
      </c>
      <c r="C11">
        <v>45966</v>
      </c>
      <c r="D11" s="2">
        <f t="shared" si="0"/>
        <v>3.824721483292326E-2</v>
      </c>
      <c r="E11" s="2">
        <f>L3*J7</f>
        <v>5.0362818344111257E-2</v>
      </c>
      <c r="F11" s="2">
        <f t="shared" si="1"/>
        <v>-1.2115603511187997E-2</v>
      </c>
    </row>
    <row r="12" spans="2:13" x14ac:dyDescent="0.25">
      <c r="B12" t="s">
        <v>25</v>
      </c>
      <c r="C12">
        <v>38930</v>
      </c>
      <c r="D12" s="2">
        <f t="shared" si="0"/>
        <v>3.2392726655478016E-2</v>
      </c>
      <c r="E12" s="2">
        <f>M3*J7</f>
        <v>5.5000749825222836E-2</v>
      </c>
      <c r="F12" s="2">
        <f t="shared" si="1"/>
        <v>-2.260802316974482E-2</v>
      </c>
    </row>
    <row r="13" spans="2:13" x14ac:dyDescent="0.25">
      <c r="B13" t="s">
        <v>13</v>
      </c>
      <c r="C13">
        <v>37774</v>
      </c>
      <c r="D13" s="2">
        <f t="shared" si="0"/>
        <v>3.1430846562651597E-2</v>
      </c>
      <c r="E13" s="2">
        <f>L3*K7</f>
        <v>4.17935213203166E-2</v>
      </c>
      <c r="F13" s="2">
        <f t="shared" si="1"/>
        <v>-1.0362674757665002E-2</v>
      </c>
    </row>
    <row r="14" spans="2:13" x14ac:dyDescent="0.25">
      <c r="B14" t="s">
        <v>23</v>
      </c>
      <c r="C14">
        <v>24890</v>
      </c>
      <c r="D14" s="2">
        <f t="shared" si="0"/>
        <v>2.0710376739143277E-2</v>
      </c>
      <c r="E14" s="2">
        <f>M3*M7</f>
        <v>3.7762867762352999E-2</v>
      </c>
      <c r="F14" s="2">
        <f t="shared" si="1"/>
        <v>-1.7052491023209722E-2</v>
      </c>
    </row>
    <row r="15" spans="2:13" x14ac:dyDescent="0.25">
      <c r="B15" t="s">
        <v>24</v>
      </c>
      <c r="C15">
        <v>13407</v>
      </c>
      <c r="D15" s="2">
        <f t="shared" si="0"/>
        <v>1.1155645678653833E-2</v>
      </c>
      <c r="E15" s="2">
        <f>J3*M7</f>
        <v>2.1359771292851618E-2</v>
      </c>
      <c r="F15" s="2">
        <f t="shared" si="1"/>
        <v>-1.0204125614197784E-2</v>
      </c>
    </row>
    <row r="16" spans="2:13" x14ac:dyDescent="0.25">
      <c r="B16" t="s">
        <v>14</v>
      </c>
      <c r="C16">
        <v>10377</v>
      </c>
      <c r="D16" s="2">
        <f t="shared" si="0"/>
        <v>8.6344547779063797E-3</v>
      </c>
      <c r="E16" s="2">
        <f>J3*J7</f>
        <v>3.1110016447779085E-2</v>
      </c>
      <c r="F16" s="2">
        <f t="shared" si="1"/>
        <v>-2.2475561669872704E-2</v>
      </c>
    </row>
    <row r="17" spans="2:6" ht="15.75" thickBot="1" x14ac:dyDescent="0.3">
      <c r="B17" t="s">
        <v>15</v>
      </c>
      <c r="C17" s="1">
        <v>8318</v>
      </c>
      <c r="D17" s="2">
        <f t="shared" si="0"/>
        <v>6.9212098720849253E-3</v>
      </c>
      <c r="E17" s="2">
        <f>J3*K7</f>
        <v>2.581660793488303E-2</v>
      </c>
      <c r="F17" s="2">
        <f t="shared" si="1"/>
        <v>-1.8895398062798104E-2</v>
      </c>
    </row>
    <row r="18" spans="2:6" ht="15.75" thickTop="1" x14ac:dyDescent="0.25">
      <c r="C18">
        <f>SUM(C2:C17)</f>
        <v>1201813</v>
      </c>
      <c r="D18" s="2"/>
      <c r="E18" s="2"/>
    </row>
  </sheetData>
  <sortState ref="C2:G17">
    <sortCondition descending="1" ref="D2:D17"/>
  </sortState>
  <pageMargins left="0.7" right="0.7" top="0.75" bottom="0.75" header="0.3" footer="0.3"/>
  <pageSetup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1:M18"/>
  <sheetViews>
    <sheetView tabSelected="1" workbookViewId="0">
      <selection activeCell="N17" sqref="N17"/>
    </sheetView>
  </sheetViews>
  <sheetFormatPr defaultRowHeight="15" x14ac:dyDescent="0.25"/>
  <cols>
    <col min="4" max="4" width="16" customWidth="1"/>
    <col min="5" max="5" width="20.28515625" customWidth="1"/>
  </cols>
  <sheetData>
    <row r="1" spans="2:13" x14ac:dyDescent="0.25">
      <c r="B1" s="5" t="s">
        <v>16</v>
      </c>
      <c r="C1" s="5" t="s">
        <v>28</v>
      </c>
      <c r="D1" s="5" t="s">
        <v>29</v>
      </c>
      <c r="E1" s="5" t="s">
        <v>18</v>
      </c>
      <c r="F1" s="5" t="s">
        <v>17</v>
      </c>
      <c r="I1" s="5" t="s">
        <v>34</v>
      </c>
      <c r="M1" s="6"/>
    </row>
    <row r="2" spans="2:13" x14ac:dyDescent="0.25">
      <c r="B2" t="s">
        <v>10</v>
      </c>
      <c r="C2">
        <v>4454</v>
      </c>
      <c r="D2" s="2">
        <f t="shared" ref="D2:D17" si="0">C2/$C$18</f>
        <v>6.4301904225677456E-2</v>
      </c>
      <c r="E2" s="2">
        <f>J8*I5</f>
        <v>2.624008904272053E-2</v>
      </c>
      <c r="F2" s="2">
        <f t="shared" ref="F2:F17" si="1">D2-E2</f>
        <v>3.8061815182956926E-2</v>
      </c>
      <c r="M2" s="6"/>
    </row>
    <row r="3" spans="2:13" ht="18" x14ac:dyDescent="0.35">
      <c r="B3" t="s">
        <v>8</v>
      </c>
      <c r="C3">
        <v>10732</v>
      </c>
      <c r="D3" s="2">
        <f t="shared" si="0"/>
        <v>0.15493669424112491</v>
      </c>
      <c r="E3" s="2">
        <f>J8*J5</f>
        <v>2.1775304816359142E-2</v>
      </c>
      <c r="F3" s="2">
        <f t="shared" si="1"/>
        <v>0.13316138942476577</v>
      </c>
      <c r="H3" t="s">
        <v>6</v>
      </c>
      <c r="I3" t="s">
        <v>39</v>
      </c>
      <c r="M3" s="6"/>
    </row>
    <row r="4" spans="2:13" x14ac:dyDescent="0.25">
      <c r="B4" t="s">
        <v>7</v>
      </c>
      <c r="C4">
        <v>8352</v>
      </c>
      <c r="D4" s="2">
        <f t="shared" si="0"/>
        <v>0.12057689808999957</v>
      </c>
      <c r="E4" s="2">
        <f>J8*K5</f>
        <v>7.5271569711118314E-2</v>
      </c>
      <c r="F4" s="2">
        <f t="shared" si="1"/>
        <v>4.5305328378881252E-2</v>
      </c>
      <c r="I4" t="s">
        <v>0</v>
      </c>
      <c r="J4" t="s">
        <v>1</v>
      </c>
      <c r="K4" t="s">
        <v>2</v>
      </c>
      <c r="L4" t="s">
        <v>19</v>
      </c>
    </row>
    <row r="5" spans="2:13" x14ac:dyDescent="0.25">
      <c r="B5" t="s">
        <v>20</v>
      </c>
      <c r="C5">
        <v>4845</v>
      </c>
      <c r="D5" s="2">
        <f t="shared" si="0"/>
        <v>6.9946727879076617E-2</v>
      </c>
      <c r="E5" s="2">
        <f>J8*L5</f>
        <v>1.8016136429802002E-2</v>
      </c>
      <c r="F5" s="2">
        <f t="shared" si="1"/>
        <v>5.1930591449274616E-2</v>
      </c>
      <c r="H5">
        <v>1</v>
      </c>
      <c r="I5">
        <v>0.18570073156725175</v>
      </c>
      <c r="J5">
        <v>0.15410351801453148</v>
      </c>
      <c r="K5">
        <v>0.53269581283863077</v>
      </c>
      <c r="L5">
        <v>0.12749993757958603</v>
      </c>
    </row>
    <row r="6" spans="2:13" x14ac:dyDescent="0.25">
      <c r="B6" t="s">
        <v>12</v>
      </c>
      <c r="C6">
        <v>3861</v>
      </c>
      <c r="D6" s="2">
        <f t="shared" si="0"/>
        <v>5.5740828966174369E-2</v>
      </c>
      <c r="E6" s="2">
        <f>K8*I5</f>
        <v>7.252826193478315E-2</v>
      </c>
      <c r="F6" s="2">
        <f t="shared" si="1"/>
        <v>-1.6787432968608781E-2</v>
      </c>
    </row>
    <row r="7" spans="2:13" ht="18" x14ac:dyDescent="0.35">
      <c r="B7" t="s">
        <v>13</v>
      </c>
      <c r="C7">
        <v>3262</v>
      </c>
      <c r="D7" s="2">
        <f t="shared" si="0"/>
        <v>4.7093132371836516E-2</v>
      </c>
      <c r="E7" s="2">
        <f>K8*J5</f>
        <v>6.0187486744400893E-2</v>
      </c>
      <c r="F7" s="2">
        <f>D7-E7</f>
        <v>-1.3094354372564378E-2</v>
      </c>
      <c r="I7" t="s">
        <v>40</v>
      </c>
    </row>
    <row r="8" spans="2:13" x14ac:dyDescent="0.25">
      <c r="B8" t="s">
        <v>9</v>
      </c>
      <c r="C8">
        <v>8637</v>
      </c>
      <c r="D8" s="2">
        <f t="shared" si="0"/>
        <v>0.12469141149465113</v>
      </c>
      <c r="E8" s="2">
        <f>K8*K5</f>
        <v>0.20805249995006367</v>
      </c>
      <c r="F8" s="2">
        <f t="shared" si="1"/>
        <v>-8.3361088455412541E-2</v>
      </c>
      <c r="H8">
        <v>9</v>
      </c>
      <c r="I8">
        <v>0.1929449</v>
      </c>
      <c r="J8">
        <v>0.14130309999999999</v>
      </c>
      <c r="K8">
        <v>0.3905653</v>
      </c>
      <c r="L8">
        <v>0.27518670000000001</v>
      </c>
    </row>
    <row r="9" spans="2:13" x14ac:dyDescent="0.25">
      <c r="B9" t="s">
        <v>21</v>
      </c>
      <c r="C9">
        <v>4737</v>
      </c>
      <c r="D9" s="2">
        <f t="shared" si="0"/>
        <v>6.8387543852050758E-2</v>
      </c>
      <c r="E9" s="2">
        <f>K8*L5</f>
        <v>4.9797051370752292E-2</v>
      </c>
      <c r="F9" s="2">
        <f t="shared" si="1"/>
        <v>1.8590492481298466E-2</v>
      </c>
    </row>
    <row r="10" spans="2:13" x14ac:dyDescent="0.25">
      <c r="B10" t="s">
        <v>25</v>
      </c>
      <c r="C10">
        <v>2400</v>
      </c>
      <c r="D10" s="2">
        <f t="shared" si="0"/>
        <v>3.4648533933907918E-2</v>
      </c>
      <c r="E10" s="2">
        <f>L8*I5</f>
        <v>5.1102371507577841E-2</v>
      </c>
      <c r="F10" s="2">
        <f t="shared" si="1"/>
        <v>-1.6453837573669923E-2</v>
      </c>
    </row>
    <row r="11" spans="2:13" x14ac:dyDescent="0.25">
      <c r="B11" t="s">
        <v>22</v>
      </c>
      <c r="C11">
        <v>3238</v>
      </c>
      <c r="D11" s="2">
        <f t="shared" si="0"/>
        <v>4.6746647032497438E-2</v>
      </c>
      <c r="E11" s="2">
        <f>L8*J5</f>
        <v>4.240723858080947E-2</v>
      </c>
      <c r="F11" s="2">
        <f t="shared" si="1"/>
        <v>4.3394084516879677E-3</v>
      </c>
    </row>
    <row r="12" spans="2:13" x14ac:dyDescent="0.25">
      <c r="B12" t="s">
        <v>26</v>
      </c>
      <c r="C12">
        <v>8526</v>
      </c>
      <c r="D12" s="2">
        <f t="shared" si="0"/>
        <v>0.12308891680020789</v>
      </c>
      <c r="E12" s="2">
        <f>L8*K5</f>
        <v>0.14659080283888043</v>
      </c>
      <c r="F12" s="2">
        <f t="shared" si="1"/>
        <v>-2.3501886038672537E-2</v>
      </c>
    </row>
    <row r="13" spans="2:13" x14ac:dyDescent="0.25">
      <c r="B13" t="s">
        <v>23</v>
      </c>
      <c r="C13">
        <v>1597</v>
      </c>
      <c r="D13" s="2">
        <f t="shared" si="0"/>
        <v>2.3055711955187897E-2</v>
      </c>
      <c r="E13" s="2">
        <f>L8*L5</f>
        <v>3.5086287072732265E-2</v>
      </c>
      <c r="F13" s="2">
        <f t="shared" si="1"/>
        <v>-1.2030575117544368E-2</v>
      </c>
    </row>
    <row r="14" spans="2:13" x14ac:dyDescent="0.25">
      <c r="B14" t="s">
        <v>14</v>
      </c>
      <c r="C14">
        <v>747</v>
      </c>
      <c r="D14" s="2">
        <f t="shared" si="0"/>
        <v>1.0784356186928841E-2</v>
      </c>
      <c r="E14" s="2">
        <f>I8*I5</f>
        <v>3.5830009082170232E-2</v>
      </c>
      <c r="F14" s="2">
        <f t="shared" si="1"/>
        <v>-2.504565289524139E-2</v>
      </c>
    </row>
    <row r="15" spans="2:13" x14ac:dyDescent="0.25">
      <c r="B15" t="s">
        <v>15</v>
      </c>
      <c r="C15">
        <v>578</v>
      </c>
      <c r="D15" s="2">
        <f t="shared" si="0"/>
        <v>8.3445219224161579E-3</v>
      </c>
      <c r="E15" s="2">
        <f>I8*J5</f>
        <v>2.9733487872961976E-2</v>
      </c>
      <c r="F15" s="2">
        <f t="shared" si="1"/>
        <v>-2.1388965950545819E-2</v>
      </c>
    </row>
    <row r="16" spans="2:13" x14ac:dyDescent="0.25">
      <c r="B16" t="s">
        <v>11</v>
      </c>
      <c r="C16">
        <v>2432</v>
      </c>
      <c r="D16" s="2">
        <f t="shared" si="0"/>
        <v>3.511051438636003E-2</v>
      </c>
      <c r="E16" s="2">
        <f>I8*K5</f>
        <v>0.10278094033856833</v>
      </c>
      <c r="F16" s="2">
        <f t="shared" si="1"/>
        <v>-6.7670425952208291E-2</v>
      </c>
    </row>
    <row r="17" spans="2:6" x14ac:dyDescent="0.25">
      <c r="B17" t="s">
        <v>24</v>
      </c>
      <c r="C17">
        <v>869</v>
      </c>
      <c r="D17" s="2">
        <f t="shared" si="0"/>
        <v>1.2545656661902493E-2</v>
      </c>
      <c r="E17" s="2">
        <f>I8*L5</f>
        <v>2.4600462706299467E-2</v>
      </c>
      <c r="F17" s="2">
        <f t="shared" si="1"/>
        <v>-1.2054806044396973E-2</v>
      </c>
    </row>
    <row r="18" spans="2:6" x14ac:dyDescent="0.25">
      <c r="C18">
        <f>SUM(C2:C17)</f>
        <v>69267</v>
      </c>
      <c r="D18" s="2"/>
      <c r="E18" s="2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M5"/>
  <sheetViews>
    <sheetView workbookViewId="0">
      <selection activeCell="M4" sqref="M4"/>
    </sheetView>
  </sheetViews>
  <sheetFormatPr defaultRowHeight="15" x14ac:dyDescent="0.25"/>
  <sheetData>
    <row r="1" spans="2:13" x14ac:dyDescent="0.25">
      <c r="B1" t="s">
        <v>30</v>
      </c>
    </row>
    <row r="3" spans="2:13" x14ac:dyDescent="0.25">
      <c r="B3" t="s">
        <v>6</v>
      </c>
      <c r="C3" t="s">
        <v>0</v>
      </c>
      <c r="D3" t="s">
        <v>1</v>
      </c>
      <c r="E3" t="s">
        <v>2</v>
      </c>
      <c r="F3" t="s">
        <v>19</v>
      </c>
      <c r="G3" t="s">
        <v>4</v>
      </c>
      <c r="H3" t="s">
        <v>5</v>
      </c>
      <c r="J3" t="s">
        <v>31</v>
      </c>
      <c r="K3" t="s">
        <v>32</v>
      </c>
      <c r="L3" t="s">
        <v>33</v>
      </c>
      <c r="M3" t="s">
        <v>35</v>
      </c>
    </row>
    <row r="4" spans="2:13" x14ac:dyDescent="0.25">
      <c r="B4">
        <v>20</v>
      </c>
      <c r="C4">
        <v>57572</v>
      </c>
      <c r="D4">
        <v>56566</v>
      </c>
      <c r="E4">
        <v>69667</v>
      </c>
      <c r="F4">
        <v>55138</v>
      </c>
      <c r="G4">
        <v>0</v>
      </c>
      <c r="H4">
        <v>238943</v>
      </c>
      <c r="J4" s="2">
        <f t="shared" ref="J4:M5" si="0">C4/$H$5</f>
        <v>0.24094449303808857</v>
      </c>
      <c r="K4" s="2">
        <f t="shared" si="0"/>
        <v>0.23673428390871462</v>
      </c>
      <c r="L4" s="2">
        <f t="shared" si="0"/>
        <v>0.29156325985695331</v>
      </c>
      <c r="M4" s="2">
        <f t="shared" si="0"/>
        <v>0.23075796319624345</v>
      </c>
    </row>
    <row r="5" spans="2:13" x14ac:dyDescent="0.25">
      <c r="B5">
        <v>1</v>
      </c>
      <c r="C5">
        <v>64971</v>
      </c>
      <c r="D5">
        <v>116756</v>
      </c>
      <c r="E5">
        <v>25543</v>
      </c>
      <c r="F5">
        <v>31673</v>
      </c>
      <c r="G5">
        <v>0</v>
      </c>
      <c r="H5">
        <v>238943</v>
      </c>
      <c r="J5" s="2">
        <f t="shared" si="0"/>
        <v>0.27191003712182404</v>
      </c>
      <c r="K5" s="2">
        <f t="shared" si="0"/>
        <v>0.48863536491966703</v>
      </c>
      <c r="L5" s="2">
        <f t="shared" si="0"/>
        <v>0.1068999719598398</v>
      </c>
      <c r="M5" s="2">
        <f t="shared" si="0"/>
        <v>0.13255462599866913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N40</vt:lpstr>
      <vt:lpstr>C1&gt;p C4 noMg</vt:lpstr>
      <vt:lpstr>C3&gt;p C2 noMg</vt:lpstr>
      <vt:lpstr>C1&gt;p C2 noMg</vt:lpstr>
      <vt:lpstr>C1-p C2 noMg 60mer</vt:lpstr>
      <vt:lpstr>prelig N20&gt;p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Hannes Mutschler</dc:creator>
  <cp:lastModifiedBy>Hannes Mutschler</cp:lastModifiedBy>
  <dcterms:created xsi:type="dcterms:W3CDTF">2018-03-27T10:16:58Z</dcterms:created>
  <dcterms:modified xsi:type="dcterms:W3CDTF">2018-10-30T15:38:00Z</dcterms:modified>
</cp:coreProperties>
</file>