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Kuba\ZRM-documents etc\Results\Actin methylation\Paper Chao\Source data\"/>
    </mc:Choice>
  </mc:AlternateContent>
  <bookViews>
    <workbookView xWindow="0" yWindow="0" windowWidth="19440" windowHeight="10440" tabRatio="829"/>
  </bookViews>
  <sheets>
    <sheet name="the mean" sheetId="34" r:id="rId1"/>
  </sheets>
  <calcPr calcId="162913"/>
</workbook>
</file>

<file path=xl/calcChain.xml><?xml version="1.0" encoding="utf-8"?>
<calcChain xmlns="http://schemas.openxmlformats.org/spreadsheetml/2006/main">
  <c r="P17" i="34" l="1"/>
  <c r="Q17" i="34" s="1"/>
  <c r="R17" i="34" s="1"/>
  <c r="P18" i="34"/>
  <c r="Q18" i="34" s="1"/>
  <c r="R18" i="34" s="1"/>
  <c r="P19" i="34"/>
  <c r="P20" i="34"/>
  <c r="Q20" i="34" s="1"/>
  <c r="R20" i="34" s="1"/>
  <c r="P21" i="34"/>
  <c r="P22" i="34"/>
  <c r="Q22" i="34" s="1"/>
  <c r="R22" i="34" s="1"/>
  <c r="P16" i="34"/>
  <c r="P9" i="34"/>
  <c r="Q9" i="34" s="1"/>
  <c r="R9" i="34" s="1"/>
  <c r="P10" i="34"/>
  <c r="Q10" i="34" s="1"/>
  <c r="R10" i="34" s="1"/>
  <c r="P11" i="34"/>
  <c r="Q11" i="34" s="1"/>
  <c r="R11" i="34" s="1"/>
  <c r="P12" i="34"/>
  <c r="P13" i="34"/>
  <c r="P14" i="34"/>
  <c r="P8" i="34"/>
  <c r="J17" i="34"/>
  <c r="K17" i="34" s="1"/>
  <c r="L17" i="34" s="1"/>
  <c r="J18" i="34"/>
  <c r="K18" i="34" s="1"/>
  <c r="L18" i="34" s="1"/>
  <c r="J19" i="34"/>
  <c r="J20" i="34"/>
  <c r="K20" i="34" s="1"/>
  <c r="L20" i="34" s="1"/>
  <c r="J21" i="34"/>
  <c r="J22" i="34"/>
  <c r="J16" i="34"/>
  <c r="J8" i="34"/>
  <c r="J9" i="34"/>
  <c r="K9" i="34" s="1"/>
  <c r="L9" i="34" s="1"/>
  <c r="J10" i="34"/>
  <c r="J11" i="34"/>
  <c r="K11" i="34" s="1"/>
  <c r="L11" i="34" s="1"/>
  <c r="J12" i="34"/>
  <c r="J13" i="34"/>
  <c r="J14" i="34"/>
  <c r="K8" i="34"/>
  <c r="L8" i="34" s="1"/>
  <c r="D17" i="34"/>
  <c r="E17" i="34" s="1"/>
  <c r="F17" i="34" s="1"/>
  <c r="D18" i="34"/>
  <c r="D19" i="34"/>
  <c r="E19" i="34" s="1"/>
  <c r="F19" i="34" s="1"/>
  <c r="D20" i="34"/>
  <c r="D21" i="34"/>
  <c r="D22" i="34"/>
  <c r="D16" i="34"/>
  <c r="D9" i="34"/>
  <c r="D10" i="34"/>
  <c r="E10" i="34" s="1"/>
  <c r="F10" i="34" s="1"/>
  <c r="D11" i="34"/>
  <c r="E11" i="34" s="1"/>
  <c r="F11" i="34" s="1"/>
  <c r="D12" i="34"/>
  <c r="E12" i="34" s="1"/>
  <c r="F12" i="34" s="1"/>
  <c r="D13" i="34"/>
  <c r="D14" i="34"/>
  <c r="D8" i="34"/>
  <c r="E8" i="34" s="1"/>
  <c r="F8" i="34" s="1"/>
  <c r="Q8" i="34"/>
  <c r="R8" i="34" s="1"/>
  <c r="E9" i="34"/>
  <c r="F9" i="34" s="1"/>
  <c r="K10" i="34"/>
  <c r="L10" i="34" s="1"/>
  <c r="K12" i="34"/>
  <c r="L12" i="34" s="1"/>
  <c r="Q12" i="34"/>
  <c r="R12" i="34"/>
  <c r="E13" i="34"/>
  <c r="F13" i="34" s="1"/>
  <c r="K13" i="34"/>
  <c r="L13" i="34" s="1"/>
  <c r="Q13" i="34"/>
  <c r="R13" i="34" s="1"/>
  <c r="E14" i="34"/>
  <c r="F14" i="34" s="1"/>
  <c r="K14" i="34"/>
  <c r="L14" i="34" s="1"/>
  <c r="Q14" i="34"/>
  <c r="R14" i="34" s="1"/>
  <c r="E16" i="34"/>
  <c r="F16" i="34" s="1"/>
  <c r="K16" i="34"/>
  <c r="L16" i="34" s="1"/>
  <c r="Q16" i="34"/>
  <c r="R16" i="34"/>
  <c r="E18" i="34"/>
  <c r="F18" i="34" s="1"/>
  <c r="K19" i="34"/>
  <c r="L19" i="34"/>
  <c r="Q19" i="34"/>
  <c r="R19" i="34" s="1"/>
  <c r="E20" i="34"/>
  <c r="F20" i="34" s="1"/>
  <c r="E21" i="34"/>
  <c r="F21" i="34"/>
  <c r="K21" i="34"/>
  <c r="L21" i="34" s="1"/>
  <c r="Q21" i="34"/>
  <c r="R21" i="34"/>
  <c r="E22" i="34"/>
  <c r="F22" i="34"/>
  <c r="K22" i="34"/>
  <c r="L22" i="34" s="1"/>
  <c r="F28" i="34" l="1"/>
  <c r="G28" i="34" s="1"/>
  <c r="F29" i="34"/>
  <c r="G29" i="34" s="1"/>
  <c r="F30" i="34"/>
  <c r="G30" i="34" s="1"/>
  <c r="F31" i="34"/>
  <c r="G31" i="34" s="1"/>
  <c r="F32" i="34"/>
  <c r="G32" i="34" s="1"/>
  <c r="F33" i="34"/>
  <c r="G33" i="34" s="1"/>
  <c r="F35" i="34"/>
  <c r="G35" i="34" s="1"/>
  <c r="F36" i="34"/>
  <c r="G36" i="34" s="1"/>
  <c r="F37" i="34"/>
  <c r="G37" i="34" s="1"/>
  <c r="F38" i="34"/>
  <c r="G38" i="34" s="1"/>
  <c r="F39" i="34"/>
  <c r="G39" i="34" s="1"/>
  <c r="F40" i="34"/>
  <c r="G40" i="34" s="1"/>
  <c r="F41" i="34"/>
  <c r="G41" i="34" s="1"/>
  <c r="F27" i="34"/>
  <c r="G27" i="34" s="1"/>
  <c r="C28" i="34"/>
  <c r="C29" i="34"/>
  <c r="C30" i="34"/>
  <c r="C31" i="34"/>
  <c r="C32" i="34"/>
  <c r="C33" i="34"/>
  <c r="C35" i="34"/>
  <c r="C36" i="34"/>
  <c r="C37" i="34"/>
  <c r="C38" i="34"/>
  <c r="C39" i="34"/>
  <c r="C40" i="34"/>
  <c r="C41" i="34"/>
  <c r="C27" i="34"/>
</calcChain>
</file>

<file path=xl/sharedStrings.xml><?xml version="1.0" encoding="utf-8"?>
<sst xmlns="http://schemas.openxmlformats.org/spreadsheetml/2006/main" count="88" uniqueCount="22">
  <si>
    <t>pmol</t>
  </si>
  <si>
    <t>pH 6.0</t>
  </si>
  <si>
    <t>pH 6.5</t>
  </si>
  <si>
    <t>pH 7.0</t>
  </si>
  <si>
    <t>pH 7.5</t>
  </si>
  <si>
    <t>pH 8.0</t>
  </si>
  <si>
    <t>pH 8.5</t>
  </si>
  <si>
    <t>pH 9.0</t>
  </si>
  <si>
    <t xml:space="preserve"> + H73A</t>
  </si>
  <si>
    <t>Sample</t>
  </si>
  <si>
    <r>
      <t>pmol min</t>
    </r>
    <r>
      <rPr>
        <vertAlign val="superscript"/>
        <sz val="10"/>
        <rFont val="Arial"/>
        <family val="2"/>
        <charset val="238"/>
      </rPr>
      <t>-1</t>
    </r>
    <r>
      <rPr>
        <sz val="10"/>
        <rFont val="Arial"/>
        <family val="2"/>
        <charset val="238"/>
      </rPr>
      <t xml:space="preserve"> </t>
    </r>
    <r>
      <rPr>
        <sz val="10"/>
        <rFont val="Calibri"/>
        <family val="2"/>
        <charset val="238"/>
      </rPr>
      <t>µ</t>
    </r>
    <r>
      <rPr>
        <sz val="10"/>
        <rFont val="Arial"/>
        <charset val="238"/>
      </rPr>
      <t>g</t>
    </r>
    <r>
      <rPr>
        <vertAlign val="superscript"/>
        <sz val="10"/>
        <rFont val="Arial"/>
        <family val="2"/>
        <charset val="238"/>
      </rPr>
      <t>-1</t>
    </r>
    <r>
      <rPr>
        <sz val="10"/>
        <rFont val="Arial"/>
        <charset val="238"/>
      </rPr>
      <t xml:space="preserve"> protein</t>
    </r>
  </si>
  <si>
    <r>
      <t>pmol</t>
    </r>
    <r>
      <rPr>
        <sz val="10"/>
        <rFont val="Arial"/>
        <family val="2"/>
        <charset val="238"/>
      </rPr>
      <t xml:space="preserve"> </t>
    </r>
    <r>
      <rPr>
        <sz val="10"/>
        <rFont val="Calibri"/>
        <family val="2"/>
        <charset val="238"/>
      </rPr>
      <t>µ</t>
    </r>
    <r>
      <rPr>
        <sz val="10"/>
        <rFont val="Arial"/>
        <charset val="238"/>
      </rPr>
      <t>g</t>
    </r>
    <r>
      <rPr>
        <vertAlign val="superscript"/>
        <sz val="10"/>
        <rFont val="Arial"/>
        <family val="2"/>
        <charset val="238"/>
      </rPr>
      <t>-1</t>
    </r>
    <r>
      <rPr>
        <sz val="10"/>
        <rFont val="Arial"/>
        <charset val="238"/>
      </rPr>
      <t xml:space="preserve"> protein</t>
    </r>
  </si>
  <si>
    <t>Experiment 1</t>
  </si>
  <si>
    <t>cpm</t>
  </si>
  <si>
    <t>Experiment 2</t>
  </si>
  <si>
    <t>Experiment 3</t>
  </si>
  <si>
    <t xml:space="preserve">Mean </t>
  </si>
  <si>
    <r>
      <t>(pmol min</t>
    </r>
    <r>
      <rPr>
        <vertAlign val="superscript"/>
        <sz val="10"/>
        <rFont val="Arial"/>
        <family val="2"/>
        <charset val="238"/>
      </rPr>
      <t>-1</t>
    </r>
    <r>
      <rPr>
        <sz val="10"/>
        <rFont val="Arial"/>
        <family val="2"/>
        <charset val="238"/>
      </rPr>
      <t xml:space="preserve"> </t>
    </r>
    <r>
      <rPr>
        <sz val="10"/>
        <rFont val="Calibri"/>
        <family val="2"/>
        <charset val="238"/>
      </rPr>
      <t>µ</t>
    </r>
    <r>
      <rPr>
        <sz val="10"/>
        <rFont val="Arial"/>
        <charset val="238"/>
      </rPr>
      <t>g</t>
    </r>
    <r>
      <rPr>
        <vertAlign val="superscript"/>
        <sz val="10"/>
        <rFont val="Arial"/>
        <family val="2"/>
        <charset val="238"/>
      </rPr>
      <t>-1</t>
    </r>
    <r>
      <rPr>
        <sz val="10"/>
        <rFont val="Arial"/>
        <charset val="238"/>
      </rPr>
      <t xml:space="preserve"> protein)</t>
    </r>
  </si>
  <si>
    <t>SD</t>
  </si>
  <si>
    <t>SEM</t>
  </si>
  <si>
    <t xml:space="preserve"> + Actin</t>
  </si>
  <si>
    <t xml:space="preserve">Figure 3 – Source Data 1. Radiochemical measurements of SETD3-dependent methylation of either human recombinant beta-actin or its mutated form (H73A) in the presence of increasing pH value of the reaction mixture.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</si>
</sst>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0"/>
      <name val="Arial"/>
      <charset val="238"/>
    </font>
    <font>
      <b/>
      <sz val="10"/>
      <name val="Arial"/>
      <family val="2"/>
      <charset val="238"/>
    </font>
    <font>
      <b/>
      <sz val="10"/>
      <color indexed="10"/>
      <name val="Arial"/>
      <family val="2"/>
      <charset val="238"/>
    </font>
    <font>
      <sz val="10"/>
      <color indexed="10"/>
      <name val="Arial"/>
      <charset val="238"/>
    </font>
    <font>
      <sz val="10"/>
      <color indexed="12"/>
      <name val="Arial"/>
      <charset val="238"/>
    </font>
    <font>
      <sz val="10"/>
      <color indexed="17"/>
      <name val="Arial"/>
      <charset val="238"/>
    </font>
    <font>
      <b/>
      <sz val="11"/>
      <color indexed="17"/>
      <name val="Arial"/>
      <family val="2"/>
      <charset val="238"/>
    </font>
    <font>
      <sz val="10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0"/>
      <color theme="8" tint="-0.249977111117893"/>
      <name val="Arial"/>
      <family val="2"/>
      <charset val="238"/>
    </font>
    <font>
      <sz val="10"/>
      <color theme="8" tint="-0.249977111117893"/>
      <name val="Arial"/>
      <family val="2"/>
      <charset val="238"/>
    </font>
    <font>
      <sz val="10"/>
      <name val="Calibri"/>
      <family val="2"/>
      <charset val="238"/>
    </font>
    <font>
      <vertAlign val="superscript"/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/>
    <xf numFmtId="0" fontId="3" fillId="0" borderId="0" xfId="0" applyFont="1"/>
    <xf numFmtId="0" fontId="2" fillId="0" borderId="0" xfId="0" applyFont="1"/>
    <xf numFmtId="0" fontId="4" fillId="0" borderId="0" xfId="0" applyFont="1"/>
    <xf numFmtId="2" fontId="0" fillId="0" borderId="0" xfId="0" applyNumberFormat="1"/>
    <xf numFmtId="0" fontId="0" fillId="2" borderId="0" xfId="0" applyFill="1"/>
    <xf numFmtId="0" fontId="5" fillId="0" borderId="0" xfId="0" applyFont="1"/>
    <xf numFmtId="0" fontId="6" fillId="0" borderId="0" xfId="0" applyFont="1"/>
    <xf numFmtId="0" fontId="7" fillId="0" borderId="0" xfId="0" applyFont="1"/>
    <xf numFmtId="0" fontId="8" fillId="0" borderId="0" xfId="0" applyFont="1"/>
    <xf numFmtId="0" fontId="9" fillId="0" borderId="0" xfId="0" applyFont="1"/>
    <xf numFmtId="1" fontId="9" fillId="0" borderId="0" xfId="0" applyNumberFormat="1" applyFont="1"/>
    <xf numFmtId="2" fontId="9" fillId="0" borderId="0" xfId="0" applyNumberFormat="1" applyFont="1"/>
    <xf numFmtId="0" fontId="9" fillId="2" borderId="0" xfId="0" applyFont="1" applyFill="1"/>
    <xf numFmtId="0" fontId="10" fillId="0" borderId="0" xfId="0" applyFont="1"/>
    <xf numFmtId="0" fontId="11" fillId="0" borderId="0" xfId="0" applyFont="1"/>
    <xf numFmtId="1" fontId="11" fillId="0" borderId="0" xfId="0" applyNumberFormat="1" applyFont="1"/>
    <xf numFmtId="2" fontId="11" fillId="0" borderId="0" xfId="0" applyNumberFormat="1" applyFont="1"/>
    <xf numFmtId="0" fontId="11" fillId="2" borderId="0" xfId="0" applyFont="1" applyFill="1"/>
    <xf numFmtId="0" fontId="0" fillId="0" borderId="1" xfId="0" applyBorder="1"/>
    <xf numFmtId="0" fontId="7" fillId="0" borderId="1" xfId="0" applyFont="1" applyBorder="1"/>
    <xf numFmtId="0" fontId="7" fillId="0" borderId="0" xfId="0" applyFont="1" applyFill="1" applyBorder="1"/>
    <xf numFmtId="0" fontId="7" fillId="0" borderId="0" xfId="0" applyFont="1" applyBorder="1"/>
    <xf numFmtId="2" fontId="7" fillId="0" borderId="0" xfId="0" applyNumberFormat="1" applyFon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4809164479440072E-2"/>
          <c:y val="4.0701346757884775E-2"/>
          <c:w val="0.89664515893846608"/>
          <c:h val="0.83735553547609831"/>
        </c:manualLayout>
      </c:layout>
      <c:scatterChart>
        <c:scatterStyle val="smoothMarker"/>
        <c:varyColors val="0"/>
        <c:ser>
          <c:idx val="0"/>
          <c:order val="0"/>
          <c:tx>
            <c:v>Actin</c:v>
          </c:tx>
          <c:spPr>
            <a:ln w="25400">
              <a:solidFill>
                <a:schemeClr val="tx1"/>
              </a:solidFill>
            </a:ln>
          </c:spPr>
          <c:marker>
            <c:symbol val="diamond"/>
            <c:size val="14"/>
            <c:spPr>
              <a:solidFill>
                <a:schemeClr val="bg1">
                  <a:lumMod val="75000"/>
                </a:schemeClr>
              </a:solidFill>
              <a:ln w="9525">
                <a:solidFill>
                  <a:schemeClr val="tx1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'the mean'!$G$27:$G$33</c:f>
                <c:numCache>
                  <c:formatCode>General</c:formatCode>
                  <c:ptCount val="7"/>
                  <c:pt idx="0">
                    <c:v>0.47915409446954227</c:v>
                  </c:pt>
                  <c:pt idx="1">
                    <c:v>0.99027747814591705</c:v>
                  </c:pt>
                  <c:pt idx="2">
                    <c:v>0.59530686176125447</c:v>
                  </c:pt>
                  <c:pt idx="3">
                    <c:v>0.69516810580814237</c:v>
                  </c:pt>
                  <c:pt idx="4">
                    <c:v>0.95661117050042443</c:v>
                  </c:pt>
                  <c:pt idx="5">
                    <c:v>1.14869972650504</c:v>
                  </c:pt>
                  <c:pt idx="6">
                    <c:v>1.0045138872915089</c:v>
                  </c:pt>
                </c:numCache>
              </c:numRef>
            </c:plus>
            <c:minus>
              <c:numRef>
                <c:f>'the mean'!$G$27:$G$33</c:f>
                <c:numCache>
                  <c:formatCode>General</c:formatCode>
                  <c:ptCount val="7"/>
                  <c:pt idx="0">
                    <c:v>0.47915409446954227</c:v>
                  </c:pt>
                  <c:pt idx="1">
                    <c:v>0.99027747814591705</c:v>
                  </c:pt>
                  <c:pt idx="2">
                    <c:v>0.59530686176125447</c:v>
                  </c:pt>
                  <c:pt idx="3">
                    <c:v>0.69516810580814237</c:v>
                  </c:pt>
                  <c:pt idx="4">
                    <c:v>0.95661117050042443</c:v>
                  </c:pt>
                  <c:pt idx="5">
                    <c:v>1.14869972650504</c:v>
                  </c:pt>
                  <c:pt idx="6">
                    <c:v>1.0045138872915089</c:v>
                  </c:pt>
                </c:numCache>
              </c:numRef>
            </c:minus>
            <c:spPr>
              <a:ln w="25400">
                <a:solidFill>
                  <a:schemeClr val="tx1"/>
                </a:solidFill>
              </a:ln>
            </c:spPr>
          </c:errBars>
          <c:xVal>
            <c:numRef>
              <c:f>'the mean'!$B$44:$B$50</c:f>
              <c:numCache>
                <c:formatCode>General</c:formatCode>
                <c:ptCount val="7"/>
                <c:pt idx="0">
                  <c:v>6</c:v>
                </c:pt>
                <c:pt idx="1">
                  <c:v>6.5</c:v>
                </c:pt>
                <c:pt idx="2">
                  <c:v>7</c:v>
                </c:pt>
                <c:pt idx="3">
                  <c:v>7.5</c:v>
                </c:pt>
                <c:pt idx="4">
                  <c:v>8</c:v>
                </c:pt>
                <c:pt idx="5">
                  <c:v>8.5</c:v>
                </c:pt>
                <c:pt idx="6">
                  <c:v>9</c:v>
                </c:pt>
              </c:numCache>
            </c:numRef>
          </c:xVal>
          <c:yVal>
            <c:numRef>
              <c:f>'the mean'!$C$27:$C$33</c:f>
              <c:numCache>
                <c:formatCode>0.00</c:formatCode>
                <c:ptCount val="7"/>
                <c:pt idx="0">
                  <c:v>7.0963789329749787</c:v>
                </c:pt>
                <c:pt idx="1">
                  <c:v>12.446590484637881</c:v>
                </c:pt>
                <c:pt idx="2">
                  <c:v>13.028143849287579</c:v>
                </c:pt>
                <c:pt idx="3">
                  <c:v>14.565048770524506</c:v>
                </c:pt>
                <c:pt idx="4">
                  <c:v>16.351865799313636</c:v>
                </c:pt>
                <c:pt idx="5">
                  <c:v>17.846044109654141</c:v>
                </c:pt>
                <c:pt idx="6">
                  <c:v>17.96277904402438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0B12-4345-B485-1F8A540E6099}"/>
            </c:ext>
          </c:extLst>
        </c:ser>
        <c:ser>
          <c:idx val="1"/>
          <c:order val="1"/>
          <c:tx>
            <c:v>H73A</c:v>
          </c:tx>
          <c:spPr>
            <a:ln w="25400">
              <a:solidFill>
                <a:schemeClr val="tx1"/>
              </a:solidFill>
            </a:ln>
          </c:spPr>
          <c:marker>
            <c:symbol val="diamond"/>
            <c:size val="14"/>
            <c:spPr>
              <a:solidFill>
                <a:schemeClr val="bg1"/>
              </a:solidFill>
              <a:ln w="9525">
                <a:solidFill>
                  <a:schemeClr val="tx1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'the mean'!$F$35:$F$41</c:f>
                <c:numCache>
                  <c:formatCode>General</c:formatCode>
                  <c:ptCount val="7"/>
                  <c:pt idx="0">
                    <c:v>6.9310817461583204E-3</c:v>
                  </c:pt>
                  <c:pt idx="1">
                    <c:v>3.1206445645950473E-2</c:v>
                  </c:pt>
                  <c:pt idx="2">
                    <c:v>7.049662697109188E-3</c:v>
                  </c:pt>
                  <c:pt idx="3">
                    <c:v>8.8683047368492834E-3</c:v>
                  </c:pt>
                  <c:pt idx="4">
                    <c:v>6.481106245974028E-3</c:v>
                  </c:pt>
                  <c:pt idx="5">
                    <c:v>1.357547555293305E-2</c:v>
                  </c:pt>
                  <c:pt idx="6">
                    <c:v>8.5948841260890772E-3</c:v>
                  </c:pt>
                </c:numCache>
              </c:numRef>
            </c:plus>
            <c:minus>
              <c:numRef>
                <c:f>'the mean'!$F$35:$F$41</c:f>
                <c:numCache>
                  <c:formatCode>General</c:formatCode>
                  <c:ptCount val="7"/>
                  <c:pt idx="0">
                    <c:v>6.9310817461583204E-3</c:v>
                  </c:pt>
                  <c:pt idx="1">
                    <c:v>3.1206445645950473E-2</c:v>
                  </c:pt>
                  <c:pt idx="2">
                    <c:v>7.049662697109188E-3</c:v>
                  </c:pt>
                  <c:pt idx="3">
                    <c:v>8.8683047368492834E-3</c:v>
                  </c:pt>
                  <c:pt idx="4">
                    <c:v>6.481106245974028E-3</c:v>
                  </c:pt>
                  <c:pt idx="5">
                    <c:v>1.357547555293305E-2</c:v>
                  </c:pt>
                  <c:pt idx="6">
                    <c:v>8.5948841260890772E-3</c:v>
                  </c:pt>
                </c:numCache>
              </c:numRef>
            </c:minus>
          </c:errBars>
          <c:xVal>
            <c:numRef>
              <c:f>'the mean'!$B$44:$B$50</c:f>
              <c:numCache>
                <c:formatCode>General</c:formatCode>
                <c:ptCount val="7"/>
                <c:pt idx="0">
                  <c:v>6</c:v>
                </c:pt>
                <c:pt idx="1">
                  <c:v>6.5</c:v>
                </c:pt>
                <c:pt idx="2">
                  <c:v>7</c:v>
                </c:pt>
                <c:pt idx="3">
                  <c:v>7.5</c:v>
                </c:pt>
                <c:pt idx="4">
                  <c:v>8</c:v>
                </c:pt>
                <c:pt idx="5">
                  <c:v>8.5</c:v>
                </c:pt>
                <c:pt idx="6">
                  <c:v>9</c:v>
                </c:pt>
              </c:numCache>
            </c:numRef>
          </c:xVal>
          <c:yVal>
            <c:numRef>
              <c:f>'the mean'!$C$35:$C$41</c:f>
              <c:numCache>
                <c:formatCode>0.00</c:formatCode>
                <c:ptCount val="7"/>
                <c:pt idx="0">
                  <c:v>6.6755079821446447E-2</c:v>
                </c:pt>
                <c:pt idx="1">
                  <c:v>9.6172915877776724E-2</c:v>
                </c:pt>
                <c:pt idx="2">
                  <c:v>0.11043118736329383</c:v>
                </c:pt>
                <c:pt idx="3">
                  <c:v>0.14873986534012329</c:v>
                </c:pt>
                <c:pt idx="4">
                  <c:v>0.17248000602727051</c:v>
                </c:pt>
                <c:pt idx="5">
                  <c:v>9.2465371661170345E-2</c:v>
                </c:pt>
                <c:pt idx="6">
                  <c:v>8.6033084581798591E-2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0B12-4345-B485-1F8A540E609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41085792"/>
        <c:axId val="1"/>
      </c:scatterChart>
      <c:valAx>
        <c:axId val="241085792"/>
        <c:scaling>
          <c:orientation val="minMax"/>
          <c:max val="9.5"/>
          <c:min val="5.5"/>
        </c:scaling>
        <c:delete val="0"/>
        <c:axPos val="b"/>
        <c:numFmt formatCode="0.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8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l-PL"/>
          </a:p>
        </c:txPr>
        <c:crossAx val="1"/>
        <c:crosses val="autoZero"/>
        <c:crossBetween val="midCat"/>
        <c:majorUnit val="0.5"/>
        <c:minorUnit val="0.5"/>
      </c:val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FFFFFF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l-PL"/>
          </a:p>
        </c:txPr>
        <c:crossAx val="241085792"/>
        <c:crossesAt val="5.5"/>
        <c:crossBetween val="midCat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10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pl-PL"/>
    </a:p>
  </c:txPr>
  <c:printSettings>
    <c:headerFooter alignWithMargins="0"/>
    <c:pageMargins b="1" l="0.75" r="0.75" t="1" header="0.5" footer="0.5"/>
    <c:pageSetup paperSize="9" orientation="landscape" horizontalDpi="300" verticalDpi="30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45735090405366"/>
          <c:y val="4.0701346757884775E-2"/>
          <c:w val="0.81141768737241182"/>
          <c:h val="0.77906773948338426"/>
        </c:manualLayout>
      </c:layout>
      <c:scatterChart>
        <c:scatterStyle val="smoothMarker"/>
        <c:varyColors val="0"/>
        <c:ser>
          <c:idx val="0"/>
          <c:order val="0"/>
          <c:tx>
            <c:v>Actin</c:v>
          </c:tx>
          <c:spPr>
            <a:ln w="25400">
              <a:solidFill>
                <a:schemeClr val="tx1"/>
              </a:solidFill>
            </a:ln>
          </c:spPr>
          <c:marker>
            <c:symbol val="diamond"/>
            <c:size val="12"/>
            <c:spPr>
              <a:solidFill>
                <a:schemeClr val="bg1">
                  <a:lumMod val="50000"/>
                </a:schemeClr>
              </a:solidFill>
              <a:ln w="12700">
                <a:solidFill>
                  <a:schemeClr val="tx1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'the mean'!$F$27:$F$33</c:f>
                <c:numCache>
                  <c:formatCode>General</c:formatCode>
                  <c:ptCount val="7"/>
                  <c:pt idx="0">
                    <c:v>0.8299192362759048</c:v>
                  </c:pt>
                  <c:pt idx="1">
                    <c:v>1.7152109057399068</c:v>
                  </c:pt>
                  <c:pt idx="2">
                    <c:v>1.0311017306648746</c:v>
                  </c:pt>
                  <c:pt idx="3">
                    <c:v>1.2040664790611197</c:v>
                  </c:pt>
                  <c:pt idx="4">
                    <c:v>1.6568991503946691</c:v>
                  </c:pt>
                  <c:pt idx="5">
                    <c:v>1.9896062889472028</c:v>
                  </c:pt>
                  <c:pt idx="6">
                    <c:v>1.7398690896974101</c:v>
                  </c:pt>
                </c:numCache>
              </c:numRef>
            </c:plus>
            <c:minus>
              <c:numRef>
                <c:f>'the mean'!$F$27:$F$33</c:f>
                <c:numCache>
                  <c:formatCode>General</c:formatCode>
                  <c:ptCount val="7"/>
                  <c:pt idx="0">
                    <c:v>0.8299192362759048</c:v>
                  </c:pt>
                  <c:pt idx="1">
                    <c:v>1.7152109057399068</c:v>
                  </c:pt>
                  <c:pt idx="2">
                    <c:v>1.0311017306648746</c:v>
                  </c:pt>
                  <c:pt idx="3">
                    <c:v>1.2040664790611197</c:v>
                  </c:pt>
                  <c:pt idx="4">
                    <c:v>1.6568991503946691</c:v>
                  </c:pt>
                  <c:pt idx="5">
                    <c:v>1.9896062889472028</c:v>
                  </c:pt>
                  <c:pt idx="6">
                    <c:v>1.7398690896974101</c:v>
                  </c:pt>
                </c:numCache>
              </c:numRef>
            </c:minus>
            <c:spPr>
              <a:ln w="25400">
                <a:solidFill>
                  <a:schemeClr val="tx1"/>
                </a:solidFill>
              </a:ln>
            </c:spPr>
          </c:errBars>
          <c:xVal>
            <c:numRef>
              <c:f>'the mean'!$B$44:$B$50</c:f>
              <c:numCache>
                <c:formatCode>General</c:formatCode>
                <c:ptCount val="7"/>
                <c:pt idx="0">
                  <c:v>6</c:v>
                </c:pt>
                <c:pt idx="1">
                  <c:v>6.5</c:v>
                </c:pt>
                <c:pt idx="2">
                  <c:v>7</c:v>
                </c:pt>
                <c:pt idx="3">
                  <c:v>7.5</c:v>
                </c:pt>
                <c:pt idx="4">
                  <c:v>8</c:v>
                </c:pt>
                <c:pt idx="5">
                  <c:v>8.5</c:v>
                </c:pt>
                <c:pt idx="6">
                  <c:v>9</c:v>
                </c:pt>
              </c:numCache>
            </c:numRef>
          </c:xVal>
          <c:yVal>
            <c:numRef>
              <c:f>'the mean'!$C$27:$C$33</c:f>
              <c:numCache>
                <c:formatCode>0.00</c:formatCode>
                <c:ptCount val="7"/>
                <c:pt idx="0">
                  <c:v>7.0963789329749787</c:v>
                </c:pt>
                <c:pt idx="1">
                  <c:v>12.446590484637881</c:v>
                </c:pt>
                <c:pt idx="2">
                  <c:v>13.028143849287579</c:v>
                </c:pt>
                <c:pt idx="3">
                  <c:v>14.565048770524506</c:v>
                </c:pt>
                <c:pt idx="4">
                  <c:v>16.351865799313636</c:v>
                </c:pt>
                <c:pt idx="5">
                  <c:v>17.846044109654141</c:v>
                </c:pt>
                <c:pt idx="6">
                  <c:v>17.96277904402438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937D-4DA0-AAD9-B514C5DF8AFF}"/>
            </c:ext>
          </c:extLst>
        </c:ser>
        <c:ser>
          <c:idx val="1"/>
          <c:order val="1"/>
          <c:tx>
            <c:v>H73A</c:v>
          </c:tx>
          <c:spPr>
            <a:ln w="25400">
              <a:solidFill>
                <a:schemeClr val="tx1"/>
              </a:solidFill>
            </a:ln>
          </c:spPr>
          <c:marker>
            <c:symbol val="diamond"/>
            <c:size val="12"/>
            <c:spPr>
              <a:solidFill>
                <a:schemeClr val="bg1"/>
              </a:solidFill>
              <a:ln w="12700">
                <a:solidFill>
                  <a:schemeClr val="tx1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'the mean'!$F$35:$F$41</c:f>
                <c:numCache>
                  <c:formatCode>General</c:formatCode>
                  <c:ptCount val="7"/>
                  <c:pt idx="0">
                    <c:v>6.9310817461583204E-3</c:v>
                  </c:pt>
                  <c:pt idx="1">
                    <c:v>3.1206445645950473E-2</c:v>
                  </c:pt>
                  <c:pt idx="2">
                    <c:v>7.049662697109188E-3</c:v>
                  </c:pt>
                  <c:pt idx="3">
                    <c:v>8.8683047368492834E-3</c:v>
                  </c:pt>
                  <c:pt idx="4">
                    <c:v>6.481106245974028E-3</c:v>
                  </c:pt>
                  <c:pt idx="5">
                    <c:v>1.357547555293305E-2</c:v>
                  </c:pt>
                  <c:pt idx="6">
                    <c:v>8.5948841260890772E-3</c:v>
                  </c:pt>
                </c:numCache>
              </c:numRef>
            </c:plus>
            <c:minus>
              <c:numRef>
                <c:f>'the mean'!$F$35:$F$41</c:f>
                <c:numCache>
                  <c:formatCode>General</c:formatCode>
                  <c:ptCount val="7"/>
                  <c:pt idx="0">
                    <c:v>6.9310817461583204E-3</c:v>
                  </c:pt>
                  <c:pt idx="1">
                    <c:v>3.1206445645950473E-2</c:v>
                  </c:pt>
                  <c:pt idx="2">
                    <c:v>7.049662697109188E-3</c:v>
                  </c:pt>
                  <c:pt idx="3">
                    <c:v>8.8683047368492834E-3</c:v>
                  </c:pt>
                  <c:pt idx="4">
                    <c:v>6.481106245974028E-3</c:v>
                  </c:pt>
                  <c:pt idx="5">
                    <c:v>1.357547555293305E-2</c:v>
                  </c:pt>
                  <c:pt idx="6">
                    <c:v>8.5948841260890772E-3</c:v>
                  </c:pt>
                </c:numCache>
              </c:numRef>
            </c:minus>
          </c:errBars>
          <c:xVal>
            <c:numRef>
              <c:f>'the mean'!$B$44:$B$50</c:f>
              <c:numCache>
                <c:formatCode>General</c:formatCode>
                <c:ptCount val="7"/>
                <c:pt idx="0">
                  <c:v>6</c:v>
                </c:pt>
                <c:pt idx="1">
                  <c:v>6.5</c:v>
                </c:pt>
                <c:pt idx="2">
                  <c:v>7</c:v>
                </c:pt>
                <c:pt idx="3">
                  <c:v>7.5</c:v>
                </c:pt>
                <c:pt idx="4">
                  <c:v>8</c:v>
                </c:pt>
                <c:pt idx="5">
                  <c:v>8.5</c:v>
                </c:pt>
                <c:pt idx="6">
                  <c:v>9</c:v>
                </c:pt>
              </c:numCache>
            </c:numRef>
          </c:xVal>
          <c:yVal>
            <c:numRef>
              <c:f>'the mean'!$C$35:$C$41</c:f>
              <c:numCache>
                <c:formatCode>0.00</c:formatCode>
                <c:ptCount val="7"/>
                <c:pt idx="0">
                  <c:v>6.6755079821446447E-2</c:v>
                </c:pt>
                <c:pt idx="1">
                  <c:v>9.6172915877776724E-2</c:v>
                </c:pt>
                <c:pt idx="2">
                  <c:v>0.11043118736329383</c:v>
                </c:pt>
                <c:pt idx="3">
                  <c:v>0.14873986534012329</c:v>
                </c:pt>
                <c:pt idx="4">
                  <c:v>0.17248000602727051</c:v>
                </c:pt>
                <c:pt idx="5">
                  <c:v>9.2465371661170345E-2</c:v>
                </c:pt>
                <c:pt idx="6">
                  <c:v>8.6033084581798591E-2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937D-4DA0-AAD9-B514C5DF8AF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41085792"/>
        <c:axId val="1"/>
      </c:scatterChart>
      <c:valAx>
        <c:axId val="241085792"/>
        <c:scaling>
          <c:orientation val="minMax"/>
          <c:max val="9.5"/>
          <c:min val="5.5"/>
        </c:scaling>
        <c:delete val="0"/>
        <c:axPos val="b"/>
        <c:title>
          <c:tx>
            <c:rich>
              <a:bodyPr/>
              <a:lstStyle/>
              <a:p>
                <a:pPr>
                  <a:defRPr b="1"/>
                </a:pPr>
                <a:r>
                  <a:rPr lang="pl-PL" b="1"/>
                  <a:t>pH</a:t>
                </a:r>
              </a:p>
            </c:rich>
          </c:tx>
          <c:layout/>
          <c:overlay val="0"/>
        </c:title>
        <c:numFmt formatCode="0.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8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l-PL"/>
          </a:p>
        </c:txPr>
        <c:crossAx val="1"/>
        <c:crosses val="autoZero"/>
        <c:crossBetween val="midCat"/>
        <c:majorUnit val="0.5"/>
        <c:minorUnit val="0.5"/>
      </c:val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FFFFFF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b="1"/>
                </a:pPr>
                <a:r>
                  <a:rPr lang="pl-PL" b="1"/>
                  <a:t>Enzyme</a:t>
                </a:r>
                <a:r>
                  <a:rPr lang="pl-PL" b="1" baseline="0"/>
                  <a:t> activity (nmol/min/mg protein)</a:t>
                </a:r>
                <a:endParaRPr lang="pl-PL" b="1"/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l-PL"/>
          </a:p>
        </c:txPr>
        <c:crossAx val="241085792"/>
        <c:crossesAt val="5.5"/>
        <c:crossBetween val="midCat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77771981627296582"/>
          <c:y val="0.39181704745923152"/>
          <c:w val="0.16209499854184894"/>
          <c:h val="0.17265005808700143"/>
        </c:manualLayout>
      </c:layout>
      <c:overlay val="0"/>
      <c:txPr>
        <a:bodyPr/>
        <a:lstStyle/>
        <a:p>
          <a:pPr>
            <a:defRPr sz="1600"/>
          </a:pPr>
          <a:endParaRPr lang="pl-PL"/>
        </a:p>
      </c:txPr>
    </c:legend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10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pl-PL"/>
    </a:p>
  </c:txPr>
  <c:printSettings>
    <c:headerFooter alignWithMargins="0"/>
    <c:pageMargins b="1" l="0.75" r="0.75" t="1" header="0.5" footer="0.5"/>
    <c:pageSetup paperSize="9" orientation="landscape" horizontalDpi="300" verticalDpi="300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0</xdr:colOff>
      <xdr:row>7</xdr:row>
      <xdr:rowOff>0</xdr:rowOff>
    </xdr:from>
    <xdr:to>
      <xdr:col>30</xdr:col>
      <xdr:colOff>0</xdr:colOff>
      <xdr:row>28</xdr:row>
      <xdr:rowOff>6350</xdr:rowOff>
    </xdr:to>
    <xdr:graphicFrame macro="">
      <xdr:nvGraphicFramePr>
        <xdr:cNvPr id="4" name="Wykres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21</xdr:col>
      <xdr:colOff>0</xdr:colOff>
      <xdr:row>31</xdr:row>
      <xdr:rowOff>0</xdr:rowOff>
    </xdr:from>
    <xdr:to>
      <xdr:col>30</xdr:col>
      <xdr:colOff>0</xdr:colOff>
      <xdr:row>52</xdr:row>
      <xdr:rowOff>88900</xdr:rowOff>
    </xdr:to>
    <xdr:graphicFrame macro="">
      <xdr:nvGraphicFramePr>
        <xdr:cNvPr id="5" name="Wykres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D50"/>
  <sheetViews>
    <sheetView tabSelected="1" topLeftCell="P4" workbookViewId="0">
      <selection activeCell="AF24" sqref="AF24"/>
    </sheetView>
  </sheetViews>
  <sheetFormatPr defaultRowHeight="12.5" x14ac:dyDescent="0.25"/>
  <cols>
    <col min="2" max="2" width="10.26953125" customWidth="1"/>
    <col min="5" max="5" width="15.6328125" customWidth="1"/>
    <col min="6" max="6" width="17.81640625" customWidth="1"/>
    <col min="7" max="7" width="4.6328125" customWidth="1"/>
    <col min="11" max="11" width="15.453125" customWidth="1"/>
    <col min="12" max="12" width="18.7265625" customWidth="1"/>
    <col min="13" max="13" width="5.26953125" customWidth="1"/>
    <col min="17" max="17" width="17" customWidth="1"/>
    <col min="18" max="18" width="19.7265625" customWidth="1"/>
  </cols>
  <sheetData>
    <row r="1" spans="2:30" ht="13" x14ac:dyDescent="0.3">
      <c r="B1" s="1" t="s">
        <v>21</v>
      </c>
    </row>
    <row r="5" spans="2:30" x14ac:dyDescent="0.25">
      <c r="C5" s="20"/>
      <c r="D5" s="20"/>
      <c r="E5" s="21" t="s">
        <v>12</v>
      </c>
      <c r="F5" s="20"/>
      <c r="I5" s="20"/>
      <c r="J5" s="20"/>
      <c r="K5" s="21" t="s">
        <v>14</v>
      </c>
      <c r="L5" s="20"/>
      <c r="O5" s="20"/>
      <c r="P5" s="20"/>
      <c r="Q5" s="21" t="s">
        <v>15</v>
      </c>
      <c r="R5" s="20"/>
    </row>
    <row r="6" spans="2:30" ht="15" x14ac:dyDescent="0.3">
      <c r="B6" s="8" t="s">
        <v>9</v>
      </c>
      <c r="C6" s="9" t="s">
        <v>13</v>
      </c>
      <c r="D6" s="9" t="s">
        <v>0</v>
      </c>
      <c r="E6" s="9" t="s">
        <v>11</v>
      </c>
      <c r="F6" s="9" t="s">
        <v>10</v>
      </c>
      <c r="H6" s="8" t="s">
        <v>9</v>
      </c>
      <c r="I6" s="9" t="s">
        <v>13</v>
      </c>
      <c r="J6" s="9" t="s">
        <v>0</v>
      </c>
      <c r="K6" s="9" t="s">
        <v>11</v>
      </c>
      <c r="L6" s="9" t="s">
        <v>10</v>
      </c>
      <c r="N6" s="8" t="s">
        <v>9</v>
      </c>
      <c r="O6" s="9" t="s">
        <v>13</v>
      </c>
      <c r="P6" s="9" t="s">
        <v>0</v>
      </c>
      <c r="Q6" s="9" t="s">
        <v>11</v>
      </c>
      <c r="R6" s="9" t="s">
        <v>10</v>
      </c>
      <c r="U6" s="6"/>
      <c r="V6" s="6"/>
      <c r="W6" s="6"/>
      <c r="X6" s="6"/>
      <c r="Y6" s="6"/>
      <c r="Z6" s="6"/>
      <c r="AA6" s="6"/>
      <c r="AB6" s="6"/>
      <c r="AC6" s="6"/>
      <c r="AD6" s="6"/>
    </row>
    <row r="7" spans="2:30" ht="13" x14ac:dyDescent="0.3">
      <c r="B7" s="3" t="s">
        <v>20</v>
      </c>
      <c r="H7" s="3" t="s">
        <v>20</v>
      </c>
      <c r="N7" s="3" t="s">
        <v>20</v>
      </c>
      <c r="U7" s="6"/>
      <c r="V7" s="6"/>
      <c r="W7" s="6"/>
      <c r="X7" s="6"/>
      <c r="Y7" s="6"/>
      <c r="Z7" s="6"/>
      <c r="AA7" s="6"/>
      <c r="AB7" s="6"/>
      <c r="AC7" s="6"/>
      <c r="AD7" s="6"/>
    </row>
    <row r="8" spans="2:30" ht="13" x14ac:dyDescent="0.3">
      <c r="B8" s="10" t="s">
        <v>1</v>
      </c>
      <c r="C8" s="12">
        <v>16905.555555555555</v>
      </c>
      <c r="D8" s="13">
        <f>C8/360674*80</f>
        <v>3.7497697212564374</v>
      </c>
      <c r="E8" s="13">
        <f>D8/0.05</f>
        <v>74.995394425128737</v>
      </c>
      <c r="F8" s="13">
        <f>E8/10</f>
        <v>7.4995394425128739</v>
      </c>
      <c r="H8" s="10" t="s">
        <v>1</v>
      </c>
      <c r="I8" s="12">
        <v>16166.666666666666</v>
      </c>
      <c r="J8" s="13">
        <f>I8/338228*80</f>
        <v>3.8238505781110179</v>
      </c>
      <c r="K8" s="13">
        <f>J8/0.05</f>
        <v>76.477011562220355</v>
      </c>
      <c r="L8" s="13">
        <f>K8/10</f>
        <v>7.6477011562220358</v>
      </c>
      <c r="N8" s="10" t="s">
        <v>1</v>
      </c>
      <c r="O8" s="12">
        <v>13538.888888888889</v>
      </c>
      <c r="P8" s="13">
        <f>O8/352696*80</f>
        <v>3.0709481000950141</v>
      </c>
      <c r="Q8" s="13">
        <f>P8/0.05</f>
        <v>61.418962001900276</v>
      </c>
      <c r="R8" s="13">
        <f>Q8/10</f>
        <v>6.1418962001900272</v>
      </c>
      <c r="U8" s="6"/>
    </row>
    <row r="9" spans="2:30" ht="13" x14ac:dyDescent="0.3">
      <c r="B9" s="10" t="s">
        <v>2</v>
      </c>
      <c r="C9" s="12">
        <v>29776.666666666668</v>
      </c>
      <c r="D9" s="13">
        <f t="shared" ref="D9:D14" si="0">C9/360674*80</f>
        <v>6.6046716240520063</v>
      </c>
      <c r="E9" s="13">
        <f t="shared" ref="E9:E22" si="1">D9/0.05</f>
        <v>132.09343248104011</v>
      </c>
      <c r="F9" s="13">
        <f t="shared" ref="F9:F22" si="2">E9/10</f>
        <v>13.209343248104011</v>
      </c>
      <c r="H9" s="10" t="s">
        <v>2</v>
      </c>
      <c r="I9" s="12">
        <v>28851.111111111109</v>
      </c>
      <c r="J9" s="13">
        <f t="shared" ref="J9:J14" si="3">I9/338228*80</f>
        <v>6.8240621382289124</v>
      </c>
      <c r="K9" s="13">
        <f t="shared" ref="K9:K22" si="4">J9/0.05</f>
        <v>136.48124276457824</v>
      </c>
      <c r="L9" s="13">
        <f t="shared" ref="L9:L22" si="5">K9/10</f>
        <v>13.648124276457825</v>
      </c>
      <c r="N9" s="10" t="s">
        <v>2</v>
      </c>
      <c r="O9" s="12">
        <v>23106.666666666668</v>
      </c>
      <c r="P9" s="13">
        <f t="shared" ref="P9:P14" si="6">O9/352696*80</f>
        <v>5.2411519646759066</v>
      </c>
      <c r="Q9" s="13">
        <f t="shared" ref="Q9:Q22" si="7">P9/0.05</f>
        <v>104.82303929351812</v>
      </c>
      <c r="R9" s="13">
        <f t="shared" ref="R9:R22" si="8">Q9/10</f>
        <v>10.482303929351811</v>
      </c>
      <c r="U9" s="6"/>
    </row>
    <row r="10" spans="2:30" ht="13" x14ac:dyDescent="0.3">
      <c r="B10" s="10" t="s">
        <v>3</v>
      </c>
      <c r="C10" s="12">
        <v>31715.555555555555</v>
      </c>
      <c r="D10" s="13">
        <f t="shared" si="0"/>
        <v>7.0347306555073121</v>
      </c>
      <c r="E10" s="13">
        <f t="shared" si="1"/>
        <v>140.69461311014624</v>
      </c>
      <c r="F10" s="13">
        <f t="shared" si="2"/>
        <v>14.069461311014624</v>
      </c>
      <c r="H10" s="10" t="s">
        <v>3</v>
      </c>
      <c r="I10" s="12">
        <v>27496.666666666668</v>
      </c>
      <c r="J10" s="13">
        <f t="shared" si="3"/>
        <v>6.503699673987172</v>
      </c>
      <c r="K10" s="13">
        <f t="shared" si="4"/>
        <v>130.07399347974342</v>
      </c>
      <c r="L10" s="13">
        <f t="shared" si="5"/>
        <v>13.007399347974342</v>
      </c>
      <c r="N10" s="10" t="s">
        <v>3</v>
      </c>
      <c r="O10" s="12">
        <v>26468.888888888891</v>
      </c>
      <c r="P10" s="13">
        <f t="shared" si="6"/>
        <v>6.0037854444368843</v>
      </c>
      <c r="Q10" s="13">
        <f t="shared" si="7"/>
        <v>120.07570888873768</v>
      </c>
      <c r="R10" s="13">
        <f t="shared" si="8"/>
        <v>12.007570888873769</v>
      </c>
      <c r="U10" s="6"/>
    </row>
    <row r="11" spans="2:30" ht="13" x14ac:dyDescent="0.3">
      <c r="B11" s="10" t="s">
        <v>4</v>
      </c>
      <c r="C11" s="12">
        <v>34210</v>
      </c>
      <c r="D11" s="13">
        <f t="shared" si="0"/>
        <v>7.5880157704741684</v>
      </c>
      <c r="E11" s="13">
        <f t="shared" si="1"/>
        <v>151.76031540948335</v>
      </c>
      <c r="F11" s="13">
        <f t="shared" si="2"/>
        <v>15.176031540948335</v>
      </c>
      <c r="H11" s="10" t="s">
        <v>4</v>
      </c>
      <c r="I11" s="12">
        <v>32430</v>
      </c>
      <c r="J11" s="13">
        <f t="shared" si="3"/>
        <v>7.6705654174107405</v>
      </c>
      <c r="K11" s="13">
        <f t="shared" si="4"/>
        <v>153.41130834821479</v>
      </c>
      <c r="L11" s="13">
        <f t="shared" si="5"/>
        <v>15.341130834821479</v>
      </c>
      <c r="N11" s="10" t="s">
        <v>4</v>
      </c>
      <c r="O11" s="12">
        <v>29048.888888888891</v>
      </c>
      <c r="P11" s="13">
        <f t="shared" si="6"/>
        <v>6.5889919679018503</v>
      </c>
      <c r="Q11" s="13">
        <f t="shared" si="7"/>
        <v>131.77983935803701</v>
      </c>
      <c r="R11" s="13">
        <f t="shared" si="8"/>
        <v>13.177983935803701</v>
      </c>
      <c r="U11" s="14"/>
      <c r="V11" s="11"/>
      <c r="W11" s="11"/>
      <c r="X11" s="11"/>
      <c r="Y11" s="11"/>
      <c r="Z11" s="11"/>
      <c r="AA11" s="11"/>
      <c r="AB11" s="11"/>
      <c r="AC11" s="11"/>
      <c r="AD11" s="11"/>
    </row>
    <row r="12" spans="2:30" ht="13" x14ac:dyDescent="0.3">
      <c r="B12" s="10" t="s">
        <v>5</v>
      </c>
      <c r="C12" s="12">
        <v>38603.333333333336</v>
      </c>
      <c r="D12" s="13">
        <f t="shared" si="0"/>
        <v>8.5624876388834981</v>
      </c>
      <c r="E12" s="13">
        <f t="shared" si="1"/>
        <v>171.24975277766995</v>
      </c>
      <c r="F12" s="13">
        <f t="shared" si="2"/>
        <v>17.124975277766996</v>
      </c>
      <c r="H12" s="10" t="s">
        <v>5</v>
      </c>
      <c r="I12" s="12">
        <v>36953.333333333336</v>
      </c>
      <c r="J12" s="13">
        <f t="shared" si="3"/>
        <v>8.7404551564822146</v>
      </c>
      <c r="K12" s="13">
        <f t="shared" si="4"/>
        <v>174.80910312964428</v>
      </c>
      <c r="L12" s="13">
        <f t="shared" si="5"/>
        <v>17.480910312964429</v>
      </c>
      <c r="N12" s="10" t="s">
        <v>5</v>
      </c>
      <c r="O12" s="12">
        <v>31852.222222222223</v>
      </c>
      <c r="P12" s="13">
        <f t="shared" si="6"/>
        <v>7.2248559036047411</v>
      </c>
      <c r="Q12" s="13">
        <f t="shared" si="7"/>
        <v>144.49711807209482</v>
      </c>
      <c r="R12" s="13">
        <f t="shared" si="8"/>
        <v>14.449711807209482</v>
      </c>
      <c r="U12" s="14"/>
      <c r="V12" s="10"/>
      <c r="W12" s="10"/>
      <c r="X12" s="11"/>
      <c r="Y12" s="10"/>
      <c r="Z12" s="10"/>
      <c r="AA12" s="11"/>
      <c r="AB12" s="11"/>
      <c r="AC12" s="11"/>
      <c r="AD12" s="11"/>
    </row>
    <row r="13" spans="2:30" ht="13" x14ac:dyDescent="0.3">
      <c r="B13" s="10" t="s">
        <v>6</v>
      </c>
      <c r="C13" s="12">
        <v>41695.555555555555</v>
      </c>
      <c r="D13" s="13">
        <f t="shared" si="0"/>
        <v>9.2483640197087791</v>
      </c>
      <c r="E13" s="13">
        <f t="shared" si="1"/>
        <v>184.96728039417556</v>
      </c>
      <c r="F13" s="13">
        <f t="shared" si="2"/>
        <v>18.496728039417555</v>
      </c>
      <c r="H13" s="10" t="s">
        <v>6</v>
      </c>
      <c r="I13" s="12">
        <v>41071.111111111109</v>
      </c>
      <c r="J13" s="13">
        <f t="shared" si="3"/>
        <v>9.7144201216010764</v>
      </c>
      <c r="K13" s="13">
        <f t="shared" si="4"/>
        <v>194.28840243202151</v>
      </c>
      <c r="L13" s="13">
        <f t="shared" si="5"/>
        <v>19.428840243202153</v>
      </c>
      <c r="N13" s="10" t="s">
        <v>6</v>
      </c>
      <c r="O13" s="12">
        <v>34415.555555555555</v>
      </c>
      <c r="P13" s="13">
        <f t="shared" si="6"/>
        <v>7.8062820231713559</v>
      </c>
      <c r="Q13" s="13">
        <f t="shared" si="7"/>
        <v>156.12564046342712</v>
      </c>
      <c r="R13" s="13">
        <f t="shared" si="8"/>
        <v>15.612564046342712</v>
      </c>
      <c r="U13" s="14"/>
      <c r="V13" s="11"/>
      <c r="W13" s="11"/>
      <c r="X13" s="11"/>
      <c r="Y13" s="11"/>
      <c r="Z13" s="11"/>
      <c r="AA13" s="11"/>
      <c r="AB13" s="11"/>
      <c r="AC13" s="11"/>
      <c r="AD13" s="11"/>
    </row>
    <row r="14" spans="2:30" ht="13" x14ac:dyDescent="0.3">
      <c r="B14" s="10" t="s">
        <v>7</v>
      </c>
      <c r="C14" s="12">
        <v>40811.111111111109</v>
      </c>
      <c r="D14" s="13">
        <f t="shared" si="0"/>
        <v>9.0521880947583924</v>
      </c>
      <c r="E14" s="13">
        <f t="shared" si="1"/>
        <v>181.04376189516785</v>
      </c>
      <c r="F14" s="13">
        <f t="shared" si="2"/>
        <v>18.104376189516785</v>
      </c>
      <c r="H14" s="10" t="s">
        <v>7</v>
      </c>
      <c r="I14" s="12">
        <v>41491.111111111109</v>
      </c>
      <c r="J14" s="13">
        <f t="shared" si="3"/>
        <v>9.8137613943520012</v>
      </c>
      <c r="K14" s="13">
        <f t="shared" si="4"/>
        <v>196.27522788704002</v>
      </c>
      <c r="L14" s="13">
        <f t="shared" si="5"/>
        <v>19.627522788704002</v>
      </c>
      <c r="N14" s="10" t="s">
        <v>7</v>
      </c>
      <c r="O14" s="12">
        <v>35614.444444444445</v>
      </c>
      <c r="P14" s="13">
        <f t="shared" si="6"/>
        <v>8.0782190769261781</v>
      </c>
      <c r="Q14" s="13">
        <f t="shared" si="7"/>
        <v>161.56438153852355</v>
      </c>
      <c r="R14" s="13">
        <f t="shared" si="8"/>
        <v>16.156438153852356</v>
      </c>
      <c r="U14" s="19"/>
      <c r="V14" s="16"/>
      <c r="W14" s="16"/>
      <c r="X14" s="16"/>
      <c r="Y14" s="16"/>
      <c r="Z14" s="16"/>
      <c r="AA14" s="16"/>
      <c r="AB14" s="16"/>
      <c r="AC14" s="16"/>
      <c r="AD14" s="16"/>
    </row>
    <row r="15" spans="2:30" ht="13" x14ac:dyDescent="0.3">
      <c r="B15" s="15" t="s">
        <v>8</v>
      </c>
      <c r="C15" s="17"/>
      <c r="D15" s="18"/>
      <c r="E15" s="18"/>
      <c r="F15" s="18"/>
      <c r="H15" s="15" t="s">
        <v>8</v>
      </c>
      <c r="I15" s="17"/>
      <c r="J15" s="18"/>
      <c r="K15" s="18"/>
      <c r="L15" s="18"/>
      <c r="N15" s="15" t="s">
        <v>8</v>
      </c>
      <c r="O15" s="17"/>
      <c r="P15" s="18"/>
      <c r="Q15" s="18"/>
      <c r="R15" s="18"/>
      <c r="U15" s="19"/>
      <c r="V15" s="16"/>
      <c r="W15" s="16"/>
      <c r="X15" s="16"/>
      <c r="Y15" s="16"/>
      <c r="Z15" s="16"/>
      <c r="AA15" s="16"/>
      <c r="AB15" s="16"/>
      <c r="AC15" s="16"/>
      <c r="AD15" s="16"/>
    </row>
    <row r="16" spans="2:30" ht="13" x14ac:dyDescent="0.3">
      <c r="B16" s="15" t="s">
        <v>1</v>
      </c>
      <c r="C16" s="17">
        <v>138.88888888888889</v>
      </c>
      <c r="D16" s="18">
        <f>C16/360674*80</f>
        <v>3.0806520877887267E-2</v>
      </c>
      <c r="E16" s="18">
        <f t="shared" si="1"/>
        <v>0.61613041755774534</v>
      </c>
      <c r="F16" s="18">
        <f t="shared" si="2"/>
        <v>6.1613041755774534E-2</v>
      </c>
      <c r="H16" s="15" t="s">
        <v>1</v>
      </c>
      <c r="I16" s="17">
        <v>157.77777777777777</v>
      </c>
      <c r="J16" s="18">
        <f>I16/338228*80</f>
        <v>3.7318679181564569E-2</v>
      </c>
      <c r="K16" s="18">
        <f t="shared" si="4"/>
        <v>0.74637358363129136</v>
      </c>
      <c r="L16" s="18">
        <f t="shared" si="5"/>
        <v>7.4637358363129139E-2</v>
      </c>
      <c r="N16" s="15" t="s">
        <v>1</v>
      </c>
      <c r="O16" s="17">
        <v>141.11111111111111</v>
      </c>
      <c r="P16" s="18">
        <f>O16/352696*80</f>
        <v>3.2007419672717835E-2</v>
      </c>
      <c r="Q16" s="18">
        <f t="shared" si="7"/>
        <v>0.6401483934543567</v>
      </c>
      <c r="R16" s="18">
        <f t="shared" si="8"/>
        <v>6.401483934543567E-2</v>
      </c>
      <c r="U16" s="19"/>
      <c r="V16" s="16"/>
      <c r="W16" s="16"/>
      <c r="X16" s="16"/>
      <c r="Y16" s="16"/>
      <c r="Z16" s="16"/>
      <c r="AA16" s="16"/>
      <c r="AB16" s="16"/>
      <c r="AC16" s="16"/>
      <c r="AD16" s="16"/>
    </row>
    <row r="17" spans="2:26" ht="13" x14ac:dyDescent="0.3">
      <c r="B17" s="15" t="s">
        <v>2</v>
      </c>
      <c r="C17" s="17">
        <v>167.77777777777777</v>
      </c>
      <c r="D17" s="18">
        <f t="shared" ref="D17:D22" si="9">C17/360674*80</f>
        <v>3.7214277220487813E-2</v>
      </c>
      <c r="E17" s="18">
        <f t="shared" si="1"/>
        <v>0.74428554440975625</v>
      </c>
      <c r="F17" s="18">
        <f t="shared" si="2"/>
        <v>7.4428554440975625E-2</v>
      </c>
      <c r="H17" s="15" t="s">
        <v>2</v>
      </c>
      <c r="I17" s="17">
        <v>278.88888888888891</v>
      </c>
      <c r="J17" s="18">
        <f t="shared" ref="J17:J22" si="10">I17/338228*80</f>
        <v>6.5964707567413447E-2</v>
      </c>
      <c r="K17" s="18">
        <f t="shared" si="4"/>
        <v>1.3192941513482688</v>
      </c>
      <c r="L17" s="18">
        <f t="shared" si="5"/>
        <v>0.13192941513482687</v>
      </c>
      <c r="N17" s="15" t="s">
        <v>2</v>
      </c>
      <c r="O17" s="17">
        <v>181.11111111111111</v>
      </c>
      <c r="P17" s="18">
        <f t="shared" ref="P17:P22" si="11">O17/352696*80</f>
        <v>4.1080389028763833E-2</v>
      </c>
      <c r="Q17" s="18">
        <f t="shared" si="7"/>
        <v>0.82160778057527661</v>
      </c>
      <c r="R17" s="18">
        <f t="shared" si="8"/>
        <v>8.2160778057527667E-2</v>
      </c>
      <c r="U17" s="6"/>
      <c r="V17" s="7"/>
      <c r="X17" s="4"/>
      <c r="Y17" s="4"/>
    </row>
    <row r="18" spans="2:26" ht="13" x14ac:dyDescent="0.3">
      <c r="B18" s="15" t="s">
        <v>3</v>
      </c>
      <c r="C18" s="17">
        <v>256.66666666666669</v>
      </c>
      <c r="D18" s="18">
        <f t="shared" si="9"/>
        <v>5.6930450582335673E-2</v>
      </c>
      <c r="E18" s="18">
        <f t="shared" si="1"/>
        <v>1.1386090116467134</v>
      </c>
      <c r="F18" s="18">
        <f t="shared" si="2"/>
        <v>0.11386090116467133</v>
      </c>
      <c r="H18" s="15" t="s">
        <v>3</v>
      </c>
      <c r="I18" s="17">
        <v>243.33333333333334</v>
      </c>
      <c r="J18" s="18">
        <f t="shared" si="10"/>
        <v>5.7554864371567899E-2</v>
      </c>
      <c r="K18" s="18">
        <f t="shared" si="4"/>
        <v>1.1510972874313579</v>
      </c>
      <c r="L18" s="18">
        <f t="shared" si="5"/>
        <v>0.11510972874313578</v>
      </c>
      <c r="N18" s="15" t="s">
        <v>3</v>
      </c>
      <c r="O18" s="17">
        <v>225.55555555555554</v>
      </c>
      <c r="P18" s="18">
        <f t="shared" si="11"/>
        <v>5.1161466091037167E-2</v>
      </c>
      <c r="Q18" s="18">
        <f t="shared" si="7"/>
        <v>1.0232293218207433</v>
      </c>
      <c r="R18" s="18">
        <f t="shared" si="8"/>
        <v>0.10232293218207433</v>
      </c>
      <c r="U18" s="6"/>
      <c r="V18" s="7"/>
      <c r="W18" s="7"/>
      <c r="X18" s="2"/>
    </row>
    <row r="19" spans="2:26" ht="13" x14ac:dyDescent="0.3">
      <c r="B19" s="15" t="s">
        <v>4</v>
      </c>
      <c r="C19" s="17">
        <v>332.22222222222223</v>
      </c>
      <c r="D19" s="18">
        <f t="shared" si="9"/>
        <v>7.3689197939906331E-2</v>
      </c>
      <c r="E19" s="18">
        <f t="shared" si="1"/>
        <v>1.4737839587981265</v>
      </c>
      <c r="F19" s="18">
        <f t="shared" si="2"/>
        <v>0.14737839587981266</v>
      </c>
      <c r="H19" s="15" t="s">
        <v>4</v>
      </c>
      <c r="I19" s="17">
        <v>334.44444444444446</v>
      </c>
      <c r="J19" s="18">
        <f t="shared" si="10"/>
        <v>7.9105087560922105E-2</v>
      </c>
      <c r="K19" s="18">
        <f t="shared" si="4"/>
        <v>1.5821017512184421</v>
      </c>
      <c r="L19" s="18">
        <f t="shared" si="5"/>
        <v>0.15821017512184421</v>
      </c>
      <c r="N19" s="15" t="s">
        <v>4</v>
      </c>
      <c r="O19" s="17">
        <v>310</v>
      </c>
      <c r="P19" s="18">
        <f t="shared" si="11"/>
        <v>7.0315512509356498E-2</v>
      </c>
      <c r="Q19" s="18">
        <f t="shared" si="7"/>
        <v>1.4063102501871299</v>
      </c>
      <c r="R19" s="18">
        <f t="shared" si="8"/>
        <v>0.140631025018713</v>
      </c>
      <c r="U19" s="6"/>
      <c r="V19" s="7"/>
      <c r="W19" s="7"/>
      <c r="X19" s="2"/>
      <c r="Y19" s="7"/>
    </row>
    <row r="20" spans="2:26" ht="13" x14ac:dyDescent="0.3">
      <c r="B20" s="15" t="s">
        <v>5</v>
      </c>
      <c r="C20" s="17">
        <v>395.55555555555554</v>
      </c>
      <c r="D20" s="18">
        <f t="shared" si="9"/>
        <v>8.7736971460222912E-2</v>
      </c>
      <c r="E20" s="18">
        <f t="shared" si="1"/>
        <v>1.7547394292044582</v>
      </c>
      <c r="F20" s="18">
        <f t="shared" si="2"/>
        <v>0.17547394292044582</v>
      </c>
      <c r="H20" s="15" t="s">
        <v>5</v>
      </c>
      <c r="I20" s="17">
        <v>348.88888888888891</v>
      </c>
      <c r="J20" s="18">
        <f t="shared" si="10"/>
        <v>8.2521586359234345E-2</v>
      </c>
      <c r="K20" s="18">
        <f t="shared" si="4"/>
        <v>1.6504317271846869</v>
      </c>
      <c r="L20" s="18">
        <f t="shared" si="5"/>
        <v>0.16504317271846869</v>
      </c>
      <c r="N20" s="15" t="s">
        <v>5</v>
      </c>
      <c r="O20" s="17">
        <v>390</v>
      </c>
      <c r="P20" s="18">
        <f t="shared" si="11"/>
        <v>8.8461451221448495E-2</v>
      </c>
      <c r="Q20" s="18">
        <f t="shared" si="7"/>
        <v>1.7692290244289699</v>
      </c>
      <c r="R20" s="18">
        <f t="shared" si="8"/>
        <v>0.17692290244289699</v>
      </c>
      <c r="U20" s="6"/>
      <c r="W20" s="7"/>
      <c r="X20" s="2"/>
      <c r="Y20" s="7"/>
    </row>
    <row r="21" spans="2:26" ht="13" x14ac:dyDescent="0.3">
      <c r="B21" s="15" t="s">
        <v>6</v>
      </c>
      <c r="C21" s="17">
        <v>212.22222222222223</v>
      </c>
      <c r="D21" s="18">
        <f t="shared" si="9"/>
        <v>4.7072363901411736E-2</v>
      </c>
      <c r="E21" s="18">
        <f t="shared" si="1"/>
        <v>0.94144727802823469</v>
      </c>
      <c r="F21" s="18">
        <f t="shared" si="2"/>
        <v>9.4144727802823472E-2</v>
      </c>
      <c r="H21" s="15" t="s">
        <v>6</v>
      </c>
      <c r="I21" s="17">
        <v>222.22222222222223</v>
      </c>
      <c r="J21" s="18">
        <f t="shared" si="10"/>
        <v>5.2561519974034604E-2</v>
      </c>
      <c r="K21" s="18">
        <f t="shared" si="4"/>
        <v>1.051230399480692</v>
      </c>
      <c r="L21" s="18">
        <f t="shared" si="5"/>
        <v>0.10512303994806919</v>
      </c>
      <c r="N21" s="15" t="s">
        <v>6</v>
      </c>
      <c r="O21" s="17">
        <v>172.22222222222223</v>
      </c>
      <c r="P21" s="18">
        <f t="shared" si="11"/>
        <v>3.9064173616309164E-2</v>
      </c>
      <c r="Q21" s="18">
        <f t="shared" si="7"/>
        <v>0.78128347232618323</v>
      </c>
      <c r="R21" s="18">
        <f t="shared" si="8"/>
        <v>7.8128347232618328E-2</v>
      </c>
      <c r="U21" s="6"/>
      <c r="W21" s="1"/>
      <c r="X21" s="7"/>
      <c r="Y21" s="7"/>
    </row>
    <row r="22" spans="2:26" ht="13" x14ac:dyDescent="0.3">
      <c r="B22" s="15" t="s">
        <v>7</v>
      </c>
      <c r="C22" s="17">
        <v>187.77777777777777</v>
      </c>
      <c r="D22" s="18">
        <f t="shared" si="9"/>
        <v>4.1650416226903582E-2</v>
      </c>
      <c r="E22" s="18">
        <f t="shared" si="1"/>
        <v>0.83300832453807161</v>
      </c>
      <c r="F22" s="18">
        <f t="shared" si="2"/>
        <v>8.3300832453807164E-2</v>
      </c>
      <c r="H22" s="15" t="s">
        <v>7</v>
      </c>
      <c r="I22" s="17">
        <v>202.22222222222223</v>
      </c>
      <c r="J22" s="18">
        <f t="shared" si="10"/>
        <v>4.7830983176371494E-2</v>
      </c>
      <c r="K22" s="18">
        <f t="shared" si="4"/>
        <v>0.95661966352742989</v>
      </c>
      <c r="L22" s="18">
        <f t="shared" si="5"/>
        <v>9.5661966352742989E-2</v>
      </c>
      <c r="N22" s="15" t="s">
        <v>7</v>
      </c>
      <c r="O22" s="17">
        <v>174.44444444444446</v>
      </c>
      <c r="P22" s="18">
        <f t="shared" si="11"/>
        <v>3.9568227469422838E-2</v>
      </c>
      <c r="Q22" s="18">
        <f t="shared" si="7"/>
        <v>0.79136454938845668</v>
      </c>
      <c r="R22" s="18">
        <f t="shared" si="8"/>
        <v>7.9136454938845663E-2</v>
      </c>
      <c r="U22" s="6"/>
      <c r="W22" s="4"/>
      <c r="X22" s="7"/>
      <c r="Y22" s="7"/>
    </row>
    <row r="23" spans="2:26" x14ac:dyDescent="0.25">
      <c r="U23" s="6"/>
      <c r="W23" s="4"/>
      <c r="X23" s="7"/>
    </row>
    <row r="24" spans="2:26" x14ac:dyDescent="0.25">
      <c r="U24" s="6"/>
      <c r="W24" s="4"/>
      <c r="X24" s="7"/>
      <c r="Y24" s="2"/>
    </row>
    <row r="25" spans="2:26" ht="15" x14ac:dyDescent="0.3">
      <c r="B25" s="8" t="s">
        <v>9</v>
      </c>
      <c r="C25" s="21" t="s">
        <v>16</v>
      </c>
      <c r="D25" s="21" t="s">
        <v>17</v>
      </c>
      <c r="E25" s="20"/>
      <c r="F25" s="23" t="s">
        <v>18</v>
      </c>
      <c r="G25" s="22" t="s">
        <v>19</v>
      </c>
      <c r="U25" s="6"/>
      <c r="W25" s="4"/>
    </row>
    <row r="26" spans="2:26" ht="13" x14ac:dyDescent="0.3">
      <c r="B26" s="3" t="s">
        <v>20</v>
      </c>
      <c r="D26" s="9"/>
      <c r="E26" s="9"/>
      <c r="U26" s="6"/>
      <c r="W26" s="4"/>
      <c r="Y26" s="1"/>
      <c r="Z26" s="1"/>
    </row>
    <row r="27" spans="2:26" ht="13" x14ac:dyDescent="0.3">
      <c r="B27" s="10" t="s">
        <v>1</v>
      </c>
      <c r="C27" s="24">
        <f>AVERAGE(F8,L8,R8)</f>
        <v>7.0963789329749787</v>
      </c>
      <c r="F27" s="5">
        <f>STDEV(F8,L8,R8)</f>
        <v>0.8299192362759048</v>
      </c>
      <c r="G27">
        <f>F27/SQRT(3)</f>
        <v>0.47915409446954227</v>
      </c>
      <c r="U27" s="6"/>
    </row>
    <row r="28" spans="2:26" ht="13" x14ac:dyDescent="0.3">
      <c r="B28" s="10" t="s">
        <v>2</v>
      </c>
      <c r="C28" s="24">
        <f t="shared" ref="C28:C41" si="12">AVERAGE(F9,L9,R9)</f>
        <v>12.446590484637881</v>
      </c>
      <c r="F28" s="5">
        <f t="shared" ref="F28:F41" si="13">STDEV(F9,L9,R9)</f>
        <v>1.7152109057399068</v>
      </c>
      <c r="G28">
        <f t="shared" ref="G28:G41" si="14">F28/SQRT(3)</f>
        <v>0.99027747814591705</v>
      </c>
      <c r="U28" s="6"/>
    </row>
    <row r="29" spans="2:26" ht="13" x14ac:dyDescent="0.3">
      <c r="B29" s="10" t="s">
        <v>3</v>
      </c>
      <c r="C29" s="24">
        <f t="shared" si="12"/>
        <v>13.028143849287579</v>
      </c>
      <c r="F29" s="5">
        <f t="shared" si="13"/>
        <v>1.0311017306648746</v>
      </c>
      <c r="G29">
        <f t="shared" si="14"/>
        <v>0.59530686176125447</v>
      </c>
    </row>
    <row r="30" spans="2:26" ht="13" x14ac:dyDescent="0.3">
      <c r="B30" s="10" t="s">
        <v>4</v>
      </c>
      <c r="C30" s="24">
        <f t="shared" si="12"/>
        <v>14.565048770524506</v>
      </c>
      <c r="F30" s="5">
        <f t="shared" si="13"/>
        <v>1.2040664790611197</v>
      </c>
      <c r="G30">
        <f t="shared" si="14"/>
        <v>0.69516810580814237</v>
      </c>
    </row>
    <row r="31" spans="2:26" ht="13" x14ac:dyDescent="0.3">
      <c r="B31" s="10" t="s">
        <v>5</v>
      </c>
      <c r="C31" s="24">
        <f t="shared" si="12"/>
        <v>16.351865799313636</v>
      </c>
      <c r="F31" s="5">
        <f t="shared" si="13"/>
        <v>1.6568991503946691</v>
      </c>
      <c r="G31">
        <f t="shared" si="14"/>
        <v>0.95661117050042443</v>
      </c>
    </row>
    <row r="32" spans="2:26" ht="13" x14ac:dyDescent="0.3">
      <c r="B32" s="10" t="s">
        <v>6</v>
      </c>
      <c r="C32" s="24">
        <f t="shared" si="12"/>
        <v>17.846044109654141</v>
      </c>
      <c r="F32" s="5">
        <f t="shared" si="13"/>
        <v>1.9896062889472028</v>
      </c>
      <c r="G32">
        <f t="shared" si="14"/>
        <v>1.14869972650504</v>
      </c>
    </row>
    <row r="33" spans="2:7" ht="13" x14ac:dyDescent="0.3">
      <c r="B33" s="10" t="s">
        <v>7</v>
      </c>
      <c r="C33" s="24">
        <f t="shared" si="12"/>
        <v>17.96277904402438</v>
      </c>
      <c r="F33" s="5">
        <f t="shared" si="13"/>
        <v>1.7398690896974101</v>
      </c>
      <c r="G33">
        <f t="shared" si="14"/>
        <v>1.0045138872915089</v>
      </c>
    </row>
    <row r="34" spans="2:7" ht="13" x14ac:dyDescent="0.3">
      <c r="B34" s="15" t="s">
        <v>8</v>
      </c>
      <c r="C34" s="24"/>
      <c r="F34" s="5"/>
    </row>
    <row r="35" spans="2:7" ht="13" x14ac:dyDescent="0.3">
      <c r="B35" s="15" t="s">
        <v>1</v>
      </c>
      <c r="C35" s="24">
        <f t="shared" si="12"/>
        <v>6.6755079821446447E-2</v>
      </c>
      <c r="F35" s="5">
        <f t="shared" si="13"/>
        <v>6.9310817461583204E-3</v>
      </c>
      <c r="G35">
        <f t="shared" si="14"/>
        <v>4.001661911919808E-3</v>
      </c>
    </row>
    <row r="36" spans="2:7" ht="13" x14ac:dyDescent="0.3">
      <c r="B36" s="15" t="s">
        <v>2</v>
      </c>
      <c r="C36" s="24">
        <f t="shared" si="12"/>
        <v>9.6172915877776724E-2</v>
      </c>
      <c r="F36" s="5">
        <f t="shared" si="13"/>
        <v>3.1206445645950473E-2</v>
      </c>
      <c r="G36">
        <f t="shared" si="14"/>
        <v>1.801704979414093E-2</v>
      </c>
    </row>
    <row r="37" spans="2:7" ht="13" x14ac:dyDescent="0.3">
      <c r="B37" s="15" t="s">
        <v>3</v>
      </c>
      <c r="C37" s="24">
        <f t="shared" si="12"/>
        <v>0.11043118736329383</v>
      </c>
      <c r="F37" s="5">
        <f t="shared" si="13"/>
        <v>7.049662697109188E-3</v>
      </c>
      <c r="G37">
        <f t="shared" si="14"/>
        <v>4.0701246558720533E-3</v>
      </c>
    </row>
    <row r="38" spans="2:7" ht="13" x14ac:dyDescent="0.3">
      <c r="B38" s="15" t="s">
        <v>4</v>
      </c>
      <c r="C38" s="24">
        <f t="shared" si="12"/>
        <v>0.14873986534012329</v>
      </c>
      <c r="F38" s="5">
        <f t="shared" si="13"/>
        <v>8.8683047368492834E-3</v>
      </c>
      <c r="G38">
        <f t="shared" si="14"/>
        <v>5.120118127075567E-3</v>
      </c>
    </row>
    <row r="39" spans="2:7" ht="13" x14ac:dyDescent="0.3">
      <c r="B39" s="15" t="s">
        <v>5</v>
      </c>
      <c r="C39" s="24">
        <f t="shared" si="12"/>
        <v>0.17248000602727051</v>
      </c>
      <c r="F39" s="5">
        <f t="shared" si="13"/>
        <v>6.481106245974028E-3</v>
      </c>
      <c r="G39">
        <f t="shared" si="14"/>
        <v>3.7418684357596703E-3</v>
      </c>
    </row>
    <row r="40" spans="2:7" ht="13" x14ac:dyDescent="0.3">
      <c r="B40" s="15" t="s">
        <v>6</v>
      </c>
      <c r="C40" s="24">
        <f t="shared" si="12"/>
        <v>9.2465371661170345E-2</v>
      </c>
      <c r="F40" s="5">
        <f t="shared" si="13"/>
        <v>1.357547555293305E-2</v>
      </c>
      <c r="G40">
        <f t="shared" si="14"/>
        <v>7.8378044648630806E-3</v>
      </c>
    </row>
    <row r="41" spans="2:7" ht="13" x14ac:dyDescent="0.3">
      <c r="B41" s="15" t="s">
        <v>7</v>
      </c>
      <c r="C41" s="24">
        <f t="shared" si="12"/>
        <v>8.6033084581798591E-2</v>
      </c>
      <c r="F41" s="5">
        <f t="shared" si="13"/>
        <v>8.5948841260890772E-3</v>
      </c>
      <c r="G41">
        <f t="shared" si="14"/>
        <v>4.96225866385117E-3</v>
      </c>
    </row>
    <row r="44" spans="2:7" x14ac:dyDescent="0.25">
      <c r="B44">
        <v>6</v>
      </c>
    </row>
    <row r="45" spans="2:7" x14ac:dyDescent="0.25">
      <c r="B45" s="9">
        <v>6.5</v>
      </c>
    </row>
    <row r="46" spans="2:7" x14ac:dyDescent="0.25">
      <c r="B46">
        <v>7</v>
      </c>
    </row>
    <row r="47" spans="2:7" x14ac:dyDescent="0.25">
      <c r="B47">
        <v>7.5</v>
      </c>
    </row>
    <row r="48" spans="2:7" x14ac:dyDescent="0.25">
      <c r="B48">
        <v>8</v>
      </c>
    </row>
    <row r="49" spans="2:2" x14ac:dyDescent="0.25">
      <c r="B49">
        <v>8.5</v>
      </c>
    </row>
    <row r="50" spans="2:2" x14ac:dyDescent="0.25">
      <c r="B50">
        <v>9</v>
      </c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the mean</vt:lpstr>
    </vt:vector>
  </TitlesOfParts>
  <Company>Dom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Kuba Drozak</dc:creator>
  <cp:lastModifiedBy>Jakub Drozak</cp:lastModifiedBy>
  <cp:lastPrinted>2008-07-11T11:20:39Z</cp:lastPrinted>
  <dcterms:created xsi:type="dcterms:W3CDTF">2008-05-30T08:11:58Z</dcterms:created>
  <dcterms:modified xsi:type="dcterms:W3CDTF">2019-02-05T13:42:29Z</dcterms:modified>
</cp:coreProperties>
</file>