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0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piotrowskilab/MAL Mark Lush/Illustrator files fgf3 paper/Data Files/"/>
    </mc:Choice>
  </mc:AlternateContent>
  <xr:revisionPtr revIDLastSave="0" documentId="13_ncr:1_{D66951EF-FD22-C044-9D85-46339F399AF1}" xr6:coauthVersionLast="36" xr6:coauthVersionMax="36" xr10:uidLastSave="{00000000-0000-0000-0000-000000000000}"/>
  <bookViews>
    <workbookView xWindow="1140" yWindow="460" windowWidth="27780" windowHeight="21060" xr2:uid="{00000000-000D-0000-FFFF-FFFF00000000}"/>
  </bookViews>
  <sheets>
    <sheet name="f" sheetId="1" r:id="rId1"/>
  </sheets>
  <calcPr calcId="179021"/>
</workbook>
</file>

<file path=xl/calcChain.xml><?xml version="1.0" encoding="utf-8"?>
<calcChain xmlns="http://schemas.openxmlformats.org/spreadsheetml/2006/main">
  <c r="E107" i="1" l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<sst xmlns="http://schemas.openxmlformats.org/spreadsheetml/2006/main" count="534" uniqueCount="327">
  <si>
    <t>Ensembl.Gene.ID</t>
  </si>
  <si>
    <t>Associated.Gene.Name</t>
  </si>
  <si>
    <t>Gene.name.uniq</t>
  </si>
  <si>
    <t>ZFIN.ID</t>
  </si>
  <si>
    <t>Description</t>
  </si>
  <si>
    <t>ENSDARG00000035508</t>
  </si>
  <si>
    <t>barhl1a</t>
  </si>
  <si>
    <t>BarH-like homeobox 1a [Source:ZFIN;Acc:ZDB-GENE-050417-212]</t>
  </si>
  <si>
    <t>ENSDARG00000103521</t>
  </si>
  <si>
    <t>capsla</t>
  </si>
  <si>
    <t>calcyphosine-like a [Source:ZFIN;Acc:ZDB-GENE-030131-7291]</t>
  </si>
  <si>
    <t>ENSDARG00000024746</t>
  </si>
  <si>
    <t>hsp90aa1.2</t>
  </si>
  <si>
    <t>heat shock protein 90, alpha (cytosolic), class A member 1, tandem duplicate 2 [Source:ZFIN;Acc:ZDB-GENE-031001-3]</t>
  </si>
  <si>
    <t>ENSDARG00000099279</t>
  </si>
  <si>
    <t>ift27</t>
  </si>
  <si>
    <t>intraflagellar transport 27 homolog (Chlamydomonas) [Source:ZFIN;Acc:ZDB-GENE-041212-9]</t>
  </si>
  <si>
    <t>ENSDARG00000056133</t>
  </si>
  <si>
    <t>kitb</t>
  </si>
  <si>
    <t>v-kit Hardy-Zuckerman 4 feline sarcoma viral oncogene homolog b [Source:ZFIN;Acc:ZDB-GENE-050916-2]</t>
  </si>
  <si>
    <t>ENSDARG00000042141</t>
  </si>
  <si>
    <t>myo6b</t>
  </si>
  <si>
    <t>myosin VIb [Source:ZFIN;Acc:ZDB-GENE-030318-3]</t>
  </si>
  <si>
    <t>ENSDARG00000062693</t>
  </si>
  <si>
    <t>nrxn3b</t>
  </si>
  <si>
    <t>neurexin 3b [Source:ZFIN;Acc:ZDB-GENE-070206-10]</t>
  </si>
  <si>
    <t>ENSDARG00000062756</t>
  </si>
  <si>
    <t>pllp</t>
  </si>
  <si>
    <t>plasmolipin [Source:ZFIN;Acc:ZDB-GENE-050419-195]</t>
  </si>
  <si>
    <t>ENSDARG00000005559</t>
  </si>
  <si>
    <t>pou4f1</t>
  </si>
  <si>
    <t>POU class 4 homeobox 1 [Source:ZFIN;Acc:ZDB-GENE-000523-2]</t>
  </si>
  <si>
    <t>ENSDARG00000070601</t>
  </si>
  <si>
    <t>RASSF5</t>
  </si>
  <si>
    <t>si:dkey-85p17.3 [Source:ZFIN;Acc:ZDB-GENE-141219-8]</t>
  </si>
  <si>
    <t>ENSDARG00000102995</t>
  </si>
  <si>
    <t>rbm24a</t>
  </si>
  <si>
    <t>RNA binding motif protein 24a [Source:ZFIN;Acc:ZDB-GENE-040628-1]</t>
  </si>
  <si>
    <t>ENSDARG00000074319</t>
  </si>
  <si>
    <t>sall1a</t>
  </si>
  <si>
    <t>spalt-like transcription factor 1a [Source:ZFIN;Acc:ZDB-GENE-020228-2]</t>
  </si>
  <si>
    <t>ENSDARG00000016858</t>
  </si>
  <si>
    <t>smad7</t>
  </si>
  <si>
    <t>SMAD family member 7 [Source:ZFIN;Acc:ZDB-GENE-030128-3]</t>
  </si>
  <si>
    <t>ENSDARG00000070479</t>
  </si>
  <si>
    <t>tspan13b</t>
  </si>
  <si>
    <t>tetraspanin 13b [Source:ZFIN;Acc:ZDB-GENE-041010-45]</t>
  </si>
  <si>
    <t>ENSDARG00000001889</t>
  </si>
  <si>
    <t>tuba1a</t>
  </si>
  <si>
    <t>tubulin, alpha 1a [Source:ZFIN;Acc:ZDB-GENE-090507-4]</t>
  </si>
  <si>
    <t>ENSDARG00000044375</t>
  </si>
  <si>
    <t>zgc:158291</t>
  </si>
  <si>
    <t>zgc:158291 [Source:ZFIN;Acc:ZDB-GENE-061215-70]</t>
  </si>
  <si>
    <t>ENSDARG00000004588</t>
  </si>
  <si>
    <t>sox4a</t>
  </si>
  <si>
    <t>SRY (sex determining region Y)-box 4a [Source:ZFIN;Acc:ZDB-GENE-030131-8290]</t>
  </si>
  <si>
    <t>ENSDARG00000010791</t>
  </si>
  <si>
    <t>dla</t>
  </si>
  <si>
    <t>deltaA [Source:ZFIN;Acc:ZDB-GENE-980526-29]</t>
  </si>
  <si>
    <t>ENSDARG00000004232</t>
  </si>
  <si>
    <t>dlb</t>
  </si>
  <si>
    <t>deltaB [Source:ZFIN;Acc:ZDB-GENE-980526-114]</t>
  </si>
  <si>
    <t>ENSDARG00000002336</t>
  </si>
  <si>
    <t>dlc</t>
  </si>
  <si>
    <t>deltaC [Source:ZFIN;Acc:ZDB-GENE-000125-4]</t>
  </si>
  <si>
    <t>ENSDARG00000020219</t>
  </si>
  <si>
    <t>dld</t>
  </si>
  <si>
    <t>deltaD [Source:ZFIN;Acc:ZDB-GENE-990415-47]</t>
  </si>
  <si>
    <t>ENSDARG00000016725</t>
  </si>
  <si>
    <t>gadd45gb.1</t>
  </si>
  <si>
    <t>growth arrest and DNA-damage-inducible, gamma b, tandem duplicate 1 [Source:ZFIN;Acc:ZDB-GENE-040426-2321]</t>
  </si>
  <si>
    <t>ENSDARG00000056732</t>
  </si>
  <si>
    <t>her4.1</t>
  </si>
  <si>
    <t>hairy-related 4, tandem duplicate 1 [Source:ZFIN;Acc:ZDB-GENE-980526-521]</t>
  </si>
  <si>
    <t>ENSDARG00000053301</t>
  </si>
  <si>
    <t>insm1b</t>
  </si>
  <si>
    <t>insulinoma-associated 1b [Source:ZFIN;Acc:ZDB-GENE-030131-2602]</t>
  </si>
  <si>
    <t>ENSDARG00000052494</t>
  </si>
  <si>
    <t>pcdh18b</t>
  </si>
  <si>
    <t>protocadherin 18b [Source:ZFIN;Acc:ZDB-GENE-080804-1]</t>
  </si>
  <si>
    <t>ENSDARG00000010591</t>
  </si>
  <si>
    <t>foxn4</t>
  </si>
  <si>
    <t>forkhead box N4 [Source:ZFIN;Acc:ZDB-GENE-990415-277]</t>
  </si>
  <si>
    <t>ENSDARG00000068168</t>
  </si>
  <si>
    <t>hes2.2</t>
  </si>
  <si>
    <t>hes family bHLH transcription factor 2, tandem duplicate 2 [Source:ZFIN;Acc:ZDB-GENE-060825-55]</t>
  </si>
  <si>
    <t>ENSDARG00000097082</t>
  </si>
  <si>
    <t>im:7152348</t>
  </si>
  <si>
    <t>im:7152348 [Source:ZFIN;Acc:ZDB-GENE-041111-308]</t>
  </si>
  <si>
    <t>ENSDARG00000102824</t>
  </si>
  <si>
    <t>pcdh10b</t>
  </si>
  <si>
    <t>protocadherin 10b [Source:ZFIN;Acc:ZDB-GENE-030721-4]</t>
  </si>
  <si>
    <t>ENSDARG00000099564</t>
  </si>
  <si>
    <t>atoh1b</t>
  </si>
  <si>
    <t>atonal bHLH transcription factor 1b [Source:ZFIN;Acc:ZDB-GENE-041201-1]</t>
  </si>
  <si>
    <t>ENSDARG00000026766</t>
  </si>
  <si>
    <t>bcl2l10</t>
  </si>
  <si>
    <t>BCL2-like 10 (apoptosis facilitator) [Source:ZFIN;Acc:ZDB-GENE-030825-2]</t>
  </si>
  <si>
    <t>ENSDARG00000069329</t>
  </si>
  <si>
    <t>drgx</t>
  </si>
  <si>
    <t>dorsal root ganglia homeobox [Source:ZFIN;Acc:ZDB-GENE-070330-1]</t>
  </si>
  <si>
    <t>ENSDARG00000056929</t>
  </si>
  <si>
    <t>kdm6bb</t>
  </si>
  <si>
    <t>lysine (K)-specific demethylase 6B, b [Source:ZFIN;Acc:ZDB-GENE-040724-166]</t>
  </si>
  <si>
    <t>ENSDARG00000034956</t>
  </si>
  <si>
    <t>myclb</t>
  </si>
  <si>
    <t>v-myc avian myelocytomatosis viral oncogene lung carcinoma derived homolog b [Source:ZFIN;Acc:ZDB-GENE-030131-5561]</t>
  </si>
  <si>
    <t>ENSDARG00000074030</t>
  </si>
  <si>
    <t>myt1a</t>
  </si>
  <si>
    <t>myelin transcription factor 1a [Source:ZFIN;Acc:ZDB-GENE-030131-3885]</t>
  </si>
  <si>
    <t>ENSDARG00000034138</t>
  </si>
  <si>
    <t>shisa2</t>
  </si>
  <si>
    <t>shisa family member 2 [Source:ZFIN;Acc:ZDB-GENE-030925-31]</t>
  </si>
  <si>
    <t>ENSDARG00000086327</t>
  </si>
  <si>
    <t>srrm4</t>
  </si>
  <si>
    <t>serine/arginine repetitive matrix 4 [Source:ZFIN;Acc:ZDB-GENE-050208-34]</t>
  </si>
  <si>
    <t>ENSDARG00000021948</t>
  </si>
  <si>
    <t>tnc</t>
  </si>
  <si>
    <t>tenascin C [Source:ZFIN;Acc:ZDB-GENE-980526-104]</t>
  </si>
  <si>
    <t>ENSDARG00000032317</t>
  </si>
  <si>
    <t>tox</t>
  </si>
  <si>
    <t>thymocyte selection-associated high mobility group box [Source:ZFIN;Acc:ZDB-GENE-070912-181]</t>
  </si>
  <si>
    <t>ENSDARG00000095966</t>
  </si>
  <si>
    <t>zgc:171699</t>
  </si>
  <si>
    <t>zgc:171699 [Source:ZFIN;Acc:ZDB-GENE-071004-24]</t>
  </si>
  <si>
    <t>ENSDARG00000001785</t>
  </si>
  <si>
    <t>irx2a</t>
  </si>
  <si>
    <t>iroquois homeobox 2a [Source:ZFIN;Acc:ZDB-GENE-040426-1446]</t>
  </si>
  <si>
    <t>ENSDARG00000028148</t>
  </si>
  <si>
    <t>pax2a</t>
  </si>
  <si>
    <t>paired box 2a [Source:ZFIN;Acc:ZDB-GENE-990415-8]</t>
  </si>
  <si>
    <t>ENSDARG00000032578</t>
  </si>
  <si>
    <t>pax2b</t>
  </si>
  <si>
    <t>paired box 2b [Source:ZFIN;Acc:ZDB-GENE-001030-4]</t>
  </si>
  <si>
    <t>ENSDARG00000019702</t>
  </si>
  <si>
    <t>aldocb</t>
  </si>
  <si>
    <t>aldolase C, fructose-bisphosphate, b [Source:ZFIN;Acc:ZDB-GENE-030821-1]</t>
  </si>
  <si>
    <t>ENSDARG00000061736</t>
  </si>
  <si>
    <t>ank3a</t>
  </si>
  <si>
    <t>ankyrin 3a [Source:ZFIN;Acc:ZDB-GENE-060621-1]</t>
  </si>
  <si>
    <t>ENSDARG00000103848</t>
  </si>
  <si>
    <t>apba1a</t>
  </si>
  <si>
    <t>amyloid beta (A4) precursor protein-binding, family A, member 1a [Source:ZFIN;Acc:ZDB-GENE-060526-175]</t>
  </si>
  <si>
    <t>ENSDARG00000074708</t>
  </si>
  <si>
    <t>armc3</t>
  </si>
  <si>
    <t>armadillo repeat containing 3 [Source:ZFIN;Acc:ZDB-GENE-110614-1]</t>
  </si>
  <si>
    <t>ENSDARG00000039729</t>
  </si>
  <si>
    <t>asap1b</t>
  </si>
  <si>
    <t>ArfGAP with SH3 domain, ankyrin repeat and PH domain 1b [Source:ZFIN;Acc:ZDB-GENE-091112-16]</t>
  </si>
  <si>
    <t>ENSDARG00000104139</t>
  </si>
  <si>
    <t>atp1a3b</t>
  </si>
  <si>
    <t>ATPase, Na+/K+ transporting, alpha 3b polypeptide [Source:ZFIN;Acc:ZDB-GENE-001212-8]</t>
  </si>
  <si>
    <t>ENSDARG00000034424</t>
  </si>
  <si>
    <t>atp1b2b</t>
  </si>
  <si>
    <t>ATPase, Na+/K+ transporting, beta 2b polypeptide [Source:ZFIN;Acc:ZDB-GENE-010718-1]</t>
  </si>
  <si>
    <t>ENSDARG00000018817</t>
  </si>
  <si>
    <t>bdnf</t>
  </si>
  <si>
    <t>brain-derived neurotrophic factor [Source:ZFIN;Acc:ZDB-GENE-000412-1]</t>
  </si>
  <si>
    <t>ENSDARG00000075800</t>
  </si>
  <si>
    <t>calml4a</t>
  </si>
  <si>
    <t>calmodulin-like 4a [Source:ZFIN;Acc:ZDB-GENE-081022-9]</t>
  </si>
  <si>
    <t>ENSDARG00000025855</t>
  </si>
  <si>
    <t>camk2n1a</t>
  </si>
  <si>
    <t>calcium/calmodulin-dependent protein kinase II inhibitor 1a [Source:ZFIN;Acc:ZDB-GENE-050522-319]</t>
  </si>
  <si>
    <t>ENSDARG00000077928</t>
  </si>
  <si>
    <t>ccdc173</t>
  </si>
  <si>
    <t>coiled-coil domain containing 173 [Source:ZFIN;Acc:ZDB-GENE-081104-457]</t>
  </si>
  <si>
    <t>ENSDARG00000021462</t>
  </si>
  <si>
    <t>daw1</t>
  </si>
  <si>
    <t>dynein assembly factor with WDR repeat domains 1 [Source:ZFIN;Acc:ZDB-GENE-050419-255]</t>
  </si>
  <si>
    <t>ENSDARG00000058147</t>
  </si>
  <si>
    <t>dnajc5b</t>
  </si>
  <si>
    <t>DnaJ (Hsp40) homolog, subfamily C, member 5 beta [Source:ZFIN;Acc:ZDB-GENE-050413-1]</t>
  </si>
  <si>
    <t>ENSDARG00000002587</t>
  </si>
  <si>
    <t>dpysl3</t>
  </si>
  <si>
    <t>dihydropyrimidinase-like 3 [Source:ZFIN;Acc:ZDB-GENE-050720-2]</t>
  </si>
  <si>
    <t>ENSDARG00000059485</t>
  </si>
  <si>
    <t>EMB</t>
  </si>
  <si>
    <t>si:ch211-261c8.5 [Source:ZFIN;Acc:ZDB-GENE-070705-158]</t>
  </si>
  <si>
    <t>ENSDARG00000039701</t>
  </si>
  <si>
    <t>emx2</t>
  </si>
  <si>
    <t>empty spiracles homeobox 2 [Source:ZFIN;Acc:ZDB-GENE-990415-54]</t>
  </si>
  <si>
    <t>ENSDARG00000031248</t>
  </si>
  <si>
    <t>enkur</t>
  </si>
  <si>
    <t>enkurin, TRPC channel interacting protein [Source:ZFIN;Acc:ZDB-GENE-070718-1]</t>
  </si>
  <si>
    <t>ENSDARG00000022456</t>
  </si>
  <si>
    <t>eno1a</t>
  </si>
  <si>
    <t>enolase 1a, (alpha) [Source:ZFIN;Acc:ZDB-GENE-030131-6048]</t>
  </si>
  <si>
    <t>ENSDARG00000042936</t>
  </si>
  <si>
    <t>fam228a</t>
  </si>
  <si>
    <t>family with sequence similarity 228, member A [Source:ZFIN;Acc:ZDB-GENE-041014-83]</t>
  </si>
  <si>
    <t>ENSDARG00000020746</t>
  </si>
  <si>
    <t>gfi1aa</t>
  </si>
  <si>
    <t>growth factor independent 1A transcription repressor a [Source:ZFIN;Acc:ZDB-GENE-050522-534]</t>
  </si>
  <si>
    <t>ENSDARG00000053074</t>
  </si>
  <si>
    <t>gipc3</t>
  </si>
  <si>
    <t>GIPC PDZ domain containing family, member 3 [Source:ZFIN;Acc:ZDB-GENE-060616-326]</t>
  </si>
  <si>
    <t>ENSDARG00000069865</t>
  </si>
  <si>
    <t>grxcr1</t>
  </si>
  <si>
    <t>glutaredoxin, cysteine rich 1 [Source:ZFIN;Acc:ZDB-GENE-070424-166]</t>
  </si>
  <si>
    <t>ENSDARG00000088140</t>
  </si>
  <si>
    <t>hsd17b7</t>
  </si>
  <si>
    <t>hydroxysteroid (17-beta) dehydrogenase 7 [Source:ZFIN;Acc:ZDB-GENE-061013-378]</t>
  </si>
  <si>
    <t>ENSDARG00000039458</t>
  </si>
  <si>
    <t>lhx4</t>
  </si>
  <si>
    <t>LIM homeobox 4 [Source:ZFIN;Acc:ZDB-GENE-060728-1]</t>
  </si>
  <si>
    <t>ENSDARG00000045705</t>
  </si>
  <si>
    <t>meig1</t>
  </si>
  <si>
    <t>meiosis/spermiogenesis associated 1 [Source:ZFIN;Acc:ZDB-GENE-050320-33]</t>
  </si>
  <si>
    <t>ENSDARG00000073732</t>
  </si>
  <si>
    <t>myh14</t>
  </si>
  <si>
    <t>myosin, heavy chain 14, non-muscle [Source:ZFIN;Acc:ZDB-GENE-100921-1]</t>
  </si>
  <si>
    <t>ENSDARG00000103002</t>
  </si>
  <si>
    <t>nptna</t>
  </si>
  <si>
    <t>neuroplastin a [Source:ZFIN;Acc:ZDB-GENE-030804-7]</t>
  </si>
  <si>
    <t>ENSDARG00000020581</t>
  </si>
  <si>
    <t>otofb</t>
  </si>
  <si>
    <t>otoferlin b [Source:ZFIN;Acc:ZDB-GENE-110406-5]</t>
  </si>
  <si>
    <t>ENSDARG00000078898</t>
  </si>
  <si>
    <t>pcdh7a</t>
  </si>
  <si>
    <t>protocadherin 7a [Source:ZFIN;Acc:ZDB-GENE-120206-1]</t>
  </si>
  <si>
    <t>ENSDARG00000102123</t>
  </si>
  <si>
    <t>phtf2</t>
  </si>
  <si>
    <t>putative homeodomain transcription factor 2 [Source:ZFIN;Acc:ZDB-GENE-040711-4]</t>
  </si>
  <si>
    <t>ENSDARG00000057632</t>
  </si>
  <si>
    <t>ppp1r42</t>
  </si>
  <si>
    <t>protein phosphatase 1, regulatory subunit 42 [Source:ZFIN;Acc:ZDB-GENE-040704-43]</t>
  </si>
  <si>
    <t>ENSDARG00000002445</t>
  </si>
  <si>
    <t>prdm1a</t>
  </si>
  <si>
    <t>PR domain containing 1a, with ZNF domain [Source:ZFIN;Acc:ZDB-GENE-030131-2193]</t>
  </si>
  <si>
    <t>ENSDARG00000055739</t>
  </si>
  <si>
    <t>ribc1</t>
  </si>
  <si>
    <t>RIB43A domain with coiled-coils 1 [Source:ZFIN;Acc:ZDB-GENE-081031-7]</t>
  </si>
  <si>
    <t>ENSDARG00000032126</t>
  </si>
  <si>
    <t>scg5</t>
  </si>
  <si>
    <t>secretogranin V [Source:ZFIN;Acc:ZDB-GENE-040426-1687]</t>
  </si>
  <si>
    <t>ENSDARG00000101455</t>
  </si>
  <si>
    <t>si:ch211-284k5.2</t>
  </si>
  <si>
    <t>si:ch211-284k5.2 [Source:ZFIN;Acc:ZDB-GENE-131127-514]</t>
  </si>
  <si>
    <t>ENSDARG00000089149</t>
  </si>
  <si>
    <t>si:ch73-199k24.2</t>
  </si>
  <si>
    <t>si:ch73-199k24.2 [Source:ZFIN;Acc:ZDB-GENE-131121-321]</t>
  </si>
  <si>
    <t>ENSDARG00000097176</t>
  </si>
  <si>
    <t>si:dkey-16m19.1</t>
  </si>
  <si>
    <t>ENSDARG00000069030</t>
  </si>
  <si>
    <t>skor1a</t>
  </si>
  <si>
    <t>SKI family transcriptional corepressor 1a [Source:ZFIN;Acc:ZDB-GENE-080722-5]</t>
  </si>
  <si>
    <t>ENSDARG00000093804</t>
  </si>
  <si>
    <t>sst6</t>
  </si>
  <si>
    <t>somatostatin 6 [Source:ZFIN;Acc:ZDB-GENE-081022-199]</t>
  </si>
  <si>
    <t>ENSDARG00000030311</t>
  </si>
  <si>
    <t>tmc2b</t>
  </si>
  <si>
    <t>transmembrane channel-like 2b [Source:ZFIN;Acc:ZDB-GENE-060526-262]</t>
  </si>
  <si>
    <t>ENSDARG00000006747</t>
  </si>
  <si>
    <t>tmem178b</t>
  </si>
  <si>
    <t>transmembrane protein 178B [Source:ZFIN;Acc:ZDB-GENE-040718-92]</t>
  </si>
  <si>
    <t>ENSDARG00000089109</t>
  </si>
  <si>
    <t>bcl2b</t>
  </si>
  <si>
    <t>B-cell CLL/lymphoma 2b [Source:ZFIN;Acc:ZDB-GENE-110411-185]</t>
  </si>
  <si>
    <t>ENSDARG00000101743</t>
  </si>
  <si>
    <t>C11orf1</t>
  </si>
  <si>
    <t>chromosome 11 open reading frame 1 [Source:HGNC Symbol;Acc:HGNC:1163]</t>
  </si>
  <si>
    <t>ENSDARG00000086059</t>
  </si>
  <si>
    <t>CABZ01067746.1</t>
  </si>
  <si>
    <t>ENSDARG00000058528</t>
  </si>
  <si>
    <t>cnot10</t>
  </si>
  <si>
    <t>CCR4-NOT transcription complex, subunit 10 [Source:ZFIN;Acc:ZDB-GENE-060929-368]</t>
  </si>
  <si>
    <t>ENSDARG00000096728</t>
  </si>
  <si>
    <t>cpn1</t>
  </si>
  <si>
    <t>cpn1.2</t>
  </si>
  <si>
    <t>carboxypeptidase N, polypeptide 1 [Source:ZFIN;Acc:ZDB-GENE-030131-9116]</t>
  </si>
  <si>
    <t>ENSDARG00000062630</t>
  </si>
  <si>
    <t>dnah9l</t>
  </si>
  <si>
    <t>dynein, axonemal, heavy polypeptide 9 like [Source:ZFIN;Acc:ZDB-GENE-050506-1]</t>
  </si>
  <si>
    <t>ENSDARG00000006181</t>
  </si>
  <si>
    <t>hif1aa</t>
  </si>
  <si>
    <t>hypoxia inducible factor 1, alpha subunit (basic helix-loop-helix transcription factor) a [Source:ZFIN;Acc:ZDB-GENE-080917-55]</t>
  </si>
  <si>
    <t>ENSDARG00000074638</t>
  </si>
  <si>
    <t>loxhd1b</t>
  </si>
  <si>
    <t>lipoxygenase homology domains 1b [Source:ZFIN;Acc:ZDB-GENE-081104-370]</t>
  </si>
  <si>
    <t>ENSDARG00000097415</t>
  </si>
  <si>
    <t>lrrc53</t>
  </si>
  <si>
    <t>leucine rich repeat containing 53 [Source:ZFIN;Acc:ZDB-GENE-131121-432]</t>
  </si>
  <si>
    <t>ENSDARG00000010186</t>
  </si>
  <si>
    <t>myo3a</t>
  </si>
  <si>
    <t>myosin IIIA [Source:ZFIN;Acc:ZDB-GENE-041026-4]</t>
  </si>
  <si>
    <t>ENSDARG00000014209</t>
  </si>
  <si>
    <t>ODF3L2</t>
  </si>
  <si>
    <t>zgc:110183 [Source:ZFIN;Acc:ZDB-GENE-050417-380]</t>
  </si>
  <si>
    <t>ENSDARG00000019274</t>
  </si>
  <si>
    <t>rasd1</t>
  </si>
  <si>
    <t>RAS, dexamethasone-induced 1 [Source:ZFIN;Acc:ZDB-GENE-040426-1473]</t>
  </si>
  <si>
    <t>ENSDARG00000053383</t>
  </si>
  <si>
    <t>rprma</t>
  </si>
  <si>
    <t>reprimo, TP53 dependent G2 arrest mediator candidate a [Source:ZFIN;Acc:ZDB-GENE-050522-218]</t>
  </si>
  <si>
    <t>ENSDARG00000037495</t>
  </si>
  <si>
    <t>rtn4rl2b</t>
  </si>
  <si>
    <t>reticulon 4 receptor-like 2b [Source:ZFIN;Acc:ZDB-GENE-040310-2]</t>
  </si>
  <si>
    <t>ENSDARG00000099903</t>
  </si>
  <si>
    <t>si:ch211-193l2.10</t>
  </si>
  <si>
    <t>si:ch211-193l2.10 [Source:ZFIN;Acc:ZDB-GENE-160114-52]</t>
  </si>
  <si>
    <t>ENSDARG00000097665</t>
  </si>
  <si>
    <t>si:ch211-235m3.10</t>
  </si>
  <si>
    <t>si:ch211-235m3.10 [Source:ZFIN;Acc:ZDB-GENE-131127-468]</t>
  </si>
  <si>
    <t>ENSDARG00000037256</t>
  </si>
  <si>
    <t>si:ch211-145b13.5</t>
  </si>
  <si>
    <t>si:ch211-145b13.5 [Source:ZFIN;Acc:ZDB-GENE-090313-35]</t>
  </si>
  <si>
    <t>ENSDARG00000096616</t>
  </si>
  <si>
    <t>si:ch211-255p10.3</t>
  </si>
  <si>
    <t>si:ch211-255p10.3 [Source:ZFIN;Acc:ZDB-GENE-121214-339]</t>
  </si>
  <si>
    <t>ENSDARG00000092460</t>
  </si>
  <si>
    <t>si:dkey-229d2.7</t>
  </si>
  <si>
    <t>si:dkey-229d2.7 [Source:ZFIN;Acc:ZDB-GENE-060526-265]</t>
  </si>
  <si>
    <t>ENSDARG00000045038</t>
  </si>
  <si>
    <t>tekt3</t>
  </si>
  <si>
    <t>tektin 3 [Source:ZFIN;Acc:ZDB-GENE-080130-2]</t>
  </si>
  <si>
    <t>ENSDARG00000038898</t>
  </si>
  <si>
    <t>zgc:113691</t>
  </si>
  <si>
    <t>zgc:113691 [Source:ZFIN;Acc:ZDB-GENE-050220-7]</t>
  </si>
  <si>
    <t>Cell population</t>
  </si>
  <si>
    <t>Hair Cell lineage</t>
  </si>
  <si>
    <t>4a, 4b prolif. and immature hair cell prog.</t>
  </si>
  <si>
    <t>4b</t>
  </si>
  <si>
    <t xml:space="preserve">2 young hair cells </t>
  </si>
  <si>
    <t>2,1 young and mature hair cells</t>
  </si>
  <si>
    <t>2,1 young and some mature hair cells</t>
  </si>
  <si>
    <t>1 mature  hair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</si>
</sst>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7"/>
  <sheetViews>
    <sheetView tabSelected="1" topLeftCell="A61" workbookViewId="0">
      <selection activeCell="C107" sqref="C107"/>
    </sheetView>
  </sheetViews>
  <sheetFormatPr baseColWidth="10" defaultColWidth="8.83203125" defaultRowHeight="15" x14ac:dyDescent="0.2"/>
  <cols>
    <col min="1" max="1" width="20.5" customWidth="1"/>
    <col min="2" max="3" width="22.6640625" customWidth="1"/>
    <col min="4" max="4" width="19.5" customWidth="1"/>
    <col min="5" max="5" width="36" customWidth="1"/>
    <col min="6" max="6" width="139.33203125" customWidth="1"/>
  </cols>
  <sheetData>
    <row r="1" spans="1:6" x14ac:dyDescent="0.2">
      <c r="A1" t="s">
        <v>0</v>
      </c>
      <c r="B1" t="s">
        <v>1</v>
      </c>
      <c r="C1" t="s">
        <v>319</v>
      </c>
      <c r="D1" t="s">
        <v>2</v>
      </c>
      <c r="E1" t="s">
        <v>3</v>
      </c>
      <c r="F1" t="s">
        <v>4</v>
      </c>
    </row>
    <row r="2" spans="1:6" x14ac:dyDescent="0.2">
      <c r="A2" t="s">
        <v>5</v>
      </c>
      <c r="B2" t="s">
        <v>6</v>
      </c>
      <c r="C2" t="s">
        <v>320</v>
      </c>
      <c r="D2" t="s">
        <v>6</v>
      </c>
      <c r="E2" t="str">
        <f>HYPERLINK("https://zfin.org/ZDB-GENE-050417-212")</f>
        <v>https://zfin.org/ZDB-GENE-050417-212</v>
      </c>
      <c r="F2" t="s">
        <v>7</v>
      </c>
    </row>
    <row r="3" spans="1:6" x14ac:dyDescent="0.2">
      <c r="A3" t="s">
        <v>8</v>
      </c>
      <c r="B3" t="s">
        <v>9</v>
      </c>
      <c r="C3" t="s">
        <v>320</v>
      </c>
      <c r="D3" t="s">
        <v>9</v>
      </c>
      <c r="E3" t="str">
        <f>HYPERLINK("https://zfin.org/ZDB-GENE-030131-7291")</f>
        <v>https://zfin.org/ZDB-GENE-030131-7291</v>
      </c>
      <c r="F3" t="s">
        <v>10</v>
      </c>
    </row>
    <row r="4" spans="1:6" x14ac:dyDescent="0.2">
      <c r="A4" t="s">
        <v>11</v>
      </c>
      <c r="B4" t="s">
        <v>12</v>
      </c>
      <c r="C4" t="s">
        <v>320</v>
      </c>
      <c r="D4" t="s">
        <v>12</v>
      </c>
      <c r="E4" t="str">
        <f>HYPERLINK("https://zfin.org/ZDB-GENE-031001-3")</f>
        <v>https://zfin.org/ZDB-GENE-031001-3</v>
      </c>
      <c r="F4" t="s">
        <v>13</v>
      </c>
    </row>
    <row r="5" spans="1:6" x14ac:dyDescent="0.2">
      <c r="A5" t="s">
        <v>14</v>
      </c>
      <c r="B5" t="s">
        <v>15</v>
      </c>
      <c r="C5" t="s">
        <v>320</v>
      </c>
      <c r="D5" t="s">
        <v>15</v>
      </c>
      <c r="E5" t="str">
        <f>HYPERLINK("https://zfin.org/ZDB-GENE-041212-9")</f>
        <v>https://zfin.org/ZDB-GENE-041212-9</v>
      </c>
      <c r="F5" t="s">
        <v>16</v>
      </c>
    </row>
    <row r="6" spans="1:6" x14ac:dyDescent="0.2">
      <c r="A6" t="s">
        <v>17</v>
      </c>
      <c r="B6" t="s">
        <v>18</v>
      </c>
      <c r="C6" t="s">
        <v>320</v>
      </c>
      <c r="D6" t="s">
        <v>18</v>
      </c>
      <c r="E6" t="str">
        <f>HYPERLINK("https://zfin.org/ZDB-GENE-050916-2")</f>
        <v>https://zfin.org/ZDB-GENE-050916-2</v>
      </c>
      <c r="F6" t="s">
        <v>19</v>
      </c>
    </row>
    <row r="7" spans="1:6" x14ac:dyDescent="0.2">
      <c r="A7" t="s">
        <v>20</v>
      </c>
      <c r="B7" t="s">
        <v>21</v>
      </c>
      <c r="C7" t="s">
        <v>320</v>
      </c>
      <c r="D7" t="s">
        <v>21</v>
      </c>
      <c r="E7" t="str">
        <f>HYPERLINK("https://zfin.org/ZDB-GENE-030318-3")</f>
        <v>https://zfin.org/ZDB-GENE-030318-3</v>
      </c>
      <c r="F7" t="s">
        <v>22</v>
      </c>
    </row>
    <row r="8" spans="1:6" x14ac:dyDescent="0.2">
      <c r="A8" t="s">
        <v>23</v>
      </c>
      <c r="B8" t="s">
        <v>24</v>
      </c>
      <c r="C8" t="s">
        <v>320</v>
      </c>
      <c r="D8" t="s">
        <v>24</v>
      </c>
      <c r="E8" t="str">
        <f>HYPERLINK("https://zfin.org/ZDB-GENE-070206-10")</f>
        <v>https://zfin.org/ZDB-GENE-070206-10</v>
      </c>
      <c r="F8" t="s">
        <v>25</v>
      </c>
    </row>
    <row r="9" spans="1:6" x14ac:dyDescent="0.2">
      <c r="A9" t="s">
        <v>26</v>
      </c>
      <c r="B9" t="s">
        <v>27</v>
      </c>
      <c r="C9" t="s">
        <v>320</v>
      </c>
      <c r="D9" t="s">
        <v>27</v>
      </c>
      <c r="E9" t="str">
        <f>HYPERLINK("https://zfin.org/ZDB-GENE-050419-195")</f>
        <v>https://zfin.org/ZDB-GENE-050419-195</v>
      </c>
      <c r="F9" t="s">
        <v>28</v>
      </c>
    </row>
    <row r="10" spans="1:6" x14ac:dyDescent="0.2">
      <c r="A10" t="s">
        <v>29</v>
      </c>
      <c r="B10" t="s">
        <v>30</v>
      </c>
      <c r="C10" t="s">
        <v>320</v>
      </c>
      <c r="D10" t="s">
        <v>30</v>
      </c>
      <c r="E10" t="str">
        <f>HYPERLINK("https://zfin.org/ZDB-GENE-000523-2")</f>
        <v>https://zfin.org/ZDB-GENE-000523-2</v>
      </c>
      <c r="F10" t="s">
        <v>31</v>
      </c>
    </row>
    <row r="11" spans="1:6" x14ac:dyDescent="0.2">
      <c r="A11" t="s">
        <v>32</v>
      </c>
      <c r="B11" t="s">
        <v>33</v>
      </c>
      <c r="C11" t="s">
        <v>320</v>
      </c>
      <c r="D11" t="s">
        <v>33</v>
      </c>
      <c r="E11" t="str">
        <f>HYPERLINK("https://zfin.org/ZDB-GENE-141219-8")</f>
        <v>https://zfin.org/ZDB-GENE-141219-8</v>
      </c>
      <c r="F11" t="s">
        <v>34</v>
      </c>
    </row>
    <row r="12" spans="1:6" x14ac:dyDescent="0.2">
      <c r="A12" t="s">
        <v>35</v>
      </c>
      <c r="B12" t="s">
        <v>36</v>
      </c>
      <c r="C12" t="s">
        <v>320</v>
      </c>
      <c r="D12" t="s">
        <v>36</v>
      </c>
      <c r="E12" t="str">
        <f>HYPERLINK("https://zfin.org/ZDB-GENE-040628-1")</f>
        <v>https://zfin.org/ZDB-GENE-040628-1</v>
      </c>
      <c r="F12" t="s">
        <v>37</v>
      </c>
    </row>
    <row r="13" spans="1:6" x14ac:dyDescent="0.2">
      <c r="A13" t="s">
        <v>38</v>
      </c>
      <c r="B13" t="s">
        <v>39</v>
      </c>
      <c r="C13" t="s">
        <v>320</v>
      </c>
      <c r="D13" t="s">
        <v>39</v>
      </c>
      <c r="E13" t="str">
        <f>HYPERLINK("https://zfin.org/ZDB-GENE-020228-2")</f>
        <v>https://zfin.org/ZDB-GENE-020228-2</v>
      </c>
      <c r="F13" t="s">
        <v>40</v>
      </c>
    </row>
    <row r="14" spans="1:6" x14ac:dyDescent="0.2">
      <c r="A14" t="s">
        <v>41</v>
      </c>
      <c r="B14" t="s">
        <v>42</v>
      </c>
      <c r="C14" t="s">
        <v>320</v>
      </c>
      <c r="D14" t="s">
        <v>42</v>
      </c>
      <c r="E14" t="str">
        <f>HYPERLINK("https://zfin.org/ZDB-GENE-030128-3")</f>
        <v>https://zfin.org/ZDB-GENE-030128-3</v>
      </c>
      <c r="F14" t="s">
        <v>43</v>
      </c>
    </row>
    <row r="15" spans="1:6" x14ac:dyDescent="0.2">
      <c r="A15" t="s">
        <v>44</v>
      </c>
      <c r="B15" t="s">
        <v>45</v>
      </c>
      <c r="C15" t="s">
        <v>320</v>
      </c>
      <c r="D15" t="s">
        <v>45</v>
      </c>
      <c r="E15" t="str">
        <f>HYPERLINK("https://zfin.org/ZDB-GENE-041010-45")</f>
        <v>https://zfin.org/ZDB-GENE-041010-45</v>
      </c>
      <c r="F15" t="s">
        <v>46</v>
      </c>
    </row>
    <row r="16" spans="1:6" x14ac:dyDescent="0.2">
      <c r="A16" t="s">
        <v>47</v>
      </c>
      <c r="B16" t="s">
        <v>48</v>
      </c>
      <c r="C16" t="s">
        <v>320</v>
      </c>
      <c r="D16" t="s">
        <v>48</v>
      </c>
      <c r="E16" t="str">
        <f>HYPERLINK("https://zfin.org/ZDB-GENE-090507-4")</f>
        <v>https://zfin.org/ZDB-GENE-090507-4</v>
      </c>
      <c r="F16" t="s">
        <v>49</v>
      </c>
    </row>
    <row r="17" spans="1:6" x14ac:dyDescent="0.2">
      <c r="A17" t="s">
        <v>50</v>
      </c>
      <c r="B17" t="s">
        <v>51</v>
      </c>
      <c r="C17" t="s">
        <v>320</v>
      </c>
      <c r="D17" t="s">
        <v>51</v>
      </c>
      <c r="E17" t="str">
        <f>HYPERLINK("https://zfin.org/ZDB-GENE-061215-70")</f>
        <v>https://zfin.org/ZDB-GENE-061215-70</v>
      </c>
      <c r="F17" t="s">
        <v>52</v>
      </c>
    </row>
    <row r="18" spans="1:6" x14ac:dyDescent="0.2">
      <c r="A18" t="s">
        <v>53</v>
      </c>
      <c r="B18" t="s">
        <v>54</v>
      </c>
      <c r="C18" t="s">
        <v>321</v>
      </c>
      <c r="D18" t="s">
        <v>54</v>
      </c>
      <c r="E18" t="str">
        <f>HYPERLINK("https://zfin.org/ZDB-GENE-030131-8290")</f>
        <v>https://zfin.org/ZDB-GENE-030131-8290</v>
      </c>
      <c r="F18" t="s">
        <v>55</v>
      </c>
    </row>
    <row r="19" spans="1:6" x14ac:dyDescent="0.2">
      <c r="A19" t="s">
        <v>56</v>
      </c>
      <c r="B19" t="s">
        <v>57</v>
      </c>
      <c r="C19" t="s">
        <v>321</v>
      </c>
      <c r="D19" t="s">
        <v>57</v>
      </c>
      <c r="E19" t="str">
        <f>HYPERLINK("https://zfin.org/ZDB-GENE-980526-29")</f>
        <v>https://zfin.org/ZDB-GENE-980526-29</v>
      </c>
      <c r="F19" t="s">
        <v>58</v>
      </c>
    </row>
    <row r="20" spans="1:6" x14ac:dyDescent="0.2">
      <c r="A20" t="s">
        <v>59</v>
      </c>
      <c r="B20" t="s">
        <v>60</v>
      </c>
      <c r="C20" t="s">
        <v>321</v>
      </c>
      <c r="D20" t="s">
        <v>60</v>
      </c>
      <c r="E20" t="str">
        <f>HYPERLINK("https://zfin.org/ZDB-GENE-980526-114")</f>
        <v>https://zfin.org/ZDB-GENE-980526-114</v>
      </c>
      <c r="F20" t="s">
        <v>61</v>
      </c>
    </row>
    <row r="21" spans="1:6" x14ac:dyDescent="0.2">
      <c r="A21" t="s">
        <v>62</v>
      </c>
      <c r="B21" t="s">
        <v>63</v>
      </c>
      <c r="C21" t="s">
        <v>321</v>
      </c>
      <c r="D21" t="s">
        <v>63</v>
      </c>
      <c r="E21" t="str">
        <f>HYPERLINK("https://zfin.org/ZDB-GENE-000125-4")</f>
        <v>https://zfin.org/ZDB-GENE-000125-4</v>
      </c>
      <c r="F21" t="s">
        <v>64</v>
      </c>
    </row>
    <row r="22" spans="1:6" x14ac:dyDescent="0.2">
      <c r="A22" t="s">
        <v>65</v>
      </c>
      <c r="B22" t="s">
        <v>66</v>
      </c>
      <c r="C22" t="s">
        <v>321</v>
      </c>
      <c r="D22" t="s">
        <v>66</v>
      </c>
      <c r="E22" t="str">
        <f>HYPERLINK("https://zfin.org/ZDB-GENE-990415-47")</f>
        <v>https://zfin.org/ZDB-GENE-990415-47</v>
      </c>
      <c r="F22" t="s">
        <v>67</v>
      </c>
    </row>
    <row r="23" spans="1:6" x14ac:dyDescent="0.2">
      <c r="A23" t="s">
        <v>68</v>
      </c>
      <c r="B23" t="s">
        <v>69</v>
      </c>
      <c r="C23" t="s">
        <v>321</v>
      </c>
      <c r="D23" t="s">
        <v>69</v>
      </c>
      <c r="E23" t="str">
        <f>HYPERLINK("https://zfin.org/ZDB-GENE-040426-2321")</f>
        <v>https://zfin.org/ZDB-GENE-040426-2321</v>
      </c>
      <c r="F23" t="s">
        <v>70</v>
      </c>
    </row>
    <row r="24" spans="1:6" x14ac:dyDescent="0.2">
      <c r="A24" t="s">
        <v>71</v>
      </c>
      <c r="B24" t="s">
        <v>72</v>
      </c>
      <c r="C24" t="s">
        <v>321</v>
      </c>
      <c r="D24" t="s">
        <v>72</v>
      </c>
      <c r="E24" t="str">
        <f>HYPERLINK("https://zfin.org/ZDB-GENE-980526-521")</f>
        <v>https://zfin.org/ZDB-GENE-980526-521</v>
      </c>
      <c r="F24" t="s">
        <v>73</v>
      </c>
    </row>
    <row r="25" spans="1:6" x14ac:dyDescent="0.2">
      <c r="A25" t="s">
        <v>74</v>
      </c>
      <c r="B25" t="s">
        <v>75</v>
      </c>
      <c r="C25" t="s">
        <v>321</v>
      </c>
      <c r="D25" t="s">
        <v>75</v>
      </c>
      <c r="E25" t="str">
        <f>HYPERLINK("https://zfin.org/ZDB-GENE-030131-2602")</f>
        <v>https://zfin.org/ZDB-GENE-030131-2602</v>
      </c>
      <c r="F25" t="s">
        <v>76</v>
      </c>
    </row>
    <row r="26" spans="1:6" x14ac:dyDescent="0.2">
      <c r="A26" t="s">
        <v>77</v>
      </c>
      <c r="B26" t="s">
        <v>78</v>
      </c>
      <c r="C26" t="s">
        <v>321</v>
      </c>
      <c r="D26" t="s">
        <v>78</v>
      </c>
      <c r="E26" t="str">
        <f>HYPERLINK("https://zfin.org/ZDB-GENE-080804-1")</f>
        <v>https://zfin.org/ZDB-GENE-080804-1</v>
      </c>
      <c r="F26" t="s">
        <v>79</v>
      </c>
    </row>
    <row r="27" spans="1:6" x14ac:dyDescent="0.2">
      <c r="A27" t="s">
        <v>80</v>
      </c>
      <c r="B27" t="s">
        <v>81</v>
      </c>
      <c r="C27" t="s">
        <v>322</v>
      </c>
      <c r="D27" t="s">
        <v>81</v>
      </c>
      <c r="E27" t="str">
        <f>HYPERLINK("https://zfin.org/ZDB-GENE-990415-277")</f>
        <v>https://zfin.org/ZDB-GENE-990415-277</v>
      </c>
      <c r="F27" t="s">
        <v>82</v>
      </c>
    </row>
    <row r="28" spans="1:6" x14ac:dyDescent="0.2">
      <c r="A28" t="s">
        <v>83</v>
      </c>
      <c r="B28" t="s">
        <v>84</v>
      </c>
      <c r="C28" t="s">
        <v>322</v>
      </c>
      <c r="D28" t="s">
        <v>84</v>
      </c>
      <c r="E28" t="str">
        <f>HYPERLINK("https://zfin.org/ZDB-GENE-060825-55")</f>
        <v>https://zfin.org/ZDB-GENE-060825-55</v>
      </c>
      <c r="F28" t="s">
        <v>85</v>
      </c>
    </row>
    <row r="29" spans="1:6" x14ac:dyDescent="0.2">
      <c r="A29" t="s">
        <v>86</v>
      </c>
      <c r="B29" t="s">
        <v>87</v>
      </c>
      <c r="C29" t="s">
        <v>322</v>
      </c>
      <c r="D29" t="s">
        <v>87</v>
      </c>
      <c r="E29" t="str">
        <f>HYPERLINK("https://zfin.org/ZDB-GENE-041111-308")</f>
        <v>https://zfin.org/ZDB-GENE-041111-308</v>
      </c>
      <c r="F29" t="s">
        <v>88</v>
      </c>
    </row>
    <row r="30" spans="1:6" x14ac:dyDescent="0.2">
      <c r="A30" t="s">
        <v>89</v>
      </c>
      <c r="B30" t="s">
        <v>90</v>
      </c>
      <c r="C30" t="s">
        <v>322</v>
      </c>
      <c r="D30" t="s">
        <v>90</v>
      </c>
      <c r="E30" t="str">
        <f>HYPERLINK("https://zfin.org/ZDB-GENE-030721-4")</f>
        <v>https://zfin.org/ZDB-GENE-030721-4</v>
      </c>
      <c r="F30" t="s">
        <v>91</v>
      </c>
    </row>
    <row r="31" spans="1:6" x14ac:dyDescent="0.2">
      <c r="A31" t="s">
        <v>92</v>
      </c>
      <c r="B31" t="s">
        <v>93</v>
      </c>
      <c r="C31" t="s">
        <v>323</v>
      </c>
      <c r="D31" t="s">
        <v>93</v>
      </c>
      <c r="E31" t="str">
        <f>HYPERLINK("https://zfin.org/ZDB-GENE-041201-1")</f>
        <v>https://zfin.org/ZDB-GENE-041201-1</v>
      </c>
      <c r="F31" t="s">
        <v>94</v>
      </c>
    </row>
    <row r="32" spans="1:6" x14ac:dyDescent="0.2">
      <c r="A32" t="s">
        <v>95</v>
      </c>
      <c r="B32" t="s">
        <v>96</v>
      </c>
      <c r="C32" t="s">
        <v>323</v>
      </c>
      <c r="D32" t="s">
        <v>96</v>
      </c>
      <c r="E32" t="str">
        <f>HYPERLINK("https://zfin.org/ZDB-GENE-030825-2")</f>
        <v>https://zfin.org/ZDB-GENE-030825-2</v>
      </c>
      <c r="F32" t="s">
        <v>97</v>
      </c>
    </row>
    <row r="33" spans="1:6" x14ac:dyDescent="0.2">
      <c r="A33" t="s">
        <v>98</v>
      </c>
      <c r="B33" t="s">
        <v>99</v>
      </c>
      <c r="C33" t="s">
        <v>323</v>
      </c>
      <c r="D33" t="s">
        <v>99</v>
      </c>
      <c r="E33" t="str">
        <f>HYPERLINK("https://zfin.org/ZDB-GENE-070330-1")</f>
        <v>https://zfin.org/ZDB-GENE-070330-1</v>
      </c>
      <c r="F33" t="s">
        <v>100</v>
      </c>
    </row>
    <row r="34" spans="1:6" x14ac:dyDescent="0.2">
      <c r="A34" t="s">
        <v>101</v>
      </c>
      <c r="B34" t="s">
        <v>102</v>
      </c>
      <c r="C34" t="s">
        <v>323</v>
      </c>
      <c r="D34" t="s">
        <v>102</v>
      </c>
      <c r="E34" t="str">
        <f>HYPERLINK("https://zfin.org/ZDB-GENE-040724-166")</f>
        <v>https://zfin.org/ZDB-GENE-040724-166</v>
      </c>
      <c r="F34" t="s">
        <v>103</v>
      </c>
    </row>
    <row r="35" spans="1:6" x14ac:dyDescent="0.2">
      <c r="A35" t="s">
        <v>104</v>
      </c>
      <c r="B35" t="s">
        <v>105</v>
      </c>
      <c r="C35" t="s">
        <v>323</v>
      </c>
      <c r="D35" t="s">
        <v>105</v>
      </c>
      <c r="E35" t="str">
        <f>HYPERLINK("https://zfin.org/ZDB-GENE-030131-5561")</f>
        <v>https://zfin.org/ZDB-GENE-030131-5561</v>
      </c>
      <c r="F35" t="s">
        <v>106</v>
      </c>
    </row>
    <row r="36" spans="1:6" x14ac:dyDescent="0.2">
      <c r="A36" t="s">
        <v>107</v>
      </c>
      <c r="B36" t="s">
        <v>108</v>
      </c>
      <c r="C36" t="s">
        <v>323</v>
      </c>
      <c r="D36" t="s">
        <v>108</v>
      </c>
      <c r="E36" t="str">
        <f>HYPERLINK("https://zfin.org/ZDB-GENE-030131-3885")</f>
        <v>https://zfin.org/ZDB-GENE-030131-3885</v>
      </c>
      <c r="F36" t="s">
        <v>109</v>
      </c>
    </row>
    <row r="37" spans="1:6" x14ac:dyDescent="0.2">
      <c r="A37" t="s">
        <v>110</v>
      </c>
      <c r="B37" t="s">
        <v>111</v>
      </c>
      <c r="C37" t="s">
        <v>323</v>
      </c>
      <c r="D37" t="s">
        <v>111</v>
      </c>
      <c r="E37" t="str">
        <f>HYPERLINK("https://zfin.org/ZDB-GENE-030925-31")</f>
        <v>https://zfin.org/ZDB-GENE-030925-31</v>
      </c>
      <c r="F37" t="s">
        <v>112</v>
      </c>
    </row>
    <row r="38" spans="1:6" x14ac:dyDescent="0.2">
      <c r="A38" t="s">
        <v>113</v>
      </c>
      <c r="B38" t="s">
        <v>114</v>
      </c>
      <c r="C38" t="s">
        <v>323</v>
      </c>
      <c r="D38" t="s">
        <v>114</v>
      </c>
      <c r="E38" t="str">
        <f>HYPERLINK("https://zfin.org/ZDB-GENE-050208-34")</f>
        <v>https://zfin.org/ZDB-GENE-050208-34</v>
      </c>
      <c r="F38" t="s">
        <v>115</v>
      </c>
    </row>
    <row r="39" spans="1:6" x14ac:dyDescent="0.2">
      <c r="A39" t="s">
        <v>116</v>
      </c>
      <c r="B39" t="s">
        <v>117</v>
      </c>
      <c r="C39" t="s">
        <v>323</v>
      </c>
      <c r="D39" t="s">
        <v>117</v>
      </c>
      <c r="E39" t="str">
        <f>HYPERLINK("https://zfin.org/ZDB-GENE-980526-104")</f>
        <v>https://zfin.org/ZDB-GENE-980526-104</v>
      </c>
      <c r="F39" t="s">
        <v>118</v>
      </c>
    </row>
    <row r="40" spans="1:6" x14ac:dyDescent="0.2">
      <c r="A40" t="s">
        <v>119</v>
      </c>
      <c r="B40" t="s">
        <v>120</v>
      </c>
      <c r="C40" t="s">
        <v>323</v>
      </c>
      <c r="D40" t="s">
        <v>120</v>
      </c>
      <c r="E40" t="str">
        <f>HYPERLINK("https://zfin.org/ZDB-GENE-070912-181")</f>
        <v>https://zfin.org/ZDB-GENE-070912-181</v>
      </c>
      <c r="F40" t="s">
        <v>121</v>
      </c>
    </row>
    <row r="41" spans="1:6" x14ac:dyDescent="0.2">
      <c r="A41" t="s">
        <v>122</v>
      </c>
      <c r="B41" t="s">
        <v>123</v>
      </c>
      <c r="C41" t="s">
        <v>323</v>
      </c>
      <c r="D41" t="s">
        <v>123</v>
      </c>
      <c r="E41" t="str">
        <f>HYPERLINK("https://zfin.org/ZDB-GENE-071004-24")</f>
        <v>https://zfin.org/ZDB-GENE-071004-24</v>
      </c>
      <c r="F41" t="s">
        <v>124</v>
      </c>
    </row>
    <row r="42" spans="1:6" x14ac:dyDescent="0.2">
      <c r="A42" t="s">
        <v>125</v>
      </c>
      <c r="B42" t="s">
        <v>126</v>
      </c>
      <c r="C42" t="s">
        <v>325</v>
      </c>
      <c r="D42" t="s">
        <v>126</v>
      </c>
      <c r="E42" t="str">
        <f>HYPERLINK("https://zfin.org/ZDB-GENE-040426-1446")</f>
        <v>https://zfin.org/ZDB-GENE-040426-1446</v>
      </c>
      <c r="F42" t="s">
        <v>127</v>
      </c>
    </row>
    <row r="43" spans="1:6" x14ac:dyDescent="0.2">
      <c r="A43" t="s">
        <v>128</v>
      </c>
      <c r="B43" t="s">
        <v>129</v>
      </c>
      <c r="C43" t="s">
        <v>325</v>
      </c>
      <c r="D43" t="s">
        <v>129</v>
      </c>
      <c r="E43" t="str">
        <f>HYPERLINK("https://zfin.org/ZDB-GENE-990415-8")</f>
        <v>https://zfin.org/ZDB-GENE-990415-8</v>
      </c>
      <c r="F43" t="s">
        <v>130</v>
      </c>
    </row>
    <row r="44" spans="1:6" x14ac:dyDescent="0.2">
      <c r="A44" t="s">
        <v>131</v>
      </c>
      <c r="B44" t="s">
        <v>132</v>
      </c>
      <c r="C44" t="s">
        <v>325</v>
      </c>
      <c r="D44" t="s">
        <v>132</v>
      </c>
      <c r="E44" t="str">
        <f>HYPERLINK("https://zfin.org/ZDB-GENE-001030-4")</f>
        <v>https://zfin.org/ZDB-GENE-001030-4</v>
      </c>
      <c r="F44" t="s">
        <v>133</v>
      </c>
    </row>
    <row r="45" spans="1:6" x14ac:dyDescent="0.2">
      <c r="A45" t="s">
        <v>134</v>
      </c>
      <c r="B45" t="s">
        <v>135</v>
      </c>
      <c r="C45" t="s">
        <v>324</v>
      </c>
      <c r="D45" t="s">
        <v>135</v>
      </c>
      <c r="E45" t="str">
        <f>HYPERLINK("https://zfin.org/ZDB-GENE-030821-1")</f>
        <v>https://zfin.org/ZDB-GENE-030821-1</v>
      </c>
      <c r="F45" t="s">
        <v>136</v>
      </c>
    </row>
    <row r="46" spans="1:6" x14ac:dyDescent="0.2">
      <c r="A46" t="s">
        <v>137</v>
      </c>
      <c r="B46" t="s">
        <v>138</v>
      </c>
      <c r="C46" t="s">
        <v>324</v>
      </c>
      <c r="D46" t="s">
        <v>138</v>
      </c>
      <c r="E46" t="str">
        <f>HYPERLINK("https://zfin.org/ZDB-GENE-060621-1")</f>
        <v>https://zfin.org/ZDB-GENE-060621-1</v>
      </c>
      <c r="F46" t="s">
        <v>139</v>
      </c>
    </row>
    <row r="47" spans="1:6" x14ac:dyDescent="0.2">
      <c r="A47" t="s">
        <v>140</v>
      </c>
      <c r="B47" t="s">
        <v>141</v>
      </c>
      <c r="C47" t="s">
        <v>324</v>
      </c>
      <c r="D47" t="s">
        <v>141</v>
      </c>
      <c r="E47" t="str">
        <f>HYPERLINK("https://zfin.org/ZDB-GENE-060526-175")</f>
        <v>https://zfin.org/ZDB-GENE-060526-175</v>
      </c>
      <c r="F47" t="s">
        <v>142</v>
      </c>
    </row>
    <row r="48" spans="1:6" x14ac:dyDescent="0.2">
      <c r="A48" t="s">
        <v>140</v>
      </c>
      <c r="B48" t="s">
        <v>141</v>
      </c>
      <c r="C48" t="s">
        <v>324</v>
      </c>
      <c r="D48" t="s">
        <v>141</v>
      </c>
      <c r="E48" t="str">
        <f>HYPERLINK("https://zfin.org/ZDB-GENE-060526-175")</f>
        <v>https://zfin.org/ZDB-GENE-060526-175</v>
      </c>
      <c r="F48" t="s">
        <v>142</v>
      </c>
    </row>
    <row r="49" spans="1:6" x14ac:dyDescent="0.2">
      <c r="A49" t="s">
        <v>143</v>
      </c>
      <c r="B49" t="s">
        <v>144</v>
      </c>
      <c r="C49" t="s">
        <v>324</v>
      </c>
      <c r="D49" t="s">
        <v>144</v>
      </c>
      <c r="E49" t="str">
        <f>HYPERLINK("https://zfin.org/ZDB-GENE-110614-1")</f>
        <v>https://zfin.org/ZDB-GENE-110614-1</v>
      </c>
      <c r="F49" t="s">
        <v>145</v>
      </c>
    </row>
    <row r="50" spans="1:6" x14ac:dyDescent="0.2">
      <c r="A50" t="s">
        <v>146</v>
      </c>
      <c r="B50" t="s">
        <v>147</v>
      </c>
      <c r="C50" t="s">
        <v>324</v>
      </c>
      <c r="D50" t="s">
        <v>147</v>
      </c>
      <c r="E50" t="str">
        <f>HYPERLINK("https://zfin.org/ZDB-GENE-091112-16")</f>
        <v>https://zfin.org/ZDB-GENE-091112-16</v>
      </c>
      <c r="F50" t="s">
        <v>148</v>
      </c>
    </row>
    <row r="51" spans="1:6" x14ac:dyDescent="0.2">
      <c r="A51" t="s">
        <v>149</v>
      </c>
      <c r="B51" t="s">
        <v>150</v>
      </c>
      <c r="C51" t="s">
        <v>324</v>
      </c>
      <c r="D51" t="s">
        <v>150</v>
      </c>
      <c r="E51" t="str">
        <f>HYPERLINK("https://zfin.org/ZDB-GENE-001212-8")</f>
        <v>https://zfin.org/ZDB-GENE-001212-8</v>
      </c>
      <c r="F51" t="s">
        <v>151</v>
      </c>
    </row>
    <row r="52" spans="1:6" x14ac:dyDescent="0.2">
      <c r="A52" t="s">
        <v>152</v>
      </c>
      <c r="B52" t="s">
        <v>153</v>
      </c>
      <c r="C52" t="s">
        <v>324</v>
      </c>
      <c r="D52" t="s">
        <v>153</v>
      </c>
      <c r="E52" t="str">
        <f>HYPERLINK("https://zfin.org/ZDB-GENE-010718-1")</f>
        <v>https://zfin.org/ZDB-GENE-010718-1</v>
      </c>
      <c r="F52" t="s">
        <v>154</v>
      </c>
    </row>
    <row r="53" spans="1:6" x14ac:dyDescent="0.2">
      <c r="A53" t="s">
        <v>155</v>
      </c>
      <c r="B53" t="s">
        <v>156</v>
      </c>
      <c r="C53" t="s">
        <v>324</v>
      </c>
      <c r="D53" t="s">
        <v>156</v>
      </c>
      <c r="E53" t="str">
        <f>HYPERLINK("https://zfin.org/ZDB-GENE-000412-1")</f>
        <v>https://zfin.org/ZDB-GENE-000412-1</v>
      </c>
      <c r="F53" t="s">
        <v>157</v>
      </c>
    </row>
    <row r="54" spans="1:6" x14ac:dyDescent="0.2">
      <c r="A54" t="s">
        <v>158</v>
      </c>
      <c r="B54" t="s">
        <v>159</v>
      </c>
      <c r="C54" t="s">
        <v>324</v>
      </c>
      <c r="D54" t="s">
        <v>159</v>
      </c>
      <c r="E54" t="str">
        <f>HYPERLINK("https://zfin.org/ZDB-GENE-081022-9")</f>
        <v>https://zfin.org/ZDB-GENE-081022-9</v>
      </c>
      <c r="F54" t="s">
        <v>160</v>
      </c>
    </row>
    <row r="55" spans="1:6" x14ac:dyDescent="0.2">
      <c r="A55" t="s">
        <v>161</v>
      </c>
      <c r="B55" t="s">
        <v>162</v>
      </c>
      <c r="C55" t="s">
        <v>324</v>
      </c>
      <c r="D55" t="s">
        <v>162</v>
      </c>
      <c r="E55" t="str">
        <f>HYPERLINK("https://zfin.org/ZDB-GENE-050522-319")</f>
        <v>https://zfin.org/ZDB-GENE-050522-319</v>
      </c>
      <c r="F55" t="s">
        <v>163</v>
      </c>
    </row>
    <row r="56" spans="1:6" x14ac:dyDescent="0.2">
      <c r="A56" t="s">
        <v>164</v>
      </c>
      <c r="B56" t="s">
        <v>165</v>
      </c>
      <c r="C56" t="s">
        <v>324</v>
      </c>
      <c r="D56" t="s">
        <v>165</v>
      </c>
      <c r="E56" t="str">
        <f>HYPERLINK("https://zfin.org/ZDB-GENE-081104-457")</f>
        <v>https://zfin.org/ZDB-GENE-081104-457</v>
      </c>
      <c r="F56" t="s">
        <v>166</v>
      </c>
    </row>
    <row r="57" spans="1:6" x14ac:dyDescent="0.2">
      <c r="A57" t="s">
        <v>167</v>
      </c>
      <c r="B57" t="s">
        <v>168</v>
      </c>
      <c r="C57" t="s">
        <v>324</v>
      </c>
      <c r="D57" t="s">
        <v>168</v>
      </c>
      <c r="E57" t="str">
        <f>HYPERLINK("https://zfin.org/ZDB-GENE-050419-255")</f>
        <v>https://zfin.org/ZDB-GENE-050419-255</v>
      </c>
      <c r="F57" t="s">
        <v>169</v>
      </c>
    </row>
    <row r="58" spans="1:6" x14ac:dyDescent="0.2">
      <c r="A58" t="s">
        <v>170</v>
      </c>
      <c r="B58" t="s">
        <v>171</v>
      </c>
      <c r="C58" t="s">
        <v>324</v>
      </c>
      <c r="D58" t="s">
        <v>171</v>
      </c>
      <c r="E58" t="str">
        <f>HYPERLINK("https://zfin.org/ZDB-GENE-050413-1")</f>
        <v>https://zfin.org/ZDB-GENE-050413-1</v>
      </c>
      <c r="F58" t="s">
        <v>172</v>
      </c>
    </row>
    <row r="59" spans="1:6" x14ac:dyDescent="0.2">
      <c r="A59" t="s">
        <v>173</v>
      </c>
      <c r="B59" t="s">
        <v>174</v>
      </c>
      <c r="C59" t="s">
        <v>324</v>
      </c>
      <c r="D59" t="s">
        <v>174</v>
      </c>
      <c r="E59" t="str">
        <f>HYPERLINK("https://zfin.org/ZDB-GENE-050720-2")</f>
        <v>https://zfin.org/ZDB-GENE-050720-2</v>
      </c>
      <c r="F59" t="s">
        <v>175</v>
      </c>
    </row>
    <row r="60" spans="1:6" x14ac:dyDescent="0.2">
      <c r="A60" t="s">
        <v>176</v>
      </c>
      <c r="B60" t="s">
        <v>177</v>
      </c>
      <c r="C60" t="s">
        <v>324</v>
      </c>
      <c r="D60" t="s">
        <v>177</v>
      </c>
      <c r="E60" t="str">
        <f>HYPERLINK("https://zfin.org/ZDB-GENE-070705-158")</f>
        <v>https://zfin.org/ZDB-GENE-070705-158</v>
      </c>
      <c r="F60" t="s">
        <v>178</v>
      </c>
    </row>
    <row r="61" spans="1:6" x14ac:dyDescent="0.2">
      <c r="A61" t="s">
        <v>179</v>
      </c>
      <c r="B61" t="s">
        <v>180</v>
      </c>
      <c r="C61" t="s">
        <v>324</v>
      </c>
      <c r="D61" t="s">
        <v>180</v>
      </c>
      <c r="E61" t="str">
        <f>HYPERLINK("https://zfin.org/ZDB-GENE-990415-54")</f>
        <v>https://zfin.org/ZDB-GENE-990415-54</v>
      </c>
      <c r="F61" t="s">
        <v>181</v>
      </c>
    </row>
    <row r="62" spans="1:6" x14ac:dyDescent="0.2">
      <c r="A62" t="s">
        <v>182</v>
      </c>
      <c r="B62" t="s">
        <v>183</v>
      </c>
      <c r="C62" t="s">
        <v>324</v>
      </c>
      <c r="D62" t="s">
        <v>183</v>
      </c>
      <c r="E62" t="str">
        <f>HYPERLINK("https://zfin.org/ZDB-GENE-070718-1")</f>
        <v>https://zfin.org/ZDB-GENE-070718-1</v>
      </c>
      <c r="F62" t="s">
        <v>184</v>
      </c>
    </row>
    <row r="63" spans="1:6" x14ac:dyDescent="0.2">
      <c r="A63" t="s">
        <v>185</v>
      </c>
      <c r="B63" t="s">
        <v>186</v>
      </c>
      <c r="C63" t="s">
        <v>324</v>
      </c>
      <c r="D63" t="s">
        <v>186</v>
      </c>
      <c r="E63" t="str">
        <f>HYPERLINK("https://zfin.org/ZDB-GENE-030131-6048")</f>
        <v>https://zfin.org/ZDB-GENE-030131-6048</v>
      </c>
      <c r="F63" t="s">
        <v>187</v>
      </c>
    </row>
    <row r="64" spans="1:6" x14ac:dyDescent="0.2">
      <c r="A64" t="s">
        <v>188</v>
      </c>
      <c r="B64" t="s">
        <v>189</v>
      </c>
      <c r="C64" t="s">
        <v>324</v>
      </c>
      <c r="D64" t="s">
        <v>189</v>
      </c>
      <c r="E64" t="str">
        <f>HYPERLINK("https://zfin.org/ZDB-GENE-041014-83")</f>
        <v>https://zfin.org/ZDB-GENE-041014-83</v>
      </c>
      <c r="F64" t="s">
        <v>190</v>
      </c>
    </row>
    <row r="65" spans="1:6" x14ac:dyDescent="0.2">
      <c r="A65" t="s">
        <v>191</v>
      </c>
      <c r="B65" t="s">
        <v>192</v>
      </c>
      <c r="C65" t="s">
        <v>324</v>
      </c>
      <c r="D65" t="s">
        <v>192</v>
      </c>
      <c r="E65" t="str">
        <f>HYPERLINK("https://zfin.org/ZDB-GENE-050522-534")</f>
        <v>https://zfin.org/ZDB-GENE-050522-534</v>
      </c>
      <c r="F65" t="s">
        <v>193</v>
      </c>
    </row>
    <row r="66" spans="1:6" x14ac:dyDescent="0.2">
      <c r="A66" t="s">
        <v>194</v>
      </c>
      <c r="B66" t="s">
        <v>195</v>
      </c>
      <c r="C66" t="s">
        <v>324</v>
      </c>
      <c r="D66" t="s">
        <v>195</v>
      </c>
      <c r="E66" t="str">
        <f>HYPERLINK("https://zfin.org/ZDB-GENE-060616-326")</f>
        <v>https://zfin.org/ZDB-GENE-060616-326</v>
      </c>
      <c r="F66" t="s">
        <v>196</v>
      </c>
    </row>
    <row r="67" spans="1:6" x14ac:dyDescent="0.2">
      <c r="A67" t="s">
        <v>197</v>
      </c>
      <c r="B67" t="s">
        <v>198</v>
      </c>
      <c r="C67" t="s">
        <v>324</v>
      </c>
      <c r="D67" t="s">
        <v>198</v>
      </c>
      <c r="E67" t="str">
        <f>HYPERLINK("https://zfin.org/ZDB-GENE-070424-166")</f>
        <v>https://zfin.org/ZDB-GENE-070424-166</v>
      </c>
      <c r="F67" t="s">
        <v>199</v>
      </c>
    </row>
    <row r="68" spans="1:6" x14ac:dyDescent="0.2">
      <c r="A68" t="s">
        <v>200</v>
      </c>
      <c r="B68" t="s">
        <v>201</v>
      </c>
      <c r="C68" t="s">
        <v>324</v>
      </c>
      <c r="D68" t="s">
        <v>201</v>
      </c>
      <c r="E68" t="str">
        <f>HYPERLINK("https://zfin.org/ZDB-GENE-061013-378")</f>
        <v>https://zfin.org/ZDB-GENE-061013-378</v>
      </c>
      <c r="F68" t="s">
        <v>202</v>
      </c>
    </row>
    <row r="69" spans="1:6" x14ac:dyDescent="0.2">
      <c r="A69" t="s">
        <v>203</v>
      </c>
      <c r="B69" t="s">
        <v>204</v>
      </c>
      <c r="C69" t="s">
        <v>324</v>
      </c>
      <c r="D69" t="s">
        <v>204</v>
      </c>
      <c r="E69" t="str">
        <f>HYPERLINK("https://zfin.org/ZDB-GENE-060728-1")</f>
        <v>https://zfin.org/ZDB-GENE-060728-1</v>
      </c>
      <c r="F69" t="s">
        <v>205</v>
      </c>
    </row>
    <row r="70" spans="1:6" x14ac:dyDescent="0.2">
      <c r="A70" t="s">
        <v>206</v>
      </c>
      <c r="B70" t="s">
        <v>207</v>
      </c>
      <c r="C70" t="s">
        <v>324</v>
      </c>
      <c r="D70" t="s">
        <v>207</v>
      </c>
      <c r="E70" t="str">
        <f>HYPERLINK("https://zfin.org/ZDB-GENE-050320-33")</f>
        <v>https://zfin.org/ZDB-GENE-050320-33</v>
      </c>
      <c r="F70" t="s">
        <v>208</v>
      </c>
    </row>
    <row r="71" spans="1:6" x14ac:dyDescent="0.2">
      <c r="A71" t="s">
        <v>209</v>
      </c>
      <c r="B71" t="s">
        <v>210</v>
      </c>
      <c r="C71" t="s">
        <v>324</v>
      </c>
      <c r="D71" t="s">
        <v>210</v>
      </c>
      <c r="E71" t="str">
        <f>HYPERLINK("https://zfin.org/ZDB-GENE-100921-1")</f>
        <v>https://zfin.org/ZDB-GENE-100921-1</v>
      </c>
      <c r="F71" t="s">
        <v>211</v>
      </c>
    </row>
    <row r="72" spans="1:6" x14ac:dyDescent="0.2">
      <c r="A72" t="s">
        <v>212</v>
      </c>
      <c r="B72" t="s">
        <v>213</v>
      </c>
      <c r="C72" t="s">
        <v>324</v>
      </c>
      <c r="D72" t="s">
        <v>213</v>
      </c>
      <c r="E72" t="str">
        <f>HYPERLINK("https://zfin.org/ZDB-GENE-030804-7")</f>
        <v>https://zfin.org/ZDB-GENE-030804-7</v>
      </c>
      <c r="F72" t="s">
        <v>214</v>
      </c>
    </row>
    <row r="73" spans="1:6" x14ac:dyDescent="0.2">
      <c r="A73" t="s">
        <v>215</v>
      </c>
      <c r="B73" t="s">
        <v>216</v>
      </c>
      <c r="C73" t="s">
        <v>324</v>
      </c>
      <c r="D73" t="s">
        <v>216</v>
      </c>
      <c r="E73" t="str">
        <f>HYPERLINK("https://zfin.org/ZDB-GENE-110406-5")</f>
        <v>https://zfin.org/ZDB-GENE-110406-5</v>
      </c>
      <c r="F73" t="s">
        <v>217</v>
      </c>
    </row>
    <row r="74" spans="1:6" x14ac:dyDescent="0.2">
      <c r="A74" t="s">
        <v>218</v>
      </c>
      <c r="B74" t="s">
        <v>219</v>
      </c>
      <c r="C74" t="s">
        <v>324</v>
      </c>
      <c r="D74" t="s">
        <v>219</v>
      </c>
      <c r="E74" t="str">
        <f>HYPERLINK("https://zfin.org/ZDB-GENE-120206-1")</f>
        <v>https://zfin.org/ZDB-GENE-120206-1</v>
      </c>
      <c r="F74" t="s">
        <v>220</v>
      </c>
    </row>
    <row r="75" spans="1:6" x14ac:dyDescent="0.2">
      <c r="A75" t="s">
        <v>221</v>
      </c>
      <c r="B75" t="s">
        <v>222</v>
      </c>
      <c r="C75" t="s">
        <v>324</v>
      </c>
      <c r="D75" t="s">
        <v>222</v>
      </c>
      <c r="E75" t="str">
        <f>HYPERLINK("https://zfin.org/ZDB-GENE-040711-4")</f>
        <v>https://zfin.org/ZDB-GENE-040711-4</v>
      </c>
      <c r="F75" t="s">
        <v>223</v>
      </c>
    </row>
    <row r="76" spans="1:6" x14ac:dyDescent="0.2">
      <c r="A76" t="s">
        <v>224</v>
      </c>
      <c r="B76" t="s">
        <v>225</v>
      </c>
      <c r="C76" t="s">
        <v>324</v>
      </c>
      <c r="D76" t="s">
        <v>225</v>
      </c>
      <c r="E76" t="str">
        <f>HYPERLINK("https://zfin.org/ZDB-GENE-040704-43")</f>
        <v>https://zfin.org/ZDB-GENE-040704-43</v>
      </c>
      <c r="F76" t="s">
        <v>226</v>
      </c>
    </row>
    <row r="77" spans="1:6" x14ac:dyDescent="0.2">
      <c r="A77" t="s">
        <v>227</v>
      </c>
      <c r="B77" t="s">
        <v>228</v>
      </c>
      <c r="C77" t="s">
        <v>324</v>
      </c>
      <c r="D77" t="s">
        <v>228</v>
      </c>
      <c r="E77" t="str">
        <f>HYPERLINK("https://zfin.org/ZDB-GENE-030131-2193")</f>
        <v>https://zfin.org/ZDB-GENE-030131-2193</v>
      </c>
      <c r="F77" t="s">
        <v>229</v>
      </c>
    </row>
    <row r="78" spans="1:6" x14ac:dyDescent="0.2">
      <c r="A78" t="s">
        <v>230</v>
      </c>
      <c r="B78" t="s">
        <v>231</v>
      </c>
      <c r="C78" t="s">
        <v>324</v>
      </c>
      <c r="D78" t="s">
        <v>231</v>
      </c>
      <c r="E78" t="str">
        <f>HYPERLINK("https://zfin.org/ZDB-GENE-081031-7")</f>
        <v>https://zfin.org/ZDB-GENE-081031-7</v>
      </c>
      <c r="F78" t="s">
        <v>232</v>
      </c>
    </row>
    <row r="79" spans="1:6" x14ac:dyDescent="0.2">
      <c r="A79" t="s">
        <v>233</v>
      </c>
      <c r="B79" t="s">
        <v>234</v>
      </c>
      <c r="C79" t="s">
        <v>324</v>
      </c>
      <c r="D79" t="s">
        <v>234</v>
      </c>
      <c r="E79" t="str">
        <f>HYPERLINK("https://zfin.org/ZDB-GENE-040426-1687")</f>
        <v>https://zfin.org/ZDB-GENE-040426-1687</v>
      </c>
      <c r="F79" t="s">
        <v>235</v>
      </c>
    </row>
    <row r="80" spans="1:6" x14ac:dyDescent="0.2">
      <c r="A80" t="s">
        <v>236</v>
      </c>
      <c r="B80" t="s">
        <v>237</v>
      </c>
      <c r="C80" t="s">
        <v>324</v>
      </c>
      <c r="D80" t="s">
        <v>237</v>
      </c>
      <c r="E80" t="str">
        <f>HYPERLINK("https://zfin.org/ZDB-GENE-131127-514")</f>
        <v>https://zfin.org/ZDB-GENE-131127-514</v>
      </c>
      <c r="F80" t="s">
        <v>238</v>
      </c>
    </row>
    <row r="81" spans="1:6" x14ac:dyDescent="0.2">
      <c r="A81" t="s">
        <v>239</v>
      </c>
      <c r="B81" t="s">
        <v>240</v>
      </c>
      <c r="C81" t="s">
        <v>324</v>
      </c>
      <c r="D81" t="s">
        <v>240</v>
      </c>
      <c r="E81" t="str">
        <f>HYPERLINK("https://zfin.org/ZDB-GENE-131121-321")</f>
        <v>https://zfin.org/ZDB-GENE-131121-321</v>
      </c>
      <c r="F81" t="s">
        <v>241</v>
      </c>
    </row>
    <row r="82" spans="1:6" x14ac:dyDescent="0.2">
      <c r="A82" t="s">
        <v>242</v>
      </c>
      <c r="B82" t="s">
        <v>243</v>
      </c>
      <c r="C82" t="s">
        <v>324</v>
      </c>
      <c r="D82" t="s">
        <v>243</v>
      </c>
      <c r="E82" t="str">
        <f>HYPERLINK("https://zfin.org/")</f>
        <v>https://zfin.org/</v>
      </c>
    </row>
    <row r="83" spans="1:6" x14ac:dyDescent="0.2">
      <c r="A83" t="s">
        <v>244</v>
      </c>
      <c r="B83" t="s">
        <v>245</v>
      </c>
      <c r="C83" t="s">
        <v>324</v>
      </c>
      <c r="D83" t="s">
        <v>245</v>
      </c>
      <c r="E83" t="str">
        <f>HYPERLINK("https://zfin.org/ZDB-GENE-080722-5")</f>
        <v>https://zfin.org/ZDB-GENE-080722-5</v>
      </c>
      <c r="F83" t="s">
        <v>246</v>
      </c>
    </row>
    <row r="84" spans="1:6" x14ac:dyDescent="0.2">
      <c r="A84" t="s">
        <v>247</v>
      </c>
      <c r="B84" t="s">
        <v>248</v>
      </c>
      <c r="C84" t="s">
        <v>324</v>
      </c>
      <c r="D84" t="s">
        <v>248</v>
      </c>
      <c r="E84" t="str">
        <f>HYPERLINK("https://zfin.org/ZDB-GENE-081022-199")</f>
        <v>https://zfin.org/ZDB-GENE-081022-199</v>
      </c>
      <c r="F84" t="s">
        <v>249</v>
      </c>
    </row>
    <row r="85" spans="1:6" x14ac:dyDescent="0.2">
      <c r="A85" t="s">
        <v>250</v>
      </c>
      <c r="B85" t="s">
        <v>251</v>
      </c>
      <c r="C85" t="s">
        <v>324</v>
      </c>
      <c r="D85" t="s">
        <v>251</v>
      </c>
      <c r="E85" t="str">
        <f>HYPERLINK("https://zfin.org/ZDB-GENE-060526-262")</f>
        <v>https://zfin.org/ZDB-GENE-060526-262</v>
      </c>
      <c r="F85" t="s">
        <v>252</v>
      </c>
    </row>
    <row r="86" spans="1:6" x14ac:dyDescent="0.2">
      <c r="A86" t="s">
        <v>253</v>
      </c>
      <c r="B86" t="s">
        <v>254</v>
      </c>
      <c r="C86" t="s">
        <v>324</v>
      </c>
      <c r="D86" t="s">
        <v>254</v>
      </c>
      <c r="E86" t="str">
        <f>HYPERLINK("https://zfin.org/ZDB-GENE-040718-92")</f>
        <v>https://zfin.org/ZDB-GENE-040718-92</v>
      </c>
      <c r="F86" t="s">
        <v>255</v>
      </c>
    </row>
    <row r="87" spans="1:6" x14ac:dyDescent="0.2">
      <c r="A87" t="s">
        <v>256</v>
      </c>
      <c r="B87" t="s">
        <v>257</v>
      </c>
      <c r="C87" t="s">
        <v>326</v>
      </c>
      <c r="D87" t="s">
        <v>257</v>
      </c>
      <c r="E87" t="str">
        <f>HYPERLINK("https://zfin.org/ZDB-GENE-110411-185")</f>
        <v>https://zfin.org/ZDB-GENE-110411-185</v>
      </c>
      <c r="F87" t="s">
        <v>258</v>
      </c>
    </row>
    <row r="88" spans="1:6" x14ac:dyDescent="0.2">
      <c r="A88" t="s">
        <v>259</v>
      </c>
      <c r="B88" t="s">
        <v>260</v>
      </c>
      <c r="C88" t="s">
        <v>326</v>
      </c>
      <c r="D88" t="s">
        <v>260</v>
      </c>
      <c r="E88" t="str">
        <f>HYPERLINK("https://zfin.org/")</f>
        <v>https://zfin.org/</v>
      </c>
      <c r="F88" t="s">
        <v>261</v>
      </c>
    </row>
    <row r="89" spans="1:6" x14ac:dyDescent="0.2">
      <c r="A89" t="s">
        <v>262</v>
      </c>
      <c r="B89" t="s">
        <v>263</v>
      </c>
      <c r="C89" t="s">
        <v>326</v>
      </c>
      <c r="D89" t="s">
        <v>263</v>
      </c>
      <c r="E89" t="str">
        <f>HYPERLINK("https://zfin.org/")</f>
        <v>https://zfin.org/</v>
      </c>
    </row>
    <row r="90" spans="1:6" x14ac:dyDescent="0.2">
      <c r="A90" t="s">
        <v>264</v>
      </c>
      <c r="B90" t="s">
        <v>265</v>
      </c>
      <c r="C90" t="s">
        <v>326</v>
      </c>
      <c r="D90" t="s">
        <v>265</v>
      </c>
      <c r="E90" t="str">
        <f>HYPERLINK("https://zfin.org/ZDB-GENE-060929-368")</f>
        <v>https://zfin.org/ZDB-GENE-060929-368</v>
      </c>
      <c r="F90" t="s">
        <v>266</v>
      </c>
    </row>
    <row r="91" spans="1:6" x14ac:dyDescent="0.2">
      <c r="A91" t="s">
        <v>267</v>
      </c>
      <c r="B91" t="s">
        <v>268</v>
      </c>
      <c r="C91" t="s">
        <v>326</v>
      </c>
      <c r="D91" t="s">
        <v>269</v>
      </c>
      <c r="E91" t="str">
        <f>HYPERLINK("https://zfin.org/ZDB-GENE-030131-9116")</f>
        <v>https://zfin.org/ZDB-GENE-030131-9116</v>
      </c>
      <c r="F91" t="s">
        <v>270</v>
      </c>
    </row>
    <row r="92" spans="1:6" x14ac:dyDescent="0.2">
      <c r="A92" t="s">
        <v>271</v>
      </c>
      <c r="B92" t="s">
        <v>272</v>
      </c>
      <c r="C92" t="s">
        <v>326</v>
      </c>
      <c r="D92" t="s">
        <v>272</v>
      </c>
      <c r="E92" t="str">
        <f>HYPERLINK("https://zfin.org/ZDB-GENE-050506-1")</f>
        <v>https://zfin.org/ZDB-GENE-050506-1</v>
      </c>
      <c r="F92" t="s">
        <v>273</v>
      </c>
    </row>
    <row r="93" spans="1:6" x14ac:dyDescent="0.2">
      <c r="A93" t="s">
        <v>274</v>
      </c>
      <c r="B93" t="s">
        <v>275</v>
      </c>
      <c r="C93" t="s">
        <v>326</v>
      </c>
      <c r="D93" t="s">
        <v>275</v>
      </c>
      <c r="E93" t="str">
        <f>HYPERLINK("https://zfin.org/ZDB-GENE-080917-55")</f>
        <v>https://zfin.org/ZDB-GENE-080917-55</v>
      </c>
      <c r="F93" t="s">
        <v>276</v>
      </c>
    </row>
    <row r="94" spans="1:6" x14ac:dyDescent="0.2">
      <c r="A94" t="s">
        <v>277</v>
      </c>
      <c r="B94" t="s">
        <v>278</v>
      </c>
      <c r="C94" t="s">
        <v>326</v>
      </c>
      <c r="D94" t="s">
        <v>278</v>
      </c>
      <c r="E94" t="str">
        <f>HYPERLINK("https://zfin.org/ZDB-GENE-081104-370")</f>
        <v>https://zfin.org/ZDB-GENE-081104-370</v>
      </c>
      <c r="F94" t="s">
        <v>279</v>
      </c>
    </row>
    <row r="95" spans="1:6" x14ac:dyDescent="0.2">
      <c r="A95" t="s">
        <v>280</v>
      </c>
      <c r="B95" t="s">
        <v>281</v>
      </c>
      <c r="C95" t="s">
        <v>326</v>
      </c>
      <c r="D95" t="s">
        <v>281</v>
      </c>
      <c r="E95" t="str">
        <f>HYPERLINK("https://zfin.org/ZDB-GENE-131121-432")</f>
        <v>https://zfin.org/ZDB-GENE-131121-432</v>
      </c>
      <c r="F95" t="s">
        <v>282</v>
      </c>
    </row>
    <row r="96" spans="1:6" x14ac:dyDescent="0.2">
      <c r="A96" t="s">
        <v>283</v>
      </c>
      <c r="B96" t="s">
        <v>284</v>
      </c>
      <c r="C96" t="s">
        <v>326</v>
      </c>
      <c r="D96" t="s">
        <v>284</v>
      </c>
      <c r="E96" t="str">
        <f>HYPERLINK("https://zfin.org/ZDB-GENE-041026-4")</f>
        <v>https://zfin.org/ZDB-GENE-041026-4</v>
      </c>
      <c r="F96" t="s">
        <v>285</v>
      </c>
    </row>
    <row r="97" spans="1:6" x14ac:dyDescent="0.2">
      <c r="A97" t="s">
        <v>286</v>
      </c>
      <c r="B97" t="s">
        <v>287</v>
      </c>
      <c r="C97" t="s">
        <v>326</v>
      </c>
      <c r="D97" t="s">
        <v>287</v>
      </c>
      <c r="E97" t="str">
        <f>HYPERLINK("https://zfin.org/ZDB-GENE-050417-380")</f>
        <v>https://zfin.org/ZDB-GENE-050417-380</v>
      </c>
      <c r="F97" t="s">
        <v>288</v>
      </c>
    </row>
    <row r="98" spans="1:6" x14ac:dyDescent="0.2">
      <c r="A98" t="s">
        <v>289</v>
      </c>
      <c r="B98" t="s">
        <v>290</v>
      </c>
      <c r="C98" t="s">
        <v>326</v>
      </c>
      <c r="D98" t="s">
        <v>290</v>
      </c>
      <c r="E98" t="str">
        <f>HYPERLINK("https://zfin.org/ZDB-GENE-040426-1473")</f>
        <v>https://zfin.org/ZDB-GENE-040426-1473</v>
      </c>
      <c r="F98" t="s">
        <v>291</v>
      </c>
    </row>
    <row r="99" spans="1:6" x14ac:dyDescent="0.2">
      <c r="A99" t="s">
        <v>292</v>
      </c>
      <c r="B99" t="s">
        <v>293</v>
      </c>
      <c r="C99" t="s">
        <v>326</v>
      </c>
      <c r="D99" t="s">
        <v>293</v>
      </c>
      <c r="E99" t="str">
        <f>HYPERLINK("https://zfin.org/ZDB-GENE-050522-218")</f>
        <v>https://zfin.org/ZDB-GENE-050522-218</v>
      </c>
      <c r="F99" t="s">
        <v>294</v>
      </c>
    </row>
    <row r="100" spans="1:6" x14ac:dyDescent="0.2">
      <c r="A100" t="s">
        <v>295</v>
      </c>
      <c r="B100" t="s">
        <v>296</v>
      </c>
      <c r="C100" t="s">
        <v>326</v>
      </c>
      <c r="D100" t="s">
        <v>296</v>
      </c>
      <c r="E100" t="str">
        <f>HYPERLINK("https://zfin.org/ZDB-GENE-040310-2")</f>
        <v>https://zfin.org/ZDB-GENE-040310-2</v>
      </c>
      <c r="F100" t="s">
        <v>297</v>
      </c>
    </row>
    <row r="101" spans="1:6" x14ac:dyDescent="0.2">
      <c r="A101" t="s">
        <v>298</v>
      </c>
      <c r="B101" t="s">
        <v>299</v>
      </c>
      <c r="C101" t="s">
        <v>326</v>
      </c>
      <c r="D101" t="s">
        <v>299</v>
      </c>
      <c r="E101" t="str">
        <f>HYPERLINK("https://zfin.org/ZDB-GENE-160114-52")</f>
        <v>https://zfin.org/ZDB-GENE-160114-52</v>
      </c>
      <c r="F101" t="s">
        <v>300</v>
      </c>
    </row>
    <row r="102" spans="1:6" x14ac:dyDescent="0.2">
      <c r="A102" t="s">
        <v>301</v>
      </c>
      <c r="B102" t="s">
        <v>302</v>
      </c>
      <c r="C102" t="s">
        <v>326</v>
      </c>
      <c r="D102" t="s">
        <v>302</v>
      </c>
      <c r="E102" t="str">
        <f>HYPERLINK("https://zfin.org/ZDB-GENE-131127-468")</f>
        <v>https://zfin.org/ZDB-GENE-131127-468</v>
      </c>
      <c r="F102" t="s">
        <v>303</v>
      </c>
    </row>
    <row r="103" spans="1:6" x14ac:dyDescent="0.2">
      <c r="A103" t="s">
        <v>304</v>
      </c>
      <c r="B103" t="s">
        <v>305</v>
      </c>
      <c r="C103" t="s">
        <v>326</v>
      </c>
      <c r="D103" t="s">
        <v>305</v>
      </c>
      <c r="E103" t="str">
        <f>HYPERLINK("https://zfin.org/ZDB-GENE-090313-35")</f>
        <v>https://zfin.org/ZDB-GENE-090313-35</v>
      </c>
      <c r="F103" t="s">
        <v>306</v>
      </c>
    </row>
    <row r="104" spans="1:6" x14ac:dyDescent="0.2">
      <c r="A104" t="s">
        <v>307</v>
      </c>
      <c r="B104" t="s">
        <v>308</v>
      </c>
      <c r="C104" t="s">
        <v>326</v>
      </c>
      <c r="D104" t="s">
        <v>308</v>
      </c>
      <c r="E104" t="str">
        <f>HYPERLINK("https://zfin.org/ZDB-GENE-121214-339")</f>
        <v>https://zfin.org/ZDB-GENE-121214-339</v>
      </c>
      <c r="F104" t="s">
        <v>309</v>
      </c>
    </row>
    <row r="105" spans="1:6" x14ac:dyDescent="0.2">
      <c r="A105" t="s">
        <v>310</v>
      </c>
      <c r="B105" t="s">
        <v>311</v>
      </c>
      <c r="C105" t="s">
        <v>326</v>
      </c>
      <c r="D105" t="s">
        <v>311</v>
      </c>
      <c r="E105" t="str">
        <f>HYPERLINK("https://zfin.org/ZDB-GENE-060526-265")</f>
        <v>https://zfin.org/ZDB-GENE-060526-265</v>
      </c>
      <c r="F105" t="s">
        <v>312</v>
      </c>
    </row>
    <row r="106" spans="1:6" x14ac:dyDescent="0.2">
      <c r="A106" t="s">
        <v>313</v>
      </c>
      <c r="B106" t="s">
        <v>314</v>
      </c>
      <c r="C106" t="s">
        <v>326</v>
      </c>
      <c r="D106" t="s">
        <v>314</v>
      </c>
      <c r="E106" t="str">
        <f>HYPERLINK("https://zfin.org/ZDB-GENE-080130-2")</f>
        <v>https://zfin.org/ZDB-GENE-080130-2</v>
      </c>
      <c r="F106" t="s">
        <v>315</v>
      </c>
    </row>
    <row r="107" spans="1:6" x14ac:dyDescent="0.2">
      <c r="A107" t="s">
        <v>316</v>
      </c>
      <c r="B107" t="s">
        <v>317</v>
      </c>
      <c r="C107" t="s">
        <v>326</v>
      </c>
      <c r="D107" t="s">
        <v>317</v>
      </c>
      <c r="E107" t="str">
        <f>HYPERLINK("https://zfin.org/ZDB-GENE-050220-7")</f>
        <v>https://zfin.org/ZDB-GENE-050220-7</v>
      </c>
      <c r="F107" t="s">
        <v>318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2018-11-28T16:24:43Z</dcterms:created>
  <dcterms:modified xsi:type="dcterms:W3CDTF">2018-11-29T16:50:20Z</dcterms:modified>
</cp:coreProperties>
</file>