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robatzek/Desktop/"/>
    </mc:Choice>
  </mc:AlternateContent>
  <xr:revisionPtr revIDLastSave="0" documentId="13_ncr:1_{14251C5F-30F1-9D4D-88EB-33A0512F6B78}" xr6:coauthVersionLast="44" xr6:coauthVersionMax="44" xr10:uidLastSave="{00000000-0000-0000-0000-000000000000}"/>
  <bookViews>
    <workbookView xWindow="80" yWindow="460" windowWidth="19340" windowHeight="13560" xr2:uid="{00000000-000D-0000-FFFF-FFFF00000000}"/>
  </bookViews>
  <sheets>
    <sheet name="5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C26" i="1" s="1"/>
  <c r="R10" i="1" s="1"/>
  <c r="G13" i="1"/>
  <c r="F23" i="1" s="1"/>
  <c r="S8" i="1" s="1"/>
  <c r="P8" i="1"/>
  <c r="N8" i="1"/>
  <c r="B14" i="1"/>
  <c r="B13" i="1"/>
  <c r="E15" i="1"/>
  <c r="B15" i="1"/>
  <c r="H15" i="1"/>
  <c r="E16" i="1"/>
  <c r="B16" i="1"/>
  <c r="H16" i="1"/>
  <c r="E17" i="1"/>
  <c r="B17" i="1"/>
  <c r="H17" i="1"/>
  <c r="H14" i="1"/>
  <c r="H24" i="1" s="1"/>
  <c r="P9" i="1" s="1"/>
  <c r="E14" i="1"/>
  <c r="H13" i="1"/>
  <c r="E13" i="1"/>
  <c r="E12" i="1"/>
  <c r="E22" i="1" s="1"/>
  <c r="H12" i="1"/>
  <c r="B12" i="1"/>
  <c r="A17" i="1"/>
  <c r="A27" i="1"/>
  <c r="A16" i="1"/>
  <c r="A26" i="1"/>
  <c r="A15" i="1"/>
  <c r="A25" i="1"/>
  <c r="A14" i="1"/>
  <c r="A24" i="1"/>
  <c r="A13" i="1"/>
  <c r="A23" i="1"/>
  <c r="H23" i="1"/>
  <c r="E24" i="1"/>
  <c r="O9" i="1" s="1"/>
  <c r="E25" i="1"/>
  <c r="E26" i="1"/>
  <c r="O10" i="1" s="1"/>
  <c r="E27" i="1"/>
  <c r="E23" i="1"/>
  <c r="O8" i="1" s="1"/>
  <c r="B24" i="1"/>
  <c r="N9" i="1" s="1"/>
  <c r="B25" i="1"/>
  <c r="B26" i="1"/>
  <c r="N10" i="1" s="1"/>
  <c r="B27" i="1"/>
  <c r="B18" i="1"/>
  <c r="B28" i="1"/>
  <c r="B23" i="1"/>
  <c r="H25" i="1"/>
  <c r="H26" i="1"/>
  <c r="P10" i="1" s="1"/>
  <c r="H27" i="1"/>
  <c r="H22" i="1"/>
  <c r="B22" i="1"/>
  <c r="A18" i="1"/>
  <c r="A28" i="1"/>
  <c r="C14" i="1"/>
  <c r="D14" i="1" s="1"/>
  <c r="C24" i="1" s="1"/>
  <c r="R9" i="1" s="1"/>
  <c r="F14" i="1"/>
  <c r="G14" i="1" s="1"/>
  <c r="F24" i="1" s="1"/>
  <c r="S9" i="1" s="1"/>
  <c r="I14" i="1"/>
  <c r="J14" i="1" s="1"/>
  <c r="C15" i="1"/>
  <c r="F15" i="1"/>
  <c r="I15" i="1"/>
  <c r="C16" i="1"/>
  <c r="F16" i="1"/>
  <c r="G16" i="1" s="1"/>
  <c r="F26" i="1" s="1"/>
  <c r="S10" i="1" s="1"/>
  <c r="I16" i="1"/>
  <c r="J16" i="1" s="1"/>
  <c r="I26" i="1" s="1"/>
  <c r="T10" i="1" s="1"/>
  <c r="C17" i="1"/>
  <c r="F17" i="1"/>
  <c r="I17" i="1"/>
  <c r="C18" i="1"/>
  <c r="I13" i="1"/>
  <c r="J13" i="1" s="1"/>
  <c r="I23" i="1" s="1"/>
  <c r="T8" i="1" s="1"/>
  <c r="F13" i="1"/>
  <c r="C13" i="1"/>
  <c r="D13" i="1" s="1"/>
  <c r="C23" i="1" s="1"/>
  <c r="R8" i="1" s="1"/>
  <c r="I24" i="1" l="1"/>
  <c r="T9" i="1" s="1"/>
</calcChain>
</file>

<file path=xl/sharedStrings.xml><?xml version="1.0" encoding="utf-8"?>
<sst xmlns="http://schemas.openxmlformats.org/spreadsheetml/2006/main" count="24" uniqueCount="17">
  <si>
    <t>water</t>
  </si>
  <si>
    <t>1 µM COS</t>
  </si>
  <si>
    <t>45 µg/ml Pen</t>
  </si>
  <si>
    <t>100 nM flg22</t>
  </si>
  <si>
    <t>Col-0</t>
  </si>
  <si>
    <t>10 µM COS</t>
  </si>
  <si>
    <t>3 µM  CT</t>
  </si>
  <si>
    <t>slah3-1</t>
  </si>
  <si>
    <t>SLAH3</t>
  </si>
  <si>
    <t>45 µg/ml pen</t>
  </si>
  <si>
    <t>raw data</t>
  </si>
  <si>
    <t>mean/stabw</t>
  </si>
  <si>
    <t>fold change</t>
  </si>
  <si>
    <t>mean</t>
  </si>
  <si>
    <t>stabw</t>
  </si>
  <si>
    <t>control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</si>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</sst>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 applyAlignment="1">
      <alignment horizontal="right" indent="1"/>
    </xf>
    <xf numFmtId="0" fontId="0" fillId="0" borderId="1" xfId="0" applyBorder="1"/>
    <xf numFmtId="0" fontId="0" fillId="0" borderId="2" xfId="0" applyBorder="1"/>
    <xf numFmtId="164" fontId="0" fillId="0" borderId="2" xfId="0" applyNumberFormat="1" applyBorder="1" applyAlignment="1">
      <alignment horizontal="right" inden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164" fontId="2" fillId="0" borderId="0" xfId="0" applyNumberFormat="1" applyFont="1" applyAlignment="1">
      <alignment horizontal="right" indent="1"/>
    </xf>
    <xf numFmtId="0" fontId="0" fillId="0" borderId="1" xfId="0" applyBorder="1" applyAlignment="1">
      <alignment horizontal="left"/>
    </xf>
    <xf numFmtId="2" fontId="0" fillId="0" borderId="0" xfId="0" applyNumberFormat="1"/>
    <xf numFmtId="164" fontId="0" fillId="0" borderId="0" xfId="0" applyNumberFormat="1" applyFill="1" applyAlignment="1">
      <alignment horizontal="right" indent="1"/>
    </xf>
    <xf numFmtId="1" fontId="0" fillId="0" borderId="0" xfId="0" applyNumberFormat="1"/>
    <xf numFmtId="0" fontId="1" fillId="0" borderId="0" xfId="0" applyFont="1"/>
    <xf numFmtId="0" fontId="0" fillId="0" borderId="4" xfId="0" applyBorder="1"/>
    <xf numFmtId="0" fontId="1" fillId="0" borderId="0" xfId="0" applyFont="1" applyAlignment="1">
      <alignment horizontal="right"/>
    </xf>
    <xf numFmtId="2" fontId="1" fillId="0" borderId="0" xfId="0" applyNumberFormat="1" applyFont="1"/>
    <xf numFmtId="2" fontId="2" fillId="0" borderId="2" xfId="0" applyNumberFormat="1" applyFon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ethylene</a:t>
            </a:r>
            <a:r>
              <a:rPr lang="de-DE" baseline="0"/>
              <a:t> (</a:t>
            </a:r>
            <a:r>
              <a:rPr lang="de-DE"/>
              <a:t>4.7.2019)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'5C'!$M$8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'5C'!$R$8:$T$8</c:f>
                <c:numCache>
                  <c:formatCode>General</c:formatCode>
                  <c:ptCount val="3"/>
                  <c:pt idx="0">
                    <c:v>4.402218410672603E-2</c:v>
                  </c:pt>
                  <c:pt idx="1">
                    <c:v>0.11236940535121201</c:v>
                  </c:pt>
                  <c:pt idx="2">
                    <c:v>0.29291400771720455</c:v>
                  </c:pt>
                </c:numCache>
              </c:numRef>
            </c:plus>
            <c:minus>
              <c:numRef>
                <c:f>'5C'!$R$8:$T$8</c:f>
                <c:numCache>
                  <c:formatCode>General</c:formatCode>
                  <c:ptCount val="3"/>
                  <c:pt idx="0">
                    <c:v>4.402218410672603E-2</c:v>
                  </c:pt>
                  <c:pt idx="1">
                    <c:v>0.11236940535121201</c:v>
                  </c:pt>
                  <c:pt idx="2">
                    <c:v>0.29291400771720455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'5C'!$N$7:$P$7</c:f>
              <c:strCache>
                <c:ptCount val="3"/>
                <c:pt idx="0">
                  <c:v>Col-0</c:v>
                </c:pt>
                <c:pt idx="1">
                  <c:v>slah3-1</c:v>
                </c:pt>
                <c:pt idx="2">
                  <c:v>SLAH3</c:v>
                </c:pt>
              </c:strCache>
            </c:strRef>
          </c:cat>
          <c:val>
            <c:numRef>
              <c:f>'5C'!$N$8:$P$8</c:f>
              <c:numCache>
                <c:formatCode>0.00</c:formatCode>
                <c:ptCount val="3"/>
                <c:pt idx="0">
                  <c:v>1.0000000000000002</c:v>
                </c:pt>
                <c:pt idx="1">
                  <c:v>1.0041284403669726</c:v>
                </c:pt>
                <c:pt idx="2">
                  <c:v>1.0008823529411766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77-492B-A90E-82684BDF8657}"/>
            </c:ext>
          </c:extLst>
        </c:ser>
        <c:ser>
          <c:idx val="1"/>
          <c:order val="1"/>
          <c:tx>
            <c:strRef>
              <c:f>'5C'!$M$9</c:f>
              <c:strCache>
                <c:ptCount val="1"/>
                <c:pt idx="0">
                  <c:v>1 µM COS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'5C'!$R$9:$T$9</c:f>
                <c:numCache>
                  <c:formatCode>General</c:formatCode>
                  <c:ptCount val="3"/>
                  <c:pt idx="0">
                    <c:v>0.54663527452862504</c:v>
                  </c:pt>
                  <c:pt idx="1">
                    <c:v>0.57518143575165026</c:v>
                  </c:pt>
                  <c:pt idx="2">
                    <c:v>1.2458493087047084</c:v>
                  </c:pt>
                </c:numCache>
              </c:numRef>
            </c:plus>
            <c:minus>
              <c:numRef>
                <c:f>'5C'!$R$9:$T$9</c:f>
                <c:numCache>
                  <c:formatCode>General</c:formatCode>
                  <c:ptCount val="3"/>
                  <c:pt idx="0">
                    <c:v>0.54663527452862504</c:v>
                  </c:pt>
                  <c:pt idx="1">
                    <c:v>0.57518143575165026</c:v>
                  </c:pt>
                  <c:pt idx="2">
                    <c:v>1.2458493087047084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'5C'!$N$7:$P$7</c:f>
              <c:strCache>
                <c:ptCount val="3"/>
                <c:pt idx="0">
                  <c:v>Col-0</c:v>
                </c:pt>
                <c:pt idx="1">
                  <c:v>slah3-1</c:v>
                </c:pt>
                <c:pt idx="2">
                  <c:v>SLAH3</c:v>
                </c:pt>
              </c:strCache>
            </c:strRef>
          </c:cat>
          <c:val>
            <c:numRef>
              <c:f>'5C'!$N$9:$P$9</c:f>
              <c:numCache>
                <c:formatCode>0.00</c:formatCode>
                <c:ptCount val="3"/>
                <c:pt idx="0">
                  <c:v>2.173936170212766</c:v>
                </c:pt>
                <c:pt idx="1">
                  <c:v>2.4848623853211009</c:v>
                </c:pt>
                <c:pt idx="2">
                  <c:v>2.923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77-492B-A90E-82684BDF8657}"/>
            </c:ext>
          </c:extLst>
        </c:ser>
        <c:ser>
          <c:idx val="2"/>
          <c:order val="2"/>
          <c:tx>
            <c:strRef>
              <c:f>'5C'!$M$10</c:f>
              <c:strCache>
                <c:ptCount val="1"/>
                <c:pt idx="0">
                  <c:v>45 µg/ml pen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'5C'!$R$10:$T$10</c:f>
                <c:numCache>
                  <c:formatCode>General</c:formatCode>
                  <c:ptCount val="3"/>
                  <c:pt idx="0">
                    <c:v>0.72355569832184874</c:v>
                  </c:pt>
                  <c:pt idx="1">
                    <c:v>1.048177885213472</c:v>
                  </c:pt>
                  <c:pt idx="2">
                    <c:v>1.0492933336298278</c:v>
                  </c:pt>
                </c:numCache>
              </c:numRef>
            </c:plus>
            <c:minus>
              <c:numRef>
                <c:f>'5C'!$R$10:$T$10</c:f>
                <c:numCache>
                  <c:formatCode>General</c:formatCode>
                  <c:ptCount val="3"/>
                  <c:pt idx="0">
                    <c:v>0.72355569832184874</c:v>
                  </c:pt>
                  <c:pt idx="1">
                    <c:v>1.048177885213472</c:v>
                  </c:pt>
                  <c:pt idx="2">
                    <c:v>1.0492933336298278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'5C'!$N$7:$P$7</c:f>
              <c:strCache>
                <c:ptCount val="3"/>
                <c:pt idx="0">
                  <c:v>Col-0</c:v>
                </c:pt>
                <c:pt idx="1">
                  <c:v>slah3-1</c:v>
                </c:pt>
                <c:pt idx="2">
                  <c:v>SLAH3</c:v>
                </c:pt>
              </c:strCache>
            </c:strRef>
          </c:cat>
          <c:val>
            <c:numRef>
              <c:f>'5C'!$N$10:$P$10</c:f>
              <c:numCache>
                <c:formatCode>0.00</c:formatCode>
                <c:ptCount val="3"/>
                <c:pt idx="0">
                  <c:v>3.9965425531914893</c:v>
                </c:pt>
                <c:pt idx="1">
                  <c:v>4.7550458715596333</c:v>
                </c:pt>
                <c:pt idx="2">
                  <c:v>6.3375000000000004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77-492B-A90E-82684BDF8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562696"/>
        <c:axId val="607563024"/>
      </c:barChart>
      <c:catAx>
        <c:axId val="607562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7563024"/>
        <c:crosses val="autoZero"/>
        <c:auto val="1"/>
        <c:lblAlgn val="ctr"/>
        <c:lblOffset val="100"/>
        <c:noMultiLvlLbl val="0"/>
      </c:catAx>
      <c:valAx>
        <c:axId val="60756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fold</a:t>
                </a:r>
                <a:r>
                  <a:rPr lang="de-DE" baseline="0"/>
                  <a:t> change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07562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243840</xdr:colOff>
      <xdr:row>11</xdr:row>
      <xdr:rowOff>140970</xdr:rowOff>
    </xdr:from>
    <xdr:to>
      <xdr:col>22</xdr:col>
      <xdr:colOff>248880</xdr:colOff>
      <xdr:row>29</xdr:row>
      <xdr:rowOff>89130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workbookViewId="0">
      <selection activeCell="E26" sqref="E26"/>
    </sheetView>
  </sheetViews>
  <sheetFormatPr baseColWidth="10" defaultColWidth="11.5" defaultRowHeight="15" x14ac:dyDescent="0.2"/>
  <cols>
    <col min="1" max="1" width="11.6640625" bestFit="1" customWidth="1"/>
    <col min="2" max="10" width="6.83203125" bestFit="1" customWidth="1"/>
    <col min="13" max="13" width="12.1640625" bestFit="1" customWidth="1"/>
    <col min="14" max="14" width="5.33203125" bestFit="1" customWidth="1"/>
    <col min="15" max="15" width="7" bestFit="1" customWidth="1"/>
    <col min="16" max="16" width="6.33203125" bestFit="1" customWidth="1"/>
    <col min="17" max="17" width="6" bestFit="1" customWidth="1"/>
    <col min="18" max="18" width="5.33203125" bestFit="1" customWidth="1"/>
    <col min="19" max="19" width="7" bestFit="1" customWidth="1"/>
    <col min="20" max="20" width="6.33203125" bestFit="1" customWidth="1"/>
  </cols>
  <sheetData>
    <row r="1" spans="1:20" x14ac:dyDescent="0.2">
      <c r="A1" s="7" t="s">
        <v>10</v>
      </c>
      <c r="B1" s="2"/>
      <c r="C1" s="5" t="s">
        <v>4</v>
      </c>
      <c r="D1" s="6"/>
      <c r="E1" s="5"/>
      <c r="F1" s="5" t="s">
        <v>7</v>
      </c>
      <c r="G1" s="6"/>
      <c r="H1" s="5"/>
      <c r="I1" s="5" t="s">
        <v>8</v>
      </c>
      <c r="J1" s="6"/>
    </row>
    <row r="2" spans="1:20" x14ac:dyDescent="0.2">
      <c r="A2" s="3" t="s">
        <v>0</v>
      </c>
      <c r="B2" s="1">
        <v>0.19245000000000001</v>
      </c>
      <c r="C2" s="1">
        <v>0.1764</v>
      </c>
      <c r="D2" s="4">
        <v>0.19514999999999999</v>
      </c>
      <c r="E2" s="1">
        <v>0.10155</v>
      </c>
      <c r="F2" s="1">
        <v>0.10005</v>
      </c>
      <c r="G2" s="4">
        <v>0.12675</v>
      </c>
      <c r="H2" s="1">
        <v>0.20385</v>
      </c>
      <c r="I2" s="1">
        <v>0.20685000000000001</v>
      </c>
      <c r="J2" s="4">
        <v>9.9750000000000005E-2</v>
      </c>
    </row>
    <row r="3" spans="1:20" x14ac:dyDescent="0.2">
      <c r="A3" s="3" t="s">
        <v>1</v>
      </c>
      <c r="B3" s="1">
        <v>0.28754999999999997</v>
      </c>
      <c r="C3" s="1">
        <v>0.39974999999999999</v>
      </c>
      <c r="D3" s="4">
        <v>0.53879999999999995</v>
      </c>
      <c r="E3" s="1">
        <v>0.28904999999999997</v>
      </c>
      <c r="F3" s="1">
        <v>0.33689999999999998</v>
      </c>
      <c r="G3" s="4">
        <v>0.18659999999999999</v>
      </c>
      <c r="H3" s="1">
        <v>0.38640000000000002</v>
      </c>
      <c r="I3" s="1">
        <v>0.37425000000000003</v>
      </c>
      <c r="J3" s="4">
        <v>0.11625000000000001</v>
      </c>
    </row>
    <row r="4" spans="1:20" x14ac:dyDescent="0.2">
      <c r="A4" s="3" t="s">
        <v>5</v>
      </c>
      <c r="B4" s="1">
        <v>0.75705</v>
      </c>
      <c r="C4" s="1">
        <v>0.68955</v>
      </c>
      <c r="D4" s="4">
        <v>1.1509499999999999</v>
      </c>
      <c r="E4" s="1">
        <v>0.37409999999999999</v>
      </c>
      <c r="F4" s="1">
        <v>0.46844999999999998</v>
      </c>
      <c r="G4" s="4">
        <v>0.3972</v>
      </c>
      <c r="H4" s="11">
        <v>0.63900000000000001</v>
      </c>
      <c r="I4" s="1">
        <v>0.60270000000000001</v>
      </c>
      <c r="J4" s="4">
        <v>0.45779999999999998</v>
      </c>
    </row>
    <row r="5" spans="1:20" x14ac:dyDescent="0.2">
      <c r="A5" s="3" t="s">
        <v>2</v>
      </c>
      <c r="B5" s="1">
        <v>0.56564999999999999</v>
      </c>
      <c r="C5" s="1">
        <v>0.80069999999999997</v>
      </c>
      <c r="D5" s="4">
        <v>0.88770000000000004</v>
      </c>
      <c r="E5" s="1">
        <v>0.35759999999999997</v>
      </c>
      <c r="F5" s="1">
        <v>0.58409999999999995</v>
      </c>
      <c r="G5" s="4">
        <v>0.61319999999999997</v>
      </c>
      <c r="H5" s="1">
        <v>0.4854</v>
      </c>
      <c r="I5" s="1">
        <v>0.70484999999999998</v>
      </c>
      <c r="J5" s="4">
        <v>0.71099999999999997</v>
      </c>
    </row>
    <row r="6" spans="1:20" x14ac:dyDescent="0.2">
      <c r="A6" s="3" t="s">
        <v>3</v>
      </c>
      <c r="B6" s="1">
        <v>1.1787000000000001</v>
      </c>
      <c r="C6" s="1">
        <v>1.27125</v>
      </c>
      <c r="D6" s="4">
        <v>1.34145</v>
      </c>
      <c r="E6" s="1">
        <v>1.0441499999999999</v>
      </c>
      <c r="F6" s="1">
        <v>0.97935000000000005</v>
      </c>
      <c r="G6" s="4">
        <v>1.2213000000000001</v>
      </c>
      <c r="H6" s="1">
        <v>0.92805000000000004</v>
      </c>
      <c r="I6" s="1">
        <v>0.99839999999999995</v>
      </c>
      <c r="J6" s="4">
        <v>0.9123</v>
      </c>
    </row>
    <row r="7" spans="1:20" x14ac:dyDescent="0.2">
      <c r="A7" s="3" t="s">
        <v>6</v>
      </c>
      <c r="B7" s="1">
        <v>0.36180000000000001</v>
      </c>
      <c r="C7" s="1">
        <v>0.29625000000000001</v>
      </c>
      <c r="D7" s="4">
        <v>0.23624999999999999</v>
      </c>
      <c r="E7" s="1"/>
      <c r="F7" s="1"/>
      <c r="G7" s="4"/>
      <c r="H7" s="1"/>
      <c r="I7" s="1"/>
      <c r="J7" s="4"/>
      <c r="M7" s="15" t="s">
        <v>13</v>
      </c>
      <c r="N7" s="13" t="s">
        <v>4</v>
      </c>
      <c r="O7" s="13" t="s">
        <v>7</v>
      </c>
      <c r="P7" s="13" t="s">
        <v>8</v>
      </c>
      <c r="Q7" s="15" t="s">
        <v>14</v>
      </c>
      <c r="R7" s="13" t="s">
        <v>4</v>
      </c>
      <c r="S7" s="13" t="s">
        <v>7</v>
      </c>
      <c r="T7" s="13" t="s">
        <v>8</v>
      </c>
    </row>
    <row r="8" spans="1:20" x14ac:dyDescent="0.2">
      <c r="M8" s="13" t="s">
        <v>15</v>
      </c>
      <c r="N8" s="16">
        <f>B23</f>
        <v>1.0000000000000002</v>
      </c>
      <c r="O8" s="16">
        <f>E23</f>
        <v>1.0041284403669726</v>
      </c>
      <c r="P8" s="16">
        <f>H23</f>
        <v>1.0008823529411766</v>
      </c>
      <c r="Q8" s="13"/>
      <c r="R8" s="16">
        <f>C23</f>
        <v>4.402218410672603E-2</v>
      </c>
      <c r="S8" s="16">
        <f>F23</f>
        <v>0.11236940535121201</v>
      </c>
      <c r="T8" s="16">
        <f>I23</f>
        <v>0.29291400771720455</v>
      </c>
    </row>
    <row r="9" spans="1:20" x14ac:dyDescent="0.2">
      <c r="M9" s="13" t="s">
        <v>1</v>
      </c>
      <c r="N9" s="16">
        <f>B24</f>
        <v>2.173936170212766</v>
      </c>
      <c r="O9" s="16">
        <f>E24</f>
        <v>2.4848623853211009</v>
      </c>
      <c r="P9" s="16">
        <f>H24</f>
        <v>2.923</v>
      </c>
      <c r="Q9" s="13"/>
      <c r="R9" s="16">
        <f>C24</f>
        <v>0.54663527452862504</v>
      </c>
      <c r="S9" s="16">
        <f>F24</f>
        <v>0.57518143575165026</v>
      </c>
      <c r="T9" s="16">
        <f>I24</f>
        <v>1.2458493087047084</v>
      </c>
    </row>
    <row r="10" spans="1:20" x14ac:dyDescent="0.2">
      <c r="M10" s="13" t="s">
        <v>9</v>
      </c>
      <c r="N10" s="16">
        <f>B26</f>
        <v>3.9965425531914893</v>
      </c>
      <c r="O10" s="16">
        <f>E26</f>
        <v>4.7550458715596333</v>
      </c>
      <c r="P10" s="16">
        <f>H26</f>
        <v>6.3375000000000004</v>
      </c>
      <c r="R10" s="16">
        <f>C26</f>
        <v>0.72355569832184874</v>
      </c>
      <c r="S10" s="16">
        <f>F26</f>
        <v>1.048177885213472</v>
      </c>
      <c r="T10" s="16">
        <f>I26</f>
        <v>1.0492933336298278</v>
      </c>
    </row>
    <row r="12" spans="1:20" x14ac:dyDescent="0.2">
      <c r="A12" s="7" t="s">
        <v>11</v>
      </c>
      <c r="B12" s="9" t="str">
        <f>C1</f>
        <v>Col-0</v>
      </c>
      <c r="C12" s="5"/>
      <c r="D12" s="6" t="s">
        <v>16</v>
      </c>
      <c r="E12" s="9" t="str">
        <f>F1</f>
        <v>slah3-1</v>
      </c>
      <c r="F12" s="5"/>
      <c r="G12" s="6"/>
      <c r="H12" s="9" t="str">
        <f>I1</f>
        <v>SLAH3</v>
      </c>
      <c r="I12" s="5"/>
      <c r="J12" s="6"/>
    </row>
    <row r="13" spans="1:20" x14ac:dyDescent="0.2">
      <c r="A13" s="3" t="str">
        <f t="shared" ref="A13:A18" si="0">A2</f>
        <v>water</v>
      </c>
      <c r="B13" s="1">
        <f t="shared" ref="B13:B18" si="1">AVERAGE(B2:D2)</f>
        <v>0.18800000000000003</v>
      </c>
      <c r="C13" s="8">
        <f t="shared" ref="C13:C18" si="2">_xlfn.STDEV.P(B2:D2)</f>
        <v>8.2761706120644939E-3</v>
      </c>
      <c r="D13" s="17">
        <f>C13*100/B13</f>
        <v>4.4022184106726021</v>
      </c>
      <c r="E13" s="1">
        <f>AVERAGE(E2:G2)</f>
        <v>0.10945000000000001</v>
      </c>
      <c r="F13" s="8">
        <f>_xlfn.STDEV.P(E2:G2)</f>
        <v>1.2248265183282109E-2</v>
      </c>
      <c r="G13" s="17">
        <f>F13*100/E13</f>
        <v>11.19074023141353</v>
      </c>
      <c r="H13" s="1">
        <f>AVERAGE(H2:J2)</f>
        <v>0.17015000000000002</v>
      </c>
      <c r="I13" s="8">
        <f>_xlfn.STDEV.P(H2:J2)</f>
        <v>4.9795381311924777E-2</v>
      </c>
      <c r="J13" s="17">
        <f>I13*100/H13</f>
        <v>29.265578202718057</v>
      </c>
    </row>
    <row r="14" spans="1:20" x14ac:dyDescent="0.2">
      <c r="A14" s="3" t="str">
        <f t="shared" si="0"/>
        <v>1 µM COS</v>
      </c>
      <c r="B14" s="1">
        <f t="shared" si="1"/>
        <v>0.40870000000000001</v>
      </c>
      <c r="C14" s="8">
        <f t="shared" si="2"/>
        <v>0.10276743161138151</v>
      </c>
      <c r="D14" s="17">
        <f>C14*100/B14</f>
        <v>25.144955128794106</v>
      </c>
      <c r="E14" s="1">
        <f>AVERAGE(E3:G3)</f>
        <v>0.27084999999999998</v>
      </c>
      <c r="F14" s="8">
        <f>_xlfn.STDEV.P(E3:G3)</f>
        <v>6.269477649692988E-2</v>
      </c>
      <c r="G14" s="17">
        <f>F14*100/E14</f>
        <v>23.147416096337412</v>
      </c>
      <c r="H14" s="1">
        <f>AVERAGE(H3:J3)</f>
        <v>0.2923</v>
      </c>
      <c r="I14" s="8">
        <f>_xlfn.STDEV.P(H3:J3)</f>
        <v>0.12458493087047084</v>
      </c>
      <c r="J14" s="17">
        <f>I14*100/H14</f>
        <v>42.622282199955812</v>
      </c>
    </row>
    <row r="15" spans="1:20" x14ac:dyDescent="0.2">
      <c r="A15" s="3" t="str">
        <f t="shared" si="0"/>
        <v>10 µM COS</v>
      </c>
      <c r="B15" s="1">
        <f t="shared" si="1"/>
        <v>0.86585000000000001</v>
      </c>
      <c r="C15" s="8">
        <f t="shared" si="2"/>
        <v>0.20347083329067089</v>
      </c>
      <c r="D15" s="3"/>
      <c r="E15" s="1">
        <f>AVERAGE(E4:G4)</f>
        <v>0.41324999999999995</v>
      </c>
      <c r="F15" s="8">
        <f>_xlfn.STDEV.P(E4:G4)</f>
        <v>4.0155385691087564E-2</v>
      </c>
      <c r="G15" s="3"/>
      <c r="H15" s="1">
        <f>AVERAGE(H4:J4)</f>
        <v>0.5665</v>
      </c>
      <c r="I15" s="8">
        <f>_xlfn.STDEV.P(H4:J4)</f>
        <v>7.8278093998257484E-2</v>
      </c>
      <c r="J15" s="3"/>
    </row>
    <row r="16" spans="1:20" x14ac:dyDescent="0.2">
      <c r="A16" s="3" t="str">
        <f t="shared" si="0"/>
        <v>45 µg/ml Pen</v>
      </c>
      <c r="B16" s="1">
        <f t="shared" si="1"/>
        <v>0.75134999999999996</v>
      </c>
      <c r="C16" s="8">
        <f t="shared" si="2"/>
        <v>0.13602847128450754</v>
      </c>
      <c r="D16" s="17">
        <f>C16*100/B16</f>
        <v>18.104541330206636</v>
      </c>
      <c r="E16" s="1">
        <f>AVERAGE(E5:G5)</f>
        <v>0.51829999999999998</v>
      </c>
      <c r="F16" s="8">
        <f>_xlfn.STDEV.P(E5:G5)</f>
        <v>0.11425138948826843</v>
      </c>
      <c r="G16" s="17">
        <f>F16*100/E16</f>
        <v>22.043486299106394</v>
      </c>
      <c r="H16" s="1">
        <f>AVERAGE(H5:J5)</f>
        <v>0.63375000000000004</v>
      </c>
      <c r="I16" s="8">
        <f>_xlfn.STDEV.P(H5:J5)</f>
        <v>0.10492933336298278</v>
      </c>
      <c r="J16" s="17">
        <f>I16*100/H16</f>
        <v>16.556896783113654</v>
      </c>
    </row>
    <row r="17" spans="1:10" x14ac:dyDescent="0.2">
      <c r="A17" s="3" t="str">
        <f t="shared" si="0"/>
        <v>100 nM flg22</v>
      </c>
      <c r="B17" s="1">
        <f t="shared" si="1"/>
        <v>1.2638</v>
      </c>
      <c r="C17" s="8">
        <f t="shared" si="2"/>
        <v>6.6650918973409481E-2</v>
      </c>
      <c r="D17" s="3"/>
      <c r="E17" s="1">
        <f>AVERAGE(E6:G6)</f>
        <v>1.0815999999999999</v>
      </c>
      <c r="F17" s="8">
        <f>_xlfn.STDEV.P(E6:G6)</f>
        <v>0.10226380102460501</v>
      </c>
      <c r="G17" s="3"/>
      <c r="H17" s="1">
        <f>AVERAGE(H6:J6)</f>
        <v>0.94625000000000004</v>
      </c>
      <c r="I17" s="8">
        <f>_xlfn.STDEV.P(H6:J6)</f>
        <v>3.7432005022440325E-2</v>
      </c>
      <c r="J17" s="3"/>
    </row>
    <row r="18" spans="1:10" x14ac:dyDescent="0.2">
      <c r="A18" s="3" t="str">
        <f t="shared" si="0"/>
        <v>3 µM  CT</v>
      </c>
      <c r="B18" s="1">
        <f t="shared" si="1"/>
        <v>0.29809999999999998</v>
      </c>
      <c r="C18" s="8">
        <f t="shared" si="2"/>
        <v>5.1272263456960787E-2</v>
      </c>
      <c r="D18" s="3"/>
      <c r="E18" s="1"/>
      <c r="F18" s="8"/>
      <c r="G18" s="3"/>
      <c r="H18" s="1"/>
      <c r="I18" s="8"/>
      <c r="J18" s="3"/>
    </row>
    <row r="22" spans="1:10" x14ac:dyDescent="0.2">
      <c r="A22" s="7" t="s">
        <v>12</v>
      </c>
      <c r="B22" s="9" t="str">
        <f>B12</f>
        <v>Col-0</v>
      </c>
      <c r="C22" s="5"/>
      <c r="D22" s="6"/>
      <c r="E22" s="9" t="str">
        <f>E12</f>
        <v>slah3-1</v>
      </c>
      <c r="F22" s="5"/>
      <c r="G22" s="6"/>
      <c r="H22" s="9" t="str">
        <f>H12</f>
        <v>SLAH3</v>
      </c>
      <c r="I22" s="2"/>
    </row>
    <row r="23" spans="1:10" x14ac:dyDescent="0.2">
      <c r="A23" s="3" t="str">
        <f t="shared" ref="A23:A28" si="3">A13</f>
        <v>water</v>
      </c>
      <c r="B23" s="10">
        <f>B13/0.188</f>
        <v>1.0000000000000002</v>
      </c>
      <c r="C23" s="8">
        <f>D13*B23/100</f>
        <v>4.402218410672603E-2</v>
      </c>
      <c r="D23" s="14"/>
      <c r="E23" s="10">
        <f>E13/0.109</f>
        <v>1.0041284403669726</v>
      </c>
      <c r="F23" s="8">
        <f>G13*E23/100</f>
        <v>0.11236940535121201</v>
      </c>
      <c r="G23" s="3"/>
      <c r="H23" s="10">
        <f>H13/0.17</f>
        <v>1.0008823529411766</v>
      </c>
      <c r="I23" s="8">
        <f>J13*H23/100</f>
        <v>0.29291400771720455</v>
      </c>
    </row>
    <row r="24" spans="1:10" x14ac:dyDescent="0.2">
      <c r="A24" s="3" t="str">
        <f t="shared" si="3"/>
        <v>1 µM COS</v>
      </c>
      <c r="B24" s="10">
        <f t="shared" ref="B24:B28" si="4">B14/0.188</f>
        <v>2.173936170212766</v>
      </c>
      <c r="C24" s="8">
        <f>D14*B24/100</f>
        <v>0.54663527452862504</v>
      </c>
      <c r="D24" s="3"/>
      <c r="E24" s="10">
        <f t="shared" ref="E24:E27" si="5">E14/0.109</f>
        <v>2.4848623853211009</v>
      </c>
      <c r="F24" s="8">
        <f>G14*E24/100</f>
        <v>0.57518143575165026</v>
      </c>
      <c r="G24" s="3"/>
      <c r="H24" s="10">
        <f>H14/0.1</f>
        <v>2.923</v>
      </c>
      <c r="I24" s="8">
        <f>J14*H24/100</f>
        <v>1.2458493087047084</v>
      </c>
    </row>
    <row r="25" spans="1:10" x14ac:dyDescent="0.2">
      <c r="A25" s="3" t="str">
        <f t="shared" si="3"/>
        <v>10 µM COS</v>
      </c>
      <c r="B25" s="10">
        <f t="shared" si="4"/>
        <v>4.6055851063829785</v>
      </c>
      <c r="D25" s="3"/>
      <c r="E25" s="10">
        <f t="shared" si="5"/>
        <v>3.7912844036697244</v>
      </c>
      <c r="G25" s="3"/>
      <c r="H25" s="10">
        <f>H15/0.1</f>
        <v>5.665</v>
      </c>
    </row>
    <row r="26" spans="1:10" x14ac:dyDescent="0.2">
      <c r="A26" s="3" t="str">
        <f t="shared" si="3"/>
        <v>45 µg/ml Pen</v>
      </c>
      <c r="B26" s="10">
        <f t="shared" si="4"/>
        <v>3.9965425531914893</v>
      </c>
      <c r="C26" s="8">
        <f>D16*B26/100</f>
        <v>0.72355569832184874</v>
      </c>
      <c r="D26" s="3"/>
      <c r="E26" s="10">
        <f t="shared" si="5"/>
        <v>4.7550458715596333</v>
      </c>
      <c r="F26" s="8">
        <f>G16*E26/100</f>
        <v>1.048177885213472</v>
      </c>
      <c r="G26" s="3"/>
      <c r="H26" s="10">
        <f>H16/0.1</f>
        <v>6.3375000000000004</v>
      </c>
      <c r="I26" s="8">
        <f>J16*H26/100</f>
        <v>1.0492933336298278</v>
      </c>
    </row>
    <row r="27" spans="1:10" x14ac:dyDescent="0.2">
      <c r="A27" s="3" t="str">
        <f t="shared" si="3"/>
        <v>100 nM flg22</v>
      </c>
      <c r="B27" s="10">
        <f t="shared" si="4"/>
        <v>6.7223404255319155</v>
      </c>
      <c r="D27" s="3"/>
      <c r="E27" s="10">
        <f t="shared" si="5"/>
        <v>9.9229357798165125</v>
      </c>
      <c r="G27" s="3"/>
      <c r="H27" s="10">
        <f>H17/0.1</f>
        <v>9.4625000000000004</v>
      </c>
    </row>
    <row r="28" spans="1:10" x14ac:dyDescent="0.2">
      <c r="A28" s="3" t="str">
        <f t="shared" si="3"/>
        <v>3 µM  CT</v>
      </c>
      <c r="B28" s="10">
        <f t="shared" si="4"/>
        <v>1.5856382978723402</v>
      </c>
      <c r="D28" s="3"/>
      <c r="E28" s="10"/>
      <c r="G28" s="3"/>
      <c r="H28" s="10"/>
    </row>
    <row r="29" spans="1:10" x14ac:dyDescent="0.2">
      <c r="B29" s="10"/>
      <c r="E29" s="10"/>
      <c r="H29" s="10"/>
    </row>
    <row r="30" spans="1:10" x14ac:dyDescent="0.2">
      <c r="D30" s="12"/>
      <c r="E30" s="12"/>
      <c r="F30" s="1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Fliegmann, Judith</dc:creator>
  <cp:lastModifiedBy>Silke Robatzek (TSL)</cp:lastModifiedBy>
  <dcterms:created xsi:type="dcterms:W3CDTF">2018-03-01T13:17:10Z</dcterms:created>
  <dcterms:modified xsi:type="dcterms:W3CDTF">2019-09-03T13:04:59Z</dcterms:modified>
</cp:coreProperties>
</file>