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22260" windowHeight="14295" activeTab="1"/>
  </bookViews>
  <sheets>
    <sheet name="Cell count" sheetId="1" r:id="rId1"/>
    <sheet name="Projection scores" sheetId="2" r:id="rId2"/>
  </sheets>
  <calcPr calcId="152511"/>
</workbook>
</file>

<file path=xl/calcChain.xml><?xml version="1.0" encoding="utf-8"?>
<calcChain xmlns="http://schemas.openxmlformats.org/spreadsheetml/2006/main">
  <c r="M21" i="1" l="1"/>
  <c r="O23" i="1"/>
  <c r="O21" i="1"/>
  <c r="O22" i="1"/>
  <c r="O12" i="1"/>
  <c r="O9" i="1"/>
  <c r="O7" i="1"/>
  <c r="O5" i="1"/>
  <c r="M22" i="1" l="1"/>
  <c r="M23" i="1" s="1"/>
  <c r="M6" i="1"/>
  <c r="M7" i="1"/>
  <c r="M8" i="1"/>
  <c r="M9" i="1"/>
  <c r="M10" i="1"/>
  <c r="M11" i="1"/>
  <c r="M12" i="1"/>
  <c r="M13" i="1"/>
  <c r="I5" i="1"/>
  <c r="M5" i="1" s="1"/>
  <c r="I6" i="1"/>
  <c r="I7" i="1"/>
  <c r="I8" i="1"/>
  <c r="I9" i="1"/>
  <c r="I10" i="1"/>
  <c r="I11" i="1"/>
  <c r="I12" i="1"/>
  <c r="I13" i="1"/>
  <c r="H6" i="1" l="1"/>
  <c r="H7" i="1"/>
  <c r="H8" i="1"/>
  <c r="H9" i="1"/>
  <c r="H10" i="1"/>
  <c r="H11" i="1"/>
  <c r="H12" i="1"/>
  <c r="H13" i="1"/>
  <c r="H5" i="1"/>
  <c r="J5" i="1" s="1"/>
  <c r="L11" i="1" l="1"/>
  <c r="L12" i="1"/>
  <c r="L13" i="1"/>
  <c r="L6" i="1"/>
  <c r="L7" i="1"/>
  <c r="K8" i="1"/>
  <c r="L9" i="1"/>
  <c r="J10" i="1"/>
  <c r="K11" i="1"/>
  <c r="L5" i="1"/>
  <c r="L10" i="1" l="1"/>
  <c r="L8" i="1"/>
  <c r="K5" i="1"/>
  <c r="J8" i="1"/>
  <c r="K10" i="1"/>
  <c r="J11" i="1"/>
  <c r="K13" i="1" l="1"/>
  <c r="J13" i="1"/>
  <c r="K12" i="1"/>
  <c r="J12" i="1"/>
  <c r="K7" i="1"/>
  <c r="J7" i="1"/>
  <c r="K9" i="1"/>
  <c r="J9" i="1"/>
  <c r="J6" i="1"/>
  <c r="H21" i="1"/>
  <c r="K6" i="1"/>
  <c r="L21" i="1"/>
  <c r="J21" i="1" l="1"/>
  <c r="L22" i="1"/>
  <c r="L23" i="1" s="1"/>
  <c r="J22" i="1"/>
  <c r="J23" i="1" s="1"/>
  <c r="C22" i="1"/>
  <c r="G21" i="1"/>
  <c r="F21" i="1"/>
  <c r="E21" i="1"/>
  <c r="K22" i="1" l="1"/>
  <c r="K23" i="1" s="1"/>
  <c r="K21" i="1"/>
</calcChain>
</file>

<file path=xl/sharedStrings.xml><?xml version="1.0" encoding="utf-8"?>
<sst xmlns="http://schemas.openxmlformats.org/spreadsheetml/2006/main" count="141" uniqueCount="72">
  <si>
    <t>Slice</t>
  </si>
  <si>
    <t>Percent</t>
  </si>
  <si>
    <t>Mouse#</t>
  </si>
  <si>
    <t>n</t>
  </si>
  <si>
    <t>sem</t>
  </si>
  <si>
    <t>Sum/avg</t>
  </si>
  <si>
    <t>DA</t>
  </si>
  <si>
    <t>GFP</t>
  </si>
  <si>
    <t>Merge</t>
  </si>
  <si>
    <t>Total</t>
  </si>
  <si>
    <t>1L</t>
  </si>
  <si>
    <t>2L</t>
  </si>
  <si>
    <t>3L</t>
  </si>
  <si>
    <t>DA- GFP+</t>
  </si>
  <si>
    <t>per mice total</t>
  </si>
  <si>
    <t>Mouse1</t>
    <phoneticPr fontId="1"/>
  </si>
  <si>
    <t>Mouse2</t>
    <phoneticPr fontId="1"/>
  </si>
  <si>
    <t>Mouse3</t>
    <phoneticPr fontId="1"/>
  </si>
  <si>
    <t>DEn</t>
    <phoneticPr fontId="1"/>
  </si>
  <si>
    <t>+</t>
    <phoneticPr fontId="1"/>
  </si>
  <si>
    <t>+</t>
  </si>
  <si>
    <t>dorsal endopiriform nucleus</t>
    <phoneticPr fontId="1"/>
  </si>
  <si>
    <t>Acb Sh</t>
    <phoneticPr fontId="1"/>
  </si>
  <si>
    <t>++</t>
  </si>
  <si>
    <t>accumbens nucleus, shell</t>
    <phoneticPr fontId="1"/>
  </si>
  <si>
    <t>CPu</t>
    <phoneticPr fontId="1"/>
  </si>
  <si>
    <t>caudate putamen (striatum)</t>
    <phoneticPr fontId="1"/>
  </si>
  <si>
    <t>LPO</t>
    <phoneticPr fontId="1"/>
  </si>
  <si>
    <t>lateral preoptic area</t>
    <phoneticPr fontId="1"/>
  </si>
  <si>
    <t>VP</t>
    <phoneticPr fontId="1"/>
  </si>
  <si>
    <t>ventral pallidum</t>
    <phoneticPr fontId="1"/>
  </si>
  <si>
    <t>CeA</t>
    <phoneticPr fontId="1"/>
  </si>
  <si>
    <t>+++</t>
    <phoneticPr fontId="1"/>
  </si>
  <si>
    <t>+++</t>
  </si>
  <si>
    <t>central nucleus of the amygdala</t>
    <phoneticPr fontId="1"/>
  </si>
  <si>
    <t>BLA</t>
    <phoneticPr fontId="1"/>
  </si>
  <si>
    <t>basolateral amygdala</t>
    <phoneticPr fontId="1"/>
  </si>
  <si>
    <t>Xi</t>
    <phoneticPr fontId="1"/>
  </si>
  <si>
    <t>++</t>
    <phoneticPr fontId="1"/>
  </si>
  <si>
    <t>xiphoid thalamic nucleus</t>
    <phoneticPr fontId="1"/>
  </si>
  <si>
    <t>LH</t>
    <phoneticPr fontId="1"/>
  </si>
  <si>
    <t>lateral hypothalamic area</t>
    <phoneticPr fontId="1"/>
  </si>
  <si>
    <t>IMD</t>
    <phoneticPr fontId="1"/>
  </si>
  <si>
    <t>intermediodorsal thalamic nucleus</t>
    <phoneticPr fontId="1"/>
  </si>
  <si>
    <t>CM</t>
    <phoneticPr fontId="1"/>
  </si>
  <si>
    <t xml:space="preserve">central medial thalamic nucleus </t>
    <phoneticPr fontId="1"/>
  </si>
  <si>
    <t>PF</t>
    <phoneticPr fontId="1"/>
  </si>
  <si>
    <t>parafascicular thalamic nucleus</t>
    <phoneticPr fontId="1"/>
  </si>
  <si>
    <t>MM</t>
    <phoneticPr fontId="1"/>
  </si>
  <si>
    <t>-</t>
  </si>
  <si>
    <t>medial mammillary nucleus</t>
    <phoneticPr fontId="1"/>
  </si>
  <si>
    <t>SubB</t>
    <phoneticPr fontId="1"/>
  </si>
  <si>
    <t>subbrachial nucleus</t>
    <phoneticPr fontId="1"/>
  </si>
  <si>
    <t>PAG</t>
    <phoneticPr fontId="1"/>
  </si>
  <si>
    <t>periaqueductal gray</t>
  </si>
  <si>
    <t>Pa4</t>
    <phoneticPr fontId="1"/>
  </si>
  <si>
    <t>paratrochlear nucleus</t>
  </si>
  <si>
    <t>VLL</t>
  </si>
  <si>
    <t>ventral nucleus of the lateral lemniscus</t>
  </si>
  <si>
    <t>DR</t>
    <phoneticPr fontId="1"/>
  </si>
  <si>
    <t>dorsal raphe nucleus</t>
  </si>
  <si>
    <t>InG</t>
  </si>
  <si>
    <t>intermediate gray layer of the superior colliculus</t>
  </si>
  <si>
    <t>CnF</t>
  </si>
  <si>
    <t>cuneiform nucleus</t>
  </si>
  <si>
    <t>xscp</t>
    <phoneticPr fontId="1"/>
  </si>
  <si>
    <t>decussation of the superior cerebellar peduncle</t>
    <phoneticPr fontId="1"/>
  </si>
  <si>
    <t>PnO</t>
    <phoneticPr fontId="1"/>
  </si>
  <si>
    <t>pontine reticular nucleus</t>
  </si>
  <si>
    <t>GCRE;LSL-tdTomato</t>
    <phoneticPr fontId="1"/>
  </si>
  <si>
    <t>GCRE1</t>
    <phoneticPr fontId="1"/>
  </si>
  <si>
    <t>GCRE2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</si>
</sst>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&lt;=999]000;[&lt;=9999]000\-00;000\-0000"/>
  </numFmts>
  <fonts count="3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164" fontId="0" fillId="0" borderId="0" xfId="0" applyNumberFormat="1"/>
    <xf numFmtId="1" fontId="0" fillId="0" borderId="0" xfId="0" applyNumberFormat="1"/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quotePrefix="1" applyBorder="1" applyAlignment="1">
      <alignment vertical="center"/>
    </xf>
    <xf numFmtId="0" fontId="0" fillId="0" borderId="7" xfId="0" quotePrefix="1" applyBorder="1" applyAlignment="1">
      <alignment vertical="center"/>
    </xf>
    <xf numFmtId="165" fontId="0" fillId="0" borderId="7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quotePrefix="1" applyBorder="1" applyAlignment="1">
      <alignment vertical="center"/>
    </xf>
    <xf numFmtId="0" fontId="0" fillId="0" borderId="11" xfId="0" quotePrefix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explosion val="4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37-FB4C-BEC1-B11598182C00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37-FB4C-BEC1-B11598182C00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37-FB4C-BEC1-B11598182C00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'Cell count'!$J$3:$L$3</c:f>
              <c:strCache>
                <c:ptCount val="3"/>
                <c:pt idx="0">
                  <c:v>DA</c:v>
                </c:pt>
                <c:pt idx="1">
                  <c:v>GFP</c:v>
                </c:pt>
                <c:pt idx="2">
                  <c:v>Merge</c:v>
                </c:pt>
              </c:strCache>
            </c:strRef>
          </c:cat>
          <c:val>
            <c:numRef>
              <c:f>'Cell count'!$J$21:$L$21</c:f>
              <c:numCache>
                <c:formatCode>0.00000</c:formatCode>
                <c:ptCount val="3"/>
                <c:pt idx="0">
                  <c:v>63.542628854785079</c:v>
                </c:pt>
                <c:pt idx="1">
                  <c:v>36.069065449092413</c:v>
                </c:pt>
                <c:pt idx="2">
                  <c:v>0.38830569612249799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837-FB4C-BEC1-B11598182C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49265</xdr:colOff>
      <xdr:row>1</xdr:row>
      <xdr:rowOff>185790</xdr:rowOff>
    </xdr:from>
    <xdr:to>
      <xdr:col>20</xdr:col>
      <xdr:colOff>524079</xdr:colOff>
      <xdr:row>20</xdr:row>
      <xdr:rowOff>68375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8"/>
  <sheetViews>
    <sheetView zoomScale="130" zoomScaleNormal="130" workbookViewId="0">
      <selection activeCell="J23" sqref="J23"/>
    </sheetView>
  </sheetViews>
  <sheetFormatPr defaultColWidth="8.85546875" defaultRowHeight="15"/>
  <cols>
    <col min="7" max="9" width="14.42578125" customWidth="1"/>
    <col min="10" max="11" width="11.7109375" customWidth="1"/>
    <col min="15" max="15" width="10.42578125" bestFit="1" customWidth="1"/>
  </cols>
  <sheetData>
    <row r="2" spans="3:15">
      <c r="J2" s="8" t="s">
        <v>1</v>
      </c>
      <c r="K2" s="8"/>
      <c r="L2" s="8"/>
    </row>
    <row r="3" spans="3:15">
      <c r="C3" t="s">
        <v>2</v>
      </c>
      <c r="D3" t="s">
        <v>0</v>
      </c>
      <c r="E3" s="3" t="s">
        <v>6</v>
      </c>
      <c r="F3" s="1" t="s">
        <v>7</v>
      </c>
      <c r="G3" s="2" t="s">
        <v>8</v>
      </c>
      <c r="H3" s="4" t="s">
        <v>9</v>
      </c>
      <c r="I3" s="7" t="s">
        <v>13</v>
      </c>
      <c r="J3" s="3" t="s">
        <v>6</v>
      </c>
      <c r="K3" s="1" t="s">
        <v>7</v>
      </c>
      <c r="L3" s="2" t="s">
        <v>8</v>
      </c>
      <c r="M3" s="7" t="s">
        <v>13</v>
      </c>
      <c r="O3" t="s">
        <v>14</v>
      </c>
    </row>
    <row r="5" spans="3:15">
      <c r="C5">
        <v>1</v>
      </c>
      <c r="D5" t="s">
        <v>10</v>
      </c>
      <c r="E5">
        <v>130</v>
      </c>
      <c r="F5">
        <v>56</v>
      </c>
      <c r="G5">
        <v>2</v>
      </c>
      <c r="H5">
        <f>SUM(E5:G5)</f>
        <v>188</v>
      </c>
      <c r="I5">
        <f>F5-G5</f>
        <v>54</v>
      </c>
      <c r="J5">
        <f>(E5/H5)*100</f>
        <v>69.148936170212778</v>
      </c>
      <c r="K5">
        <f>(F5/H5)*100</f>
        <v>29.787234042553191</v>
      </c>
      <c r="L5">
        <f>(G5/H5)*100</f>
        <v>1.0638297872340425</v>
      </c>
      <c r="M5">
        <f>(I5/F5)*100</f>
        <v>96.428571428571431</v>
      </c>
      <c r="O5">
        <f>SUM(H5:H6)</f>
        <v>345</v>
      </c>
    </row>
    <row r="6" spans="3:15">
      <c r="D6" t="s">
        <v>11</v>
      </c>
      <c r="E6">
        <v>105</v>
      </c>
      <c r="F6">
        <v>52</v>
      </c>
      <c r="G6">
        <v>0</v>
      </c>
      <c r="H6">
        <f t="shared" ref="H6:H13" si="0">SUM(E6:G6)</f>
        <v>157</v>
      </c>
      <c r="I6">
        <f t="shared" ref="I6:I13" si="1">F6-G6</f>
        <v>52</v>
      </c>
      <c r="J6">
        <f t="shared" ref="J6:J13" si="2">(E6/H6)*100</f>
        <v>66.878980891719735</v>
      </c>
      <c r="K6">
        <f>(F6/H6)*100</f>
        <v>33.121019108280251</v>
      </c>
      <c r="L6">
        <f t="shared" ref="L6:L13" si="3">(G6/H6)*100</f>
        <v>0</v>
      </c>
      <c r="M6">
        <f t="shared" ref="M6:M13" si="4">(I6/F6)*100</f>
        <v>100</v>
      </c>
    </row>
    <row r="7" spans="3:15">
      <c r="C7">
        <v>2</v>
      </c>
      <c r="D7" t="s">
        <v>10</v>
      </c>
      <c r="E7">
        <v>166</v>
      </c>
      <c r="F7">
        <v>124</v>
      </c>
      <c r="G7">
        <v>0</v>
      </c>
      <c r="H7">
        <f t="shared" si="0"/>
        <v>290</v>
      </c>
      <c r="I7">
        <f t="shared" si="1"/>
        <v>124</v>
      </c>
      <c r="J7">
        <f t="shared" si="2"/>
        <v>57.241379310344833</v>
      </c>
      <c r="K7">
        <f t="shared" ref="K7:K13" si="5">(F7/H7)*100</f>
        <v>42.758620689655174</v>
      </c>
      <c r="L7">
        <f t="shared" si="3"/>
        <v>0</v>
      </c>
      <c r="M7">
        <f t="shared" si="4"/>
        <v>100</v>
      </c>
      <c r="O7">
        <f>SUM(H7:H8)</f>
        <v>671</v>
      </c>
    </row>
    <row r="8" spans="3:15">
      <c r="D8" t="s">
        <v>11</v>
      </c>
      <c r="E8">
        <v>216</v>
      </c>
      <c r="F8">
        <v>163</v>
      </c>
      <c r="G8">
        <v>2</v>
      </c>
      <c r="H8">
        <f t="shared" si="0"/>
        <v>381</v>
      </c>
      <c r="I8">
        <f t="shared" si="1"/>
        <v>161</v>
      </c>
      <c r="J8">
        <f>(E8/H8)*100</f>
        <v>56.69291338582677</v>
      </c>
      <c r="K8">
        <f>(F8/H8)*100</f>
        <v>42.782152230971128</v>
      </c>
      <c r="L8">
        <f t="shared" si="3"/>
        <v>0.52493438320209973</v>
      </c>
      <c r="M8">
        <f t="shared" si="4"/>
        <v>98.773006134969322</v>
      </c>
    </row>
    <row r="9" spans="3:15">
      <c r="C9">
        <v>3</v>
      </c>
      <c r="D9" t="s">
        <v>10</v>
      </c>
      <c r="E9">
        <v>182</v>
      </c>
      <c r="F9">
        <v>130</v>
      </c>
      <c r="G9">
        <v>3</v>
      </c>
      <c r="H9">
        <f t="shared" si="0"/>
        <v>315</v>
      </c>
      <c r="I9">
        <f t="shared" si="1"/>
        <v>127</v>
      </c>
      <c r="J9">
        <f t="shared" si="2"/>
        <v>57.777777777777771</v>
      </c>
      <c r="K9">
        <f t="shared" si="5"/>
        <v>41.269841269841265</v>
      </c>
      <c r="L9">
        <f t="shared" si="3"/>
        <v>0.95238095238095244</v>
      </c>
      <c r="M9">
        <f t="shared" si="4"/>
        <v>97.692307692307693</v>
      </c>
      <c r="O9">
        <f>SUM(H9:H11)</f>
        <v>939</v>
      </c>
    </row>
    <row r="10" spans="3:15">
      <c r="D10" t="s">
        <v>11</v>
      </c>
      <c r="E10">
        <v>197</v>
      </c>
      <c r="F10">
        <v>119</v>
      </c>
      <c r="G10">
        <v>0</v>
      </c>
      <c r="H10">
        <f t="shared" si="0"/>
        <v>316</v>
      </c>
      <c r="I10">
        <f t="shared" si="1"/>
        <v>119</v>
      </c>
      <c r="J10">
        <f>(E10/H10)*100</f>
        <v>62.341772151898731</v>
      </c>
      <c r="K10">
        <f>(F10/H10)*100</f>
        <v>37.658227848101269</v>
      </c>
      <c r="L10">
        <f t="shared" si="3"/>
        <v>0</v>
      </c>
      <c r="M10">
        <f t="shared" si="4"/>
        <v>100</v>
      </c>
    </row>
    <row r="11" spans="3:15">
      <c r="D11" t="s">
        <v>12</v>
      </c>
      <c r="E11">
        <v>198</v>
      </c>
      <c r="F11">
        <v>109</v>
      </c>
      <c r="G11">
        <v>1</v>
      </c>
      <c r="H11">
        <f t="shared" si="0"/>
        <v>308</v>
      </c>
      <c r="I11">
        <f t="shared" si="1"/>
        <v>108</v>
      </c>
      <c r="J11">
        <f>(E11/H11)*100</f>
        <v>64.285714285714292</v>
      </c>
      <c r="K11">
        <f>(F11/H11)*100</f>
        <v>35.38961038961039</v>
      </c>
      <c r="L11">
        <f t="shared" si="3"/>
        <v>0.32467532467532467</v>
      </c>
      <c r="M11">
        <f t="shared" si="4"/>
        <v>99.082568807339456</v>
      </c>
    </row>
    <row r="12" spans="3:15">
      <c r="C12">
        <v>4</v>
      </c>
      <c r="D12" t="s">
        <v>10</v>
      </c>
      <c r="E12">
        <v>191</v>
      </c>
      <c r="F12">
        <v>81</v>
      </c>
      <c r="G12">
        <v>0</v>
      </c>
      <c r="H12">
        <f t="shared" si="0"/>
        <v>272</v>
      </c>
      <c r="I12">
        <f t="shared" si="1"/>
        <v>81</v>
      </c>
      <c r="J12">
        <f t="shared" si="2"/>
        <v>70.220588235294116</v>
      </c>
      <c r="K12">
        <f t="shared" si="5"/>
        <v>29.77941176470588</v>
      </c>
      <c r="L12">
        <f t="shared" si="3"/>
        <v>0</v>
      </c>
      <c r="M12">
        <f t="shared" si="4"/>
        <v>100</v>
      </c>
      <c r="O12">
        <f>SUM(H12:H13)</f>
        <v>590</v>
      </c>
    </row>
    <row r="13" spans="3:15">
      <c r="D13" t="s">
        <v>11</v>
      </c>
      <c r="E13">
        <v>214</v>
      </c>
      <c r="F13">
        <v>102</v>
      </c>
      <c r="G13">
        <v>2</v>
      </c>
      <c r="H13">
        <f t="shared" si="0"/>
        <v>318</v>
      </c>
      <c r="I13">
        <f t="shared" si="1"/>
        <v>100</v>
      </c>
      <c r="J13">
        <f t="shared" si="2"/>
        <v>67.295597484276726</v>
      </c>
      <c r="K13">
        <f t="shared" si="5"/>
        <v>32.075471698113205</v>
      </c>
      <c r="L13">
        <f t="shared" si="3"/>
        <v>0.62893081761006298</v>
      </c>
      <c r="M13">
        <f t="shared" si="4"/>
        <v>98.039215686274503</v>
      </c>
    </row>
    <row r="21" spans="2:23">
      <c r="B21" t="s">
        <v>5</v>
      </c>
      <c r="E21">
        <f>SUM(E5:E19)</f>
        <v>1599</v>
      </c>
      <c r="F21">
        <f>SUM(F5:F19)</f>
        <v>936</v>
      </c>
      <c r="G21">
        <f>SUM(G5:G19)</f>
        <v>10</v>
      </c>
      <c r="H21">
        <f>SUM(H5:H19)</f>
        <v>2545</v>
      </c>
      <c r="J21" s="5">
        <f>AVERAGE(J5:J19)</f>
        <v>63.542628854785079</v>
      </c>
      <c r="K21" s="5">
        <f>AVERAGE(K5:K19)</f>
        <v>36.069065449092413</v>
      </c>
      <c r="L21" s="5">
        <f>AVERAGE(L5:L19)</f>
        <v>0.38830569612249799</v>
      </c>
      <c r="M21" s="5">
        <f>AVERAGE(M5:M19)</f>
        <v>98.890629972162486</v>
      </c>
      <c r="O21" s="5">
        <f>AVERAGE(O5:O19)</f>
        <v>636.25</v>
      </c>
    </row>
    <row r="22" spans="2:23">
      <c r="B22" t="s">
        <v>3</v>
      </c>
      <c r="C22">
        <f>COUNT(C5:C19)</f>
        <v>4</v>
      </c>
      <c r="J22" s="6">
        <f>COUNT(J5:J19)</f>
        <v>9</v>
      </c>
      <c r="K22" s="6">
        <f>COUNT(K5:K19)</f>
        <v>9</v>
      </c>
      <c r="L22" s="6">
        <f>COUNT(L5:L19)</f>
        <v>9</v>
      </c>
      <c r="M22" s="6">
        <f>COUNT(M5:M19)</f>
        <v>9</v>
      </c>
      <c r="O22" s="6">
        <f>COUNT(O5:O19)</f>
        <v>4</v>
      </c>
    </row>
    <row r="23" spans="2:23">
      <c r="B23" t="s">
        <v>4</v>
      </c>
      <c r="J23" s="5">
        <f>STDEV(J5:J19)/SQRT(J22)</f>
        <v>1.7602632781168739</v>
      </c>
      <c r="K23" s="5">
        <f>STDEV(K5:K19)/SQRT(K22)</f>
        <v>1.7619109199510437</v>
      </c>
      <c r="L23" s="5">
        <f>STDEV(L5:L19)/SQRT(L22)</f>
        <v>0.14231496848512229</v>
      </c>
      <c r="M23" s="5">
        <f>STDEV(M5:M19)/SQRT(M22)</f>
        <v>0.42811113177639276</v>
      </c>
      <c r="O23" s="5">
        <f>STDEV(O5:O19)/SQRT(O22)</f>
        <v>122.41689357818771</v>
      </c>
    </row>
    <row r="26" spans="2:23">
      <c r="R26">
        <v>63.790804940827151</v>
      </c>
      <c r="S26">
        <v>36.209195059172842</v>
      </c>
      <c r="T26">
        <v>0.39146178396208381</v>
      </c>
      <c r="U26" s="5"/>
      <c r="V26" s="6"/>
      <c r="W26" s="5"/>
    </row>
    <row r="27" spans="2:23">
      <c r="R27">
        <v>9</v>
      </c>
      <c r="S27">
        <v>9</v>
      </c>
      <c r="T27">
        <v>9</v>
      </c>
      <c r="U27" s="5"/>
      <c r="V27" s="6"/>
      <c r="W27" s="5"/>
    </row>
    <row r="28" spans="2:23">
      <c r="R28">
        <v>1.7679913730279402</v>
      </c>
      <c r="S28">
        <v>1.7679913730279362</v>
      </c>
      <c r="T28">
        <v>0.14369765054963382</v>
      </c>
      <c r="U28" s="5"/>
      <c r="V28" s="6"/>
      <c r="W28" s="5"/>
    </row>
  </sheetData>
  <mergeCells count="1">
    <mergeCell ref="J2:L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sqref="A1:XFD1048576"/>
    </sheetView>
  </sheetViews>
  <sheetFormatPr defaultColWidth="8.85546875" defaultRowHeight="15"/>
  <cols>
    <col min="1" max="4" width="8.85546875" style="9"/>
    <col min="5" max="5" width="40.140625" style="9" customWidth="1"/>
    <col min="6" max="16384" width="8.85546875" style="9"/>
  </cols>
  <sheetData>
    <row r="1" spans="1:5" ht="15.75" thickBot="1">
      <c r="B1" s="9" t="s">
        <v>15</v>
      </c>
      <c r="C1" s="9" t="s">
        <v>16</v>
      </c>
      <c r="D1" s="9" t="s">
        <v>17</v>
      </c>
    </row>
    <row r="2" spans="1:5">
      <c r="A2" s="10" t="s">
        <v>18</v>
      </c>
      <c r="B2" s="11" t="s">
        <v>19</v>
      </c>
      <c r="C2" s="12" t="s">
        <v>20</v>
      </c>
      <c r="D2" s="12" t="s">
        <v>20</v>
      </c>
      <c r="E2" s="13" t="s">
        <v>21</v>
      </c>
    </row>
    <row r="3" spans="1:5">
      <c r="A3" s="14" t="s">
        <v>22</v>
      </c>
      <c r="B3" s="15" t="s">
        <v>19</v>
      </c>
      <c r="C3" s="16" t="s">
        <v>23</v>
      </c>
      <c r="D3" s="16" t="s">
        <v>20</v>
      </c>
      <c r="E3" s="17" t="s">
        <v>24</v>
      </c>
    </row>
    <row r="4" spans="1:5">
      <c r="A4" s="14" t="s">
        <v>25</v>
      </c>
      <c r="B4" s="15" t="s">
        <v>19</v>
      </c>
      <c r="C4" s="16" t="s">
        <v>20</v>
      </c>
      <c r="D4" s="16" t="s">
        <v>20</v>
      </c>
      <c r="E4" s="17" t="s">
        <v>26</v>
      </c>
    </row>
    <row r="5" spans="1:5">
      <c r="A5" s="14" t="s">
        <v>27</v>
      </c>
      <c r="B5" s="15" t="s">
        <v>19</v>
      </c>
      <c r="C5" s="16" t="s">
        <v>20</v>
      </c>
      <c r="D5" s="16" t="s">
        <v>20</v>
      </c>
      <c r="E5" s="17" t="s">
        <v>28</v>
      </c>
    </row>
    <row r="6" spans="1:5">
      <c r="A6" s="14" t="s">
        <v>29</v>
      </c>
      <c r="B6" s="15" t="s">
        <v>19</v>
      </c>
      <c r="C6" s="16" t="s">
        <v>20</v>
      </c>
      <c r="D6" s="16" t="s">
        <v>20</v>
      </c>
      <c r="E6" s="17" t="s">
        <v>30</v>
      </c>
    </row>
    <row r="7" spans="1:5">
      <c r="A7" s="18" t="s">
        <v>31</v>
      </c>
      <c r="B7" s="19" t="s">
        <v>32</v>
      </c>
      <c r="C7" s="20" t="s">
        <v>23</v>
      </c>
      <c r="D7" s="20" t="s">
        <v>33</v>
      </c>
      <c r="E7" s="17" t="s">
        <v>34</v>
      </c>
    </row>
    <row r="8" spans="1:5">
      <c r="A8" s="14" t="s">
        <v>35</v>
      </c>
      <c r="B8" s="15" t="s">
        <v>19</v>
      </c>
      <c r="C8" s="16" t="s">
        <v>20</v>
      </c>
      <c r="D8" s="16" t="s">
        <v>20</v>
      </c>
      <c r="E8" s="17" t="s">
        <v>36</v>
      </c>
    </row>
    <row r="9" spans="1:5">
      <c r="A9" s="14" t="s">
        <v>37</v>
      </c>
      <c r="B9" s="19" t="s">
        <v>38</v>
      </c>
      <c r="C9" s="20" t="s">
        <v>20</v>
      </c>
      <c r="D9" s="20" t="s">
        <v>23</v>
      </c>
      <c r="E9" s="17" t="s">
        <v>39</v>
      </c>
    </row>
    <row r="10" spans="1:5">
      <c r="A10" s="18" t="s">
        <v>40</v>
      </c>
      <c r="B10" s="19" t="s">
        <v>32</v>
      </c>
      <c r="C10" s="20" t="s">
        <v>33</v>
      </c>
      <c r="D10" s="20" t="s">
        <v>33</v>
      </c>
      <c r="E10" s="17" t="s">
        <v>41</v>
      </c>
    </row>
    <row r="11" spans="1:5">
      <c r="A11" s="14" t="s">
        <v>42</v>
      </c>
      <c r="B11" s="15" t="s">
        <v>19</v>
      </c>
      <c r="C11" s="16" t="s">
        <v>20</v>
      </c>
      <c r="D11" s="16" t="s">
        <v>20</v>
      </c>
      <c r="E11" s="17" t="s">
        <v>43</v>
      </c>
    </row>
    <row r="12" spans="1:5">
      <c r="A12" s="14" t="s">
        <v>44</v>
      </c>
      <c r="B12" s="15" t="s">
        <v>19</v>
      </c>
      <c r="C12" s="16" t="s">
        <v>20</v>
      </c>
      <c r="D12" s="16" t="s">
        <v>20</v>
      </c>
      <c r="E12" s="17" t="s">
        <v>45</v>
      </c>
    </row>
    <row r="13" spans="1:5">
      <c r="A13" s="14" t="s">
        <v>46</v>
      </c>
      <c r="B13" s="19" t="s">
        <v>38</v>
      </c>
      <c r="C13" s="20" t="s">
        <v>23</v>
      </c>
      <c r="D13" s="20" t="s">
        <v>20</v>
      </c>
      <c r="E13" s="17" t="s">
        <v>47</v>
      </c>
    </row>
    <row r="14" spans="1:5">
      <c r="A14" s="14" t="s">
        <v>48</v>
      </c>
      <c r="B14" s="15" t="s">
        <v>19</v>
      </c>
      <c r="C14" s="21" t="s">
        <v>49</v>
      </c>
      <c r="D14" s="16" t="s">
        <v>20</v>
      </c>
      <c r="E14" s="17" t="s">
        <v>50</v>
      </c>
    </row>
    <row r="15" spans="1:5">
      <c r="A15" s="14" t="s">
        <v>51</v>
      </c>
      <c r="B15" s="15" t="s">
        <v>19</v>
      </c>
      <c r="C15" s="16" t="s">
        <v>20</v>
      </c>
      <c r="D15" s="16" t="s">
        <v>20</v>
      </c>
      <c r="E15" s="17" t="s">
        <v>52</v>
      </c>
    </row>
    <row r="16" spans="1:5">
      <c r="A16" s="14" t="s">
        <v>53</v>
      </c>
      <c r="B16" s="19" t="s">
        <v>38</v>
      </c>
      <c r="C16" s="20" t="s">
        <v>20</v>
      </c>
      <c r="D16" s="20" t="s">
        <v>20</v>
      </c>
      <c r="E16" s="17" t="s">
        <v>54</v>
      </c>
    </row>
    <row r="17" spans="1:6">
      <c r="A17" s="14" t="s">
        <v>55</v>
      </c>
      <c r="B17" s="19" t="s">
        <v>38</v>
      </c>
      <c r="C17" s="20" t="s">
        <v>20</v>
      </c>
      <c r="D17" s="20" t="s">
        <v>20</v>
      </c>
      <c r="E17" s="17" t="s">
        <v>56</v>
      </c>
    </row>
    <row r="18" spans="1:6">
      <c r="A18" s="14" t="s">
        <v>57</v>
      </c>
      <c r="B18" s="15" t="s">
        <v>19</v>
      </c>
      <c r="C18" s="16" t="s">
        <v>23</v>
      </c>
      <c r="D18" s="16" t="s">
        <v>23</v>
      </c>
      <c r="E18" s="17" t="s">
        <v>58</v>
      </c>
    </row>
    <row r="19" spans="1:6">
      <c r="A19" s="14" t="s">
        <v>59</v>
      </c>
      <c r="B19" s="15" t="s">
        <v>19</v>
      </c>
      <c r="C19" s="16" t="s">
        <v>23</v>
      </c>
      <c r="D19" s="16" t="s">
        <v>23</v>
      </c>
      <c r="E19" s="17" t="s">
        <v>60</v>
      </c>
    </row>
    <row r="20" spans="1:6">
      <c r="A20" s="14" t="s">
        <v>61</v>
      </c>
      <c r="B20" s="15" t="s">
        <v>19</v>
      </c>
      <c r="C20" s="16" t="s">
        <v>20</v>
      </c>
      <c r="D20" s="16" t="s">
        <v>20</v>
      </c>
      <c r="E20" s="17" t="s">
        <v>62</v>
      </c>
    </row>
    <row r="21" spans="1:6">
      <c r="A21" s="14" t="s">
        <v>63</v>
      </c>
      <c r="B21" s="15" t="s">
        <v>19</v>
      </c>
      <c r="C21" s="16" t="s">
        <v>20</v>
      </c>
      <c r="D21" s="16" t="s">
        <v>20</v>
      </c>
      <c r="E21" s="17" t="s">
        <v>64</v>
      </c>
    </row>
    <row r="22" spans="1:6">
      <c r="A22" s="14" t="s">
        <v>65</v>
      </c>
      <c r="B22" s="15" t="s">
        <v>19</v>
      </c>
      <c r="C22" s="16" t="s">
        <v>20</v>
      </c>
      <c r="D22" s="16" t="s">
        <v>20</v>
      </c>
      <c r="E22" s="17" t="s">
        <v>66</v>
      </c>
    </row>
    <row r="23" spans="1:6" ht="15.75" thickBot="1">
      <c r="A23" s="22" t="s">
        <v>67</v>
      </c>
      <c r="B23" s="23" t="s">
        <v>38</v>
      </c>
      <c r="C23" s="24" t="s">
        <v>23</v>
      </c>
      <c r="D23" s="24" t="s">
        <v>23</v>
      </c>
      <c r="E23" s="25" t="s">
        <v>68</v>
      </c>
    </row>
    <row r="24" spans="1:6">
      <c r="B24" s="26" t="s">
        <v>69</v>
      </c>
      <c r="C24" s="27" t="s">
        <v>70</v>
      </c>
      <c r="D24" s="27" t="s">
        <v>71</v>
      </c>
      <c r="F2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Cell count</vt:lpstr>
      <vt:lpstr>Projection scores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2019-01-16T23:47:35Z</dcterms:modified>
</cp:coreProperties>
</file>