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shree/Dropbox/VTA GABA/eLife revision/Dataset/"/>
    </mc:Choice>
  </mc:AlternateContent>
  <xr:revisionPtr revIDLastSave="0" documentId="13_ncr:1_{878230CD-83D8-394F-879A-6EBC3E0F3B15}" xr6:coauthVersionLast="36" xr6:coauthVersionMax="41" xr10:uidLastSave="{00000000-0000-0000-0000-000000000000}"/>
  <bookViews>
    <workbookView xWindow="0" yWindow="460" windowWidth="28800" windowHeight="15840" xr2:uid="{00000000-000D-0000-FFFF-FFFF00000000}"/>
  </bookViews>
  <sheets>
    <sheet name="Analysis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2" l="1"/>
  <c r="V30" i="2" s="1"/>
  <c r="V28" i="2"/>
  <c r="V24" i="2"/>
  <c r="V25" i="2"/>
  <c r="V26" i="2"/>
  <c r="V23" i="2"/>
  <c r="U24" i="2"/>
  <c r="U25" i="2"/>
  <c r="U26" i="2"/>
  <c r="U23" i="2"/>
  <c r="E23" i="2"/>
  <c r="P23" i="2" s="1"/>
  <c r="D26" i="2"/>
  <c r="D25" i="2"/>
  <c r="P25" i="2" s="1"/>
  <c r="D24" i="2"/>
  <c r="P24" i="2" s="1"/>
  <c r="D23" i="2"/>
  <c r="E26" i="2"/>
  <c r="F26" i="2"/>
  <c r="G26" i="2"/>
  <c r="H26" i="2"/>
  <c r="I26" i="2"/>
  <c r="J26" i="2"/>
  <c r="E25" i="2"/>
  <c r="F25" i="2"/>
  <c r="G25" i="2"/>
  <c r="H25" i="2"/>
  <c r="I25" i="2"/>
  <c r="J25" i="2"/>
  <c r="N25" i="2" s="1"/>
  <c r="E24" i="2"/>
  <c r="S24" i="2" s="1"/>
  <c r="F24" i="2"/>
  <c r="G24" i="2"/>
  <c r="H24" i="2"/>
  <c r="I24" i="2"/>
  <c r="J24" i="2"/>
  <c r="N24" i="2" s="1"/>
  <c r="F23" i="2"/>
  <c r="G23" i="2"/>
  <c r="H23" i="2"/>
  <c r="I23" i="2"/>
  <c r="J23" i="2"/>
  <c r="N23" i="2" s="1"/>
  <c r="U28" i="2" l="1"/>
  <c r="U29" i="2"/>
  <c r="U30" i="2" s="1"/>
  <c r="S25" i="2"/>
  <c r="N26" i="2"/>
  <c r="P26" i="2"/>
  <c r="G28" i="2"/>
  <c r="S23" i="2"/>
  <c r="Q23" i="2"/>
  <c r="R23" i="2"/>
  <c r="R25" i="2"/>
  <c r="Q24" i="2"/>
  <c r="Q25" i="2"/>
  <c r="R24" i="2"/>
  <c r="L25" i="2"/>
  <c r="L24" i="2"/>
  <c r="H29" i="2"/>
  <c r="H30" i="2" s="1"/>
  <c r="F29" i="2"/>
  <c r="F30" i="2" s="1"/>
  <c r="L26" i="2"/>
  <c r="D29" i="2"/>
  <c r="D30" i="2" s="1"/>
  <c r="I29" i="2"/>
  <c r="I30" i="2" s="1"/>
  <c r="E29" i="2"/>
  <c r="E30" i="2" s="1"/>
  <c r="H28" i="2"/>
  <c r="N29" i="2"/>
  <c r="N30" i="2" s="1"/>
  <c r="N28" i="2"/>
  <c r="G29" i="2"/>
  <c r="G30" i="2" s="1"/>
  <c r="L23" i="2"/>
  <c r="J28" i="2"/>
  <c r="F28" i="2"/>
  <c r="J29" i="2"/>
  <c r="J30" i="2" s="1"/>
  <c r="D28" i="2"/>
  <c r="I28" i="2"/>
  <c r="E28" i="2"/>
  <c r="L28" i="2"/>
  <c r="Q28" i="2" l="1"/>
  <c r="Q26" i="2"/>
  <c r="S26" i="2"/>
  <c r="P28" i="2"/>
  <c r="R26" i="2"/>
  <c r="Q29" i="2"/>
  <c r="Q30" i="2" s="1"/>
  <c r="R29" i="2"/>
  <c r="R30" i="2" s="1"/>
  <c r="R28" i="2"/>
  <c r="L29" i="2"/>
  <c r="L30" i="2" s="1"/>
  <c r="S29" i="2" l="1"/>
  <c r="S30" i="2" s="1"/>
  <c r="S28" i="2"/>
</calcChain>
</file>

<file path=xl/sharedStrings.xml><?xml version="1.0" encoding="utf-8"?>
<sst xmlns="http://schemas.openxmlformats.org/spreadsheetml/2006/main" count="31" uniqueCount="28">
  <si>
    <t>No1</t>
    <phoneticPr fontId="1"/>
  </si>
  <si>
    <t>No2</t>
  </si>
  <si>
    <t>No3</t>
  </si>
  <si>
    <t>No4</t>
  </si>
  <si>
    <t>GAD-Cre</t>
    <phoneticPr fontId="1"/>
  </si>
  <si>
    <t>GAD</t>
    <phoneticPr fontId="1"/>
  </si>
  <si>
    <t>VGAT</t>
    <phoneticPr fontId="1"/>
  </si>
  <si>
    <t>mCherry</t>
    <phoneticPr fontId="1"/>
  </si>
  <si>
    <t>GAD+VGAT</t>
    <phoneticPr fontId="1"/>
  </si>
  <si>
    <t>GAD+mCherry</t>
    <phoneticPr fontId="1"/>
  </si>
  <si>
    <t>VGAT+mCherry</t>
    <phoneticPr fontId="1"/>
  </si>
  <si>
    <t>GAD+VGAT+mCherry</t>
    <phoneticPr fontId="1"/>
  </si>
  <si>
    <t>(GAD+mCherry)/mCherry</t>
    <phoneticPr fontId="1"/>
  </si>
  <si>
    <t>putative GABAergic ratio</t>
    <phoneticPr fontId="1"/>
  </si>
  <si>
    <t>Cre specificity ratio</t>
    <phoneticPr fontId="1"/>
  </si>
  <si>
    <t>Mouse no</t>
  </si>
  <si>
    <t>Slice No</t>
  </si>
  <si>
    <t>No1</t>
  </si>
  <si>
    <t>Ave</t>
  </si>
  <si>
    <t>SEM</t>
  </si>
  <si>
    <t>(triple)/mCherry</t>
  </si>
  <si>
    <t>GAD+Vgat</t>
  </si>
  <si>
    <t>GAD only</t>
  </si>
  <si>
    <t>Vgat only</t>
  </si>
  <si>
    <t>total neurons</t>
  </si>
  <si>
    <t>Analysis</t>
  </si>
  <si>
    <t>(GAD+Vgat)/Vgat</t>
  </si>
  <si>
    <t>Mice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</si>
</sst>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3" x14ac:knownFonts="1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/>
  </cellStyleXfs>
  <cellXfs count="1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164" fontId="0" fillId="0" borderId="0" xfId="0" applyNumberFormat="1">
      <alignment vertical="center"/>
    </xf>
    <xf numFmtId="2" fontId="0" fillId="0" borderId="0" xfId="1" applyNumberFormat="1" applyFont="1" applyAlignment="1">
      <alignment vertical="center"/>
    </xf>
    <xf numFmtId="166" fontId="0" fillId="0" borderId="0" xfId="0" applyNumberFormat="1">
      <alignment vertical="center"/>
    </xf>
    <xf numFmtId="165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0" fillId="0" borderId="0" xfId="0" applyFill="1">
      <alignment vertical="center"/>
    </xf>
    <xf numFmtId="10" fontId="0" fillId="0" borderId="0" xfId="1" applyNumberFormat="1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0D92F-B91F-EA43-A73A-85EEE814BA6F}">
  <dimension ref="A4:W30"/>
  <sheetViews>
    <sheetView tabSelected="1" workbookViewId="0">
      <selection activeCell="A9" sqref="A9"/>
    </sheetView>
  </sheetViews>
  <sheetFormatPr baseColWidth="10" defaultRowHeight="15" x14ac:dyDescent="0.2"/>
  <cols>
    <col min="17" max="17" width="11.6640625" bestFit="1" customWidth="1"/>
    <col min="18" max="18" width="11" bestFit="1" customWidth="1"/>
    <col min="19" max="19" width="11.6640625" bestFit="1" customWidth="1"/>
  </cols>
  <sheetData>
    <row r="4" spans="1:22" s="2" customFormat="1" x14ac:dyDescent="0.2">
      <c r="A4" t="s">
        <v>27</v>
      </c>
      <c r="B4" s="2" t="s">
        <v>4</v>
      </c>
    </row>
    <row r="5" spans="1:22" x14ac:dyDescent="0.2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">
      <c r="B6" t="s">
        <v>15</v>
      </c>
      <c r="C6" t="s">
        <v>16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11</v>
      </c>
    </row>
    <row r="7" spans="1:22" x14ac:dyDescent="0.2">
      <c r="B7" t="s">
        <v>0</v>
      </c>
      <c r="C7">
        <v>1</v>
      </c>
      <c r="D7">
        <v>65</v>
      </c>
      <c r="E7">
        <v>151</v>
      </c>
      <c r="F7">
        <v>47</v>
      </c>
      <c r="G7">
        <v>65</v>
      </c>
      <c r="H7">
        <v>45</v>
      </c>
      <c r="I7">
        <v>45</v>
      </c>
      <c r="J7">
        <v>45</v>
      </c>
    </row>
    <row r="8" spans="1:22" x14ac:dyDescent="0.2">
      <c r="C8">
        <v>2</v>
      </c>
      <c r="D8">
        <v>46</v>
      </c>
      <c r="E8">
        <v>172</v>
      </c>
      <c r="F8">
        <v>46</v>
      </c>
      <c r="G8">
        <v>42</v>
      </c>
      <c r="H8">
        <v>43</v>
      </c>
      <c r="I8">
        <v>42</v>
      </c>
      <c r="J8">
        <v>42</v>
      </c>
    </row>
    <row r="9" spans="1:22" x14ac:dyDescent="0.2">
      <c r="C9">
        <v>3</v>
      </c>
      <c r="D9">
        <v>64</v>
      </c>
      <c r="E9">
        <v>267</v>
      </c>
      <c r="F9">
        <v>59</v>
      </c>
      <c r="G9">
        <v>60</v>
      </c>
      <c r="H9">
        <v>54</v>
      </c>
      <c r="I9">
        <v>51</v>
      </c>
      <c r="J9">
        <v>51</v>
      </c>
    </row>
    <row r="10" spans="1:22" x14ac:dyDescent="0.2">
      <c r="B10" t="s">
        <v>1</v>
      </c>
      <c r="C10">
        <v>1</v>
      </c>
      <c r="D10">
        <v>72</v>
      </c>
      <c r="E10">
        <v>224</v>
      </c>
      <c r="F10">
        <v>62</v>
      </c>
      <c r="G10">
        <v>68</v>
      </c>
      <c r="H10">
        <v>61</v>
      </c>
      <c r="I10">
        <v>59</v>
      </c>
      <c r="J10">
        <v>59</v>
      </c>
    </row>
    <row r="11" spans="1:22" x14ac:dyDescent="0.2">
      <c r="C11">
        <v>2</v>
      </c>
      <c r="D11">
        <v>68</v>
      </c>
      <c r="E11">
        <v>193</v>
      </c>
      <c r="F11">
        <v>60</v>
      </c>
      <c r="G11">
        <v>68</v>
      </c>
      <c r="H11">
        <v>60</v>
      </c>
      <c r="I11">
        <v>60</v>
      </c>
      <c r="J11">
        <v>60</v>
      </c>
    </row>
    <row r="12" spans="1:22" x14ac:dyDescent="0.2">
      <c r="C12">
        <v>3</v>
      </c>
      <c r="D12">
        <v>45</v>
      </c>
      <c r="E12">
        <v>177</v>
      </c>
      <c r="F12">
        <v>47</v>
      </c>
      <c r="G12">
        <v>43</v>
      </c>
      <c r="H12">
        <v>45</v>
      </c>
      <c r="I12">
        <v>45</v>
      </c>
      <c r="J12">
        <v>45</v>
      </c>
    </row>
    <row r="13" spans="1:22" x14ac:dyDescent="0.2">
      <c r="B13" t="s">
        <v>2</v>
      </c>
      <c r="C13">
        <v>1</v>
      </c>
      <c r="D13">
        <v>41</v>
      </c>
      <c r="E13">
        <v>167</v>
      </c>
      <c r="F13">
        <v>43</v>
      </c>
      <c r="G13">
        <v>40</v>
      </c>
      <c r="H13">
        <v>41</v>
      </c>
      <c r="I13">
        <v>40</v>
      </c>
      <c r="J13">
        <v>40</v>
      </c>
    </row>
    <row r="14" spans="1:22" x14ac:dyDescent="0.2">
      <c r="C14">
        <v>2</v>
      </c>
      <c r="D14">
        <v>66</v>
      </c>
      <c r="E14">
        <v>182</v>
      </c>
      <c r="F14">
        <v>52</v>
      </c>
      <c r="G14">
        <v>63</v>
      </c>
      <c r="H14">
        <v>52</v>
      </c>
      <c r="I14">
        <v>51</v>
      </c>
      <c r="J14">
        <v>51</v>
      </c>
    </row>
    <row r="15" spans="1:22" x14ac:dyDescent="0.2">
      <c r="C15">
        <v>3</v>
      </c>
      <c r="D15">
        <v>73</v>
      </c>
      <c r="E15">
        <v>167</v>
      </c>
      <c r="F15">
        <v>58</v>
      </c>
      <c r="G15">
        <v>70</v>
      </c>
      <c r="H15">
        <v>53</v>
      </c>
      <c r="I15">
        <v>53</v>
      </c>
      <c r="J15">
        <v>53</v>
      </c>
    </row>
    <row r="16" spans="1:22" x14ac:dyDescent="0.2">
      <c r="B16" t="s">
        <v>3</v>
      </c>
      <c r="C16">
        <v>1</v>
      </c>
      <c r="D16">
        <v>97</v>
      </c>
      <c r="E16">
        <v>245</v>
      </c>
      <c r="F16">
        <v>84</v>
      </c>
      <c r="G16">
        <v>93</v>
      </c>
      <c r="H16">
        <v>80</v>
      </c>
      <c r="I16">
        <v>80</v>
      </c>
      <c r="J16">
        <v>80</v>
      </c>
    </row>
    <row r="17" spans="1:23" x14ac:dyDescent="0.2">
      <c r="C17">
        <v>2</v>
      </c>
      <c r="D17">
        <v>47</v>
      </c>
      <c r="E17">
        <v>167</v>
      </c>
      <c r="F17">
        <v>48</v>
      </c>
      <c r="G17">
        <v>47</v>
      </c>
      <c r="H17">
        <v>47</v>
      </c>
      <c r="I17">
        <v>47</v>
      </c>
      <c r="J17">
        <v>47</v>
      </c>
    </row>
    <row r="18" spans="1:23" x14ac:dyDescent="0.2">
      <c r="C18">
        <v>3</v>
      </c>
      <c r="D18">
        <v>86</v>
      </c>
      <c r="E18">
        <v>183</v>
      </c>
      <c r="F18">
        <v>82</v>
      </c>
      <c r="G18">
        <v>85</v>
      </c>
      <c r="H18">
        <v>81</v>
      </c>
      <c r="I18">
        <v>81</v>
      </c>
      <c r="J18">
        <v>81</v>
      </c>
    </row>
    <row r="20" spans="1:23" x14ac:dyDescent="0.2">
      <c r="A20" t="s">
        <v>25</v>
      </c>
      <c r="L20" s="8" t="s">
        <v>14</v>
      </c>
      <c r="M20" s="8"/>
      <c r="N20" s="8" t="s">
        <v>13</v>
      </c>
      <c r="O20" s="8"/>
    </row>
    <row r="22" spans="1:23" x14ac:dyDescent="0.2">
      <c r="L22" s="3" t="s">
        <v>12</v>
      </c>
      <c r="N22" s="3" t="s">
        <v>20</v>
      </c>
      <c r="P22" t="s">
        <v>24</v>
      </c>
      <c r="Q22" t="s">
        <v>21</v>
      </c>
      <c r="R22" t="s">
        <v>22</v>
      </c>
      <c r="S22" t="s">
        <v>23</v>
      </c>
      <c r="U22" t="s">
        <v>26</v>
      </c>
    </row>
    <row r="23" spans="1:23" x14ac:dyDescent="0.2">
      <c r="B23" t="s">
        <v>17</v>
      </c>
      <c r="D23">
        <f t="shared" ref="D23:J23" si="0">SUM(D7:D9)</f>
        <v>175</v>
      </c>
      <c r="E23">
        <f t="shared" si="0"/>
        <v>590</v>
      </c>
      <c r="F23">
        <f t="shared" si="0"/>
        <v>152</v>
      </c>
      <c r="G23">
        <f t="shared" si="0"/>
        <v>167</v>
      </c>
      <c r="H23">
        <f t="shared" si="0"/>
        <v>142</v>
      </c>
      <c r="I23">
        <f t="shared" si="0"/>
        <v>138</v>
      </c>
      <c r="J23">
        <f t="shared" si="0"/>
        <v>138</v>
      </c>
      <c r="L23" s="4">
        <f>(H23/F23)*100</f>
        <v>93.421052631578945</v>
      </c>
      <c r="N23" s="5">
        <f>(J23/F23)*100</f>
        <v>90.789473684210535</v>
      </c>
      <c r="P23">
        <f>D23+E23+-G23</f>
        <v>598</v>
      </c>
      <c r="Q23">
        <f>(G23/P23)*100</f>
        <v>27.926421404682273</v>
      </c>
      <c r="R23">
        <f>((D23-G23)/P23)*100</f>
        <v>1.3377926421404682</v>
      </c>
      <c r="S23">
        <f>((E23-G23)/P23)*100</f>
        <v>70.735785953177256</v>
      </c>
      <c r="U23">
        <f>(G23/E23)*100</f>
        <v>28.305084745762709</v>
      </c>
      <c r="V23">
        <f>(G23/D23)*100</f>
        <v>95.428571428571431</v>
      </c>
    </row>
    <row r="24" spans="1:23" x14ac:dyDescent="0.2">
      <c r="B24" t="s">
        <v>1</v>
      </c>
      <c r="D24">
        <f>SUM(D10:D12)</f>
        <v>185</v>
      </c>
      <c r="E24">
        <f t="shared" ref="E24:J24" si="1">SUM(E10:E12)</f>
        <v>594</v>
      </c>
      <c r="F24">
        <f t="shared" si="1"/>
        <v>169</v>
      </c>
      <c r="G24">
        <f t="shared" si="1"/>
        <v>179</v>
      </c>
      <c r="H24">
        <f t="shared" si="1"/>
        <v>166</v>
      </c>
      <c r="I24">
        <f t="shared" si="1"/>
        <v>164</v>
      </c>
      <c r="J24">
        <f t="shared" si="1"/>
        <v>164</v>
      </c>
      <c r="L24" s="4">
        <f t="shared" ref="L24:L26" si="2">(H24/F24)*100</f>
        <v>98.224852071005913</v>
      </c>
      <c r="N24" s="5">
        <f t="shared" ref="N24:N26" si="3">(J24/F24)*100</f>
        <v>97.041420118343197</v>
      </c>
      <c r="P24">
        <f>D24+E24+-G24</f>
        <v>600</v>
      </c>
      <c r="Q24">
        <f t="shared" ref="Q24:Q26" si="4">(G24/P24)*100</f>
        <v>29.833333333333336</v>
      </c>
      <c r="R24">
        <f t="shared" ref="R24:R26" si="5">((D24-G24)/P24)*100</f>
        <v>1</v>
      </c>
      <c r="S24">
        <f t="shared" ref="S24:S26" si="6">((E24-G24)/P24)*100</f>
        <v>69.166666666666671</v>
      </c>
      <c r="U24">
        <f t="shared" ref="U24:U26" si="7">(G24/E24)*100</f>
        <v>30.134680134680135</v>
      </c>
      <c r="V24">
        <f t="shared" ref="V24:V26" si="8">(G24/D24)*100</f>
        <v>96.756756756756758</v>
      </c>
    </row>
    <row r="25" spans="1:23" x14ac:dyDescent="0.2">
      <c r="B25" t="s">
        <v>2</v>
      </c>
      <c r="D25">
        <f>SUM(D13:D15)</f>
        <v>180</v>
      </c>
      <c r="E25">
        <f t="shared" ref="E25:J25" si="9">SUM(E13:E15)</f>
        <v>516</v>
      </c>
      <c r="F25">
        <f t="shared" si="9"/>
        <v>153</v>
      </c>
      <c r="G25">
        <f t="shared" si="9"/>
        <v>173</v>
      </c>
      <c r="H25">
        <f t="shared" si="9"/>
        <v>146</v>
      </c>
      <c r="I25">
        <f t="shared" si="9"/>
        <v>144</v>
      </c>
      <c r="J25">
        <f t="shared" si="9"/>
        <v>144</v>
      </c>
      <c r="L25" s="4">
        <f t="shared" si="2"/>
        <v>95.424836601307192</v>
      </c>
      <c r="N25" s="5">
        <f t="shared" si="3"/>
        <v>94.117647058823522</v>
      </c>
      <c r="P25">
        <f>D25+E25+-G25</f>
        <v>523</v>
      </c>
      <c r="Q25">
        <f t="shared" si="4"/>
        <v>33.078393881453152</v>
      </c>
      <c r="R25">
        <f t="shared" si="5"/>
        <v>1.338432122370937</v>
      </c>
      <c r="S25">
        <f t="shared" si="6"/>
        <v>65.583173996175901</v>
      </c>
      <c r="U25">
        <f t="shared" si="7"/>
        <v>33.527131782945737</v>
      </c>
      <c r="V25">
        <f t="shared" si="8"/>
        <v>96.111111111111114</v>
      </c>
      <c r="W25" s="9"/>
    </row>
    <row r="26" spans="1:23" x14ac:dyDescent="0.2">
      <c r="B26" t="s">
        <v>3</v>
      </c>
      <c r="D26">
        <f>SUM(D16:D18)</f>
        <v>230</v>
      </c>
      <c r="E26">
        <f t="shared" ref="E26:J26" si="10">SUM(E16:E18)</f>
        <v>595</v>
      </c>
      <c r="F26">
        <f t="shared" si="10"/>
        <v>214</v>
      </c>
      <c r="G26">
        <f t="shared" si="10"/>
        <v>225</v>
      </c>
      <c r="H26">
        <f t="shared" si="10"/>
        <v>208</v>
      </c>
      <c r="I26">
        <f t="shared" si="10"/>
        <v>208</v>
      </c>
      <c r="J26">
        <f t="shared" si="10"/>
        <v>208</v>
      </c>
      <c r="L26" s="4">
        <f t="shared" si="2"/>
        <v>97.196261682242991</v>
      </c>
      <c r="N26" s="5">
        <f t="shared" si="3"/>
        <v>97.196261682242991</v>
      </c>
      <c r="P26">
        <f>D26+E26+-G26</f>
        <v>600</v>
      </c>
      <c r="Q26">
        <f t="shared" si="4"/>
        <v>37.5</v>
      </c>
      <c r="R26">
        <f t="shared" si="5"/>
        <v>0.83333333333333337</v>
      </c>
      <c r="S26">
        <f t="shared" si="6"/>
        <v>61.666666666666671</v>
      </c>
      <c r="U26">
        <f t="shared" si="7"/>
        <v>37.815126050420169</v>
      </c>
      <c r="V26">
        <f t="shared" si="8"/>
        <v>97.826086956521735</v>
      </c>
    </row>
    <row r="27" spans="1:23" x14ac:dyDescent="0.2">
      <c r="L27" s="3"/>
      <c r="N27" s="3"/>
    </row>
    <row r="28" spans="1:23" x14ac:dyDescent="0.2">
      <c r="C28" t="s">
        <v>18</v>
      </c>
      <c r="D28">
        <f>AVERAGE(D23:D26)</f>
        <v>192.5</v>
      </c>
      <c r="E28">
        <f t="shared" ref="E28:J28" si="11">AVERAGE(E23:E26)</f>
        <v>573.75</v>
      </c>
      <c r="F28">
        <f t="shared" si="11"/>
        <v>172</v>
      </c>
      <c r="G28">
        <f t="shared" si="11"/>
        <v>186</v>
      </c>
      <c r="H28">
        <f t="shared" si="11"/>
        <v>165.5</v>
      </c>
      <c r="I28">
        <f t="shared" si="11"/>
        <v>163.5</v>
      </c>
      <c r="J28">
        <f t="shared" si="11"/>
        <v>163.5</v>
      </c>
      <c r="L28" s="6">
        <f t="shared" ref="L28" si="12">AVERAGE(L23:L26)</f>
        <v>96.066750746533771</v>
      </c>
      <c r="N28" s="6">
        <f t="shared" ref="N28" si="13">AVERAGE(N23:N26)</f>
        <v>94.786200635905061</v>
      </c>
      <c r="P28">
        <f>SUM(P23:P26)</f>
        <v>2321</v>
      </c>
      <c r="Q28" s="6">
        <f>AVERAGE(Q23:Q26)</f>
        <v>32.084537154867192</v>
      </c>
      <c r="R28" s="6">
        <f>AVERAGE(R23:R26)</f>
        <v>1.1273895244611847</v>
      </c>
      <c r="S28" s="6">
        <f>AVERAGE(S23:S26)</f>
        <v>66.788073320671629</v>
      </c>
      <c r="U28" s="6">
        <f>AVERAGE(U23:U26)</f>
        <v>32.445505678452186</v>
      </c>
      <c r="V28" s="6">
        <f>AVERAGE(V23:V26)</f>
        <v>96.530631563240263</v>
      </c>
    </row>
    <row r="29" spans="1:23" x14ac:dyDescent="0.2">
      <c r="D29">
        <f>COUNT(D23:D26)</f>
        <v>4</v>
      </c>
      <c r="E29">
        <f t="shared" ref="E29:J29" si="14">COUNT(E23:E26)</f>
        <v>4</v>
      </c>
      <c r="F29">
        <f t="shared" si="14"/>
        <v>4</v>
      </c>
      <c r="G29">
        <f t="shared" si="14"/>
        <v>4</v>
      </c>
      <c r="H29">
        <f t="shared" si="14"/>
        <v>4</v>
      </c>
      <c r="I29">
        <f t="shared" si="14"/>
        <v>4</v>
      </c>
      <c r="J29">
        <f t="shared" si="14"/>
        <v>4</v>
      </c>
      <c r="L29" s="6">
        <f t="shared" ref="L29" si="15">COUNT(L23:L26)</f>
        <v>4</v>
      </c>
      <c r="N29" s="6">
        <f t="shared" ref="N29" si="16">COUNT(N23:N26)</f>
        <v>4</v>
      </c>
      <c r="Q29" s="7">
        <f>COUNT(Q23:Q26)</f>
        <v>4</v>
      </c>
      <c r="R29" s="7">
        <f>COUNT(R23:R26)</f>
        <v>4</v>
      </c>
      <c r="S29" s="7">
        <f>COUNT(S23:S26)</f>
        <v>4</v>
      </c>
      <c r="U29" s="7">
        <f>COUNT(U23:U26)</f>
        <v>4</v>
      </c>
      <c r="V29" s="7">
        <f>COUNT(V23:V26)</f>
        <v>4</v>
      </c>
    </row>
    <row r="30" spans="1:23" x14ac:dyDescent="0.2">
      <c r="C30" t="s">
        <v>19</v>
      </c>
      <c r="D30">
        <f>STDEV(D23:D26)/SQRT(D29)</f>
        <v>12.665570127975553</v>
      </c>
      <c r="E30">
        <f t="shared" ref="E30:J30" si="17">STDEV(E23:E26)/SQRT(E29)</f>
        <v>19.280279216512053</v>
      </c>
      <c r="F30">
        <f t="shared" si="17"/>
        <v>14.53157481715821</v>
      </c>
      <c r="G30">
        <f t="shared" si="17"/>
        <v>13.228756555322953</v>
      </c>
      <c r="H30">
        <f t="shared" si="17"/>
        <v>15.107944929738128</v>
      </c>
      <c r="I30">
        <f t="shared" si="17"/>
        <v>15.840349322747484</v>
      </c>
      <c r="J30">
        <f t="shared" si="17"/>
        <v>15.840349322747484</v>
      </c>
      <c r="L30" s="6">
        <f t="shared" ref="L30" si="18">STDEV(L23:L26)/SQRT(L29)</f>
        <v>1.0545523760460571</v>
      </c>
      <c r="N30" s="6">
        <f t="shared" ref="N30" si="19">STDEV(N23:N26)/SQRT(N29)</f>
        <v>1.5087301330609668</v>
      </c>
      <c r="Q30" s="6">
        <f>STDEV(Q23:Q26)/SQRT(Q29)</f>
        <v>2.0950901782106768</v>
      </c>
      <c r="R30" s="6">
        <f>STDEV(R23:R26)/SQRT(R29)</f>
        <v>0.12632813903505616</v>
      </c>
      <c r="S30" s="6">
        <f>STDEV(S23:S26)/SQRT(S29)</f>
        <v>2.0191320295346569</v>
      </c>
      <c r="U30" s="6">
        <f>STDEV(U23:U26)/SQRT(U29)</f>
        <v>2.0913659444363537</v>
      </c>
      <c r="V30" s="6">
        <f>STDEV(V23:V26)/SQRT(V29)</f>
        <v>0.50989142874618054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shinkei2-t</dc:creator>
  <cp:lastModifiedBy>Srikanta Chowdhury</cp:lastModifiedBy>
  <dcterms:created xsi:type="dcterms:W3CDTF">2019-03-28T07:14:34Z</dcterms:created>
  <dcterms:modified xsi:type="dcterms:W3CDTF">2019-04-17T15:58:27Z</dcterms:modified>
</cp:coreProperties>
</file>