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1760"/>
  </bookViews>
  <sheets>
    <sheet name="Cell-attached" sheetId="1" r:id="rId1"/>
    <sheet name="Current injection" sheetId="2" r:id="rId2"/>
    <sheet name="Statistics" sheetId="3" r:id="rId3"/>
  </sheets>
  <calcPr calcId="145621"/>
</workbook>
</file>

<file path=xl/calcChain.xml><?xml version="1.0" encoding="utf-8"?>
<calcChain xmlns="http://schemas.openxmlformats.org/spreadsheetml/2006/main">
  <c r="H77" i="2" l="1"/>
  <c r="I77" i="2"/>
  <c r="J77" i="2"/>
  <c r="K77" i="2"/>
  <c r="H78" i="2"/>
  <c r="I78" i="2"/>
  <c r="J78" i="2"/>
  <c r="K78" i="2"/>
  <c r="H79" i="2"/>
  <c r="I79" i="2"/>
  <c r="J79" i="2"/>
  <c r="K79" i="2"/>
  <c r="H80" i="2"/>
  <c r="I80" i="2"/>
  <c r="J80" i="2"/>
  <c r="K80" i="2"/>
  <c r="H81" i="2"/>
  <c r="I81" i="2"/>
  <c r="J81" i="2"/>
  <c r="K81" i="2"/>
  <c r="H82" i="2"/>
  <c r="I82" i="2"/>
  <c r="J82" i="2"/>
  <c r="K82" i="2"/>
  <c r="H83" i="2"/>
  <c r="I83" i="2"/>
  <c r="J83" i="2"/>
  <c r="K83" i="2"/>
  <c r="H84" i="2"/>
  <c r="I84" i="2"/>
  <c r="J84" i="2"/>
  <c r="K84" i="2"/>
  <c r="G84" i="2"/>
  <c r="G82" i="2"/>
  <c r="G80" i="2"/>
  <c r="G78" i="2"/>
  <c r="G83" i="2" l="1"/>
  <c r="G81" i="2"/>
  <c r="G79" i="2"/>
  <c r="G77" i="2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</calcChain>
</file>

<file path=xl/sharedStrings.xml><?xml version="1.0" encoding="utf-8"?>
<sst xmlns="http://schemas.openxmlformats.org/spreadsheetml/2006/main" count="991" uniqueCount="52">
  <si>
    <t>Cell-attached</t>
    <phoneticPr fontId="2" type="noConversion"/>
  </si>
  <si>
    <t>Current injection</t>
    <phoneticPr fontId="2" type="noConversion"/>
  </si>
  <si>
    <t>Mouse line</t>
    <phoneticPr fontId="2" type="noConversion"/>
  </si>
  <si>
    <t>Genetype</t>
    <phoneticPr fontId="2" type="noConversion"/>
  </si>
  <si>
    <t>Location</t>
    <phoneticPr fontId="2" type="noConversion"/>
  </si>
  <si>
    <t>Mouse nr.</t>
    <phoneticPr fontId="2" type="noConversion"/>
  </si>
  <si>
    <t>PC nr.</t>
    <phoneticPr fontId="2" type="noConversion"/>
  </si>
  <si>
    <t>Spike rate (Hz)</t>
    <phoneticPr fontId="2" type="noConversion"/>
  </si>
  <si>
    <t>CV</t>
  </si>
  <si>
    <t>CV2_mean</t>
    <phoneticPr fontId="2" type="noConversion"/>
  </si>
  <si>
    <t>Genetype</t>
    <phoneticPr fontId="2" type="noConversion"/>
  </si>
  <si>
    <t>Location</t>
    <phoneticPr fontId="2" type="noConversion"/>
  </si>
  <si>
    <t>Mouse nr.</t>
    <phoneticPr fontId="2" type="noConversion"/>
  </si>
  <si>
    <t>PC nr.</t>
    <phoneticPr fontId="2" type="noConversion"/>
  </si>
  <si>
    <t>Holding current (pA)</t>
    <phoneticPr fontId="2" type="noConversion"/>
  </si>
  <si>
    <t>Slope</t>
    <phoneticPr fontId="2" type="noConversion"/>
  </si>
  <si>
    <t>Peak (mV)</t>
    <phoneticPr fontId="2" type="noConversion"/>
  </si>
  <si>
    <t>HW (ms)</t>
    <phoneticPr fontId="2" type="noConversion"/>
  </si>
  <si>
    <t>AHP (mV)</t>
    <phoneticPr fontId="2" type="noConversion"/>
  </si>
  <si>
    <t>WT</t>
    <phoneticPr fontId="2" type="noConversion"/>
  </si>
  <si>
    <t>Lobules I-III</t>
    <phoneticPr fontId="2" type="noConversion"/>
  </si>
  <si>
    <t>WT</t>
    <phoneticPr fontId="2" type="noConversion"/>
  </si>
  <si>
    <t>Lobules I-III</t>
    <phoneticPr fontId="2" type="noConversion"/>
  </si>
  <si>
    <t>Lobule X</t>
    <phoneticPr fontId="2" type="noConversion"/>
  </si>
  <si>
    <t>MUT</t>
    <phoneticPr fontId="2" type="noConversion"/>
  </si>
  <si>
    <t>MUT</t>
    <phoneticPr fontId="2" type="noConversion"/>
  </si>
  <si>
    <t>Lobule X</t>
    <phoneticPr fontId="2" type="noConversion"/>
  </si>
  <si>
    <t>WT</t>
    <phoneticPr fontId="2" type="noConversion"/>
  </si>
  <si>
    <t>Lobules I-III</t>
    <phoneticPr fontId="2" type="noConversion"/>
  </si>
  <si>
    <t>mean</t>
    <phoneticPr fontId="2" type="noConversion"/>
  </si>
  <si>
    <t>sem</t>
    <phoneticPr fontId="2" type="noConversion"/>
  </si>
  <si>
    <t>MUT</t>
    <phoneticPr fontId="2" type="noConversion"/>
  </si>
  <si>
    <t>sd</t>
    <phoneticPr fontId="2" type="noConversion"/>
  </si>
  <si>
    <t xml:space="preserve">current pulses (ranging from -100 to 1100pA with 100pA increments) from a membrane holding potential of –65 mV at 33.0±1.0°C. </t>
    <phoneticPr fontId="2" type="noConversion"/>
  </si>
  <si>
    <t>average over cells</t>
  </si>
  <si>
    <t>average per mouse, averaged over mice</t>
    <phoneticPr fontId="2" type="noConversion"/>
  </si>
  <si>
    <t>average per mouse, averaged over mice</t>
    <phoneticPr fontId="2" type="noConversion"/>
  </si>
  <si>
    <t>t-value</t>
    <phoneticPr fontId="2" type="noConversion"/>
  </si>
  <si>
    <t>df</t>
    <phoneticPr fontId="2" type="noConversion"/>
  </si>
  <si>
    <t>Statistics</t>
    <phoneticPr fontId="2" type="noConversion"/>
  </si>
  <si>
    <t>Lobules I-III</t>
  </si>
  <si>
    <t>Lobule X</t>
  </si>
  <si>
    <t>average over cells</t>
    <phoneticPr fontId="2" type="noConversion"/>
  </si>
  <si>
    <t>Average</t>
    <phoneticPr fontId="2" type="noConversion"/>
  </si>
  <si>
    <t>P-value</t>
    <phoneticPr fontId="2" type="noConversion"/>
  </si>
  <si>
    <t xml:space="preserve">P-value </t>
    <phoneticPr fontId="2" type="noConversion"/>
  </si>
  <si>
    <t>Average</t>
    <phoneticPr fontId="2" type="noConversion"/>
  </si>
  <si>
    <r>
      <t>Spontaneous firing activity of PCs in cell-attached mode from</t>
    </r>
    <r>
      <rPr>
        <i/>
        <sz val="11"/>
        <color theme="1"/>
        <rFont val="Times New Roman"/>
        <family val="1"/>
      </rPr>
      <t>TRPC3</t>
    </r>
    <r>
      <rPr>
        <i/>
        <vertAlign val="superscript"/>
        <sz val="11"/>
        <color theme="1"/>
        <rFont val="Times New Roman"/>
        <family val="1"/>
      </rPr>
      <t>Mwk/-</t>
    </r>
    <r>
      <rPr>
        <sz val="11"/>
        <color theme="1"/>
        <rFont val="Times New Roman"/>
        <family val="1"/>
      </rPr>
      <t xml:space="preserve"> mice and </t>
    </r>
    <r>
      <rPr>
        <i/>
        <sz val="11"/>
        <color theme="1"/>
        <rFont val="Times New Roman"/>
        <family val="1"/>
      </rPr>
      <t xml:space="preserve"> pcp2</t>
    </r>
    <r>
      <rPr>
        <i/>
        <vertAlign val="superscript"/>
        <sz val="11"/>
        <color theme="1"/>
        <rFont val="Times New Roman"/>
        <family val="1"/>
      </rPr>
      <t>Cre</t>
    </r>
    <r>
      <rPr>
        <i/>
        <sz val="11"/>
        <color theme="1"/>
        <rFont val="Times New Roman"/>
        <family val="1"/>
      </rPr>
      <t>;TRPC3</t>
    </r>
    <r>
      <rPr>
        <i/>
        <vertAlign val="superscript"/>
        <sz val="11"/>
        <color theme="1"/>
        <rFont val="Times New Roman"/>
        <family val="1"/>
      </rPr>
      <t>fl/fl</t>
    </r>
    <r>
      <rPr>
        <i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mice</t>
    </r>
    <phoneticPr fontId="2" type="noConversion"/>
  </si>
  <si>
    <r>
      <t>TRPC3</t>
    </r>
    <r>
      <rPr>
        <i/>
        <vertAlign val="superscript"/>
        <sz val="11"/>
        <color theme="1"/>
        <rFont val="Times New Roman"/>
        <family val="1"/>
      </rPr>
      <t xml:space="preserve">Mwk/- </t>
    </r>
    <phoneticPr fontId="2" type="noConversion"/>
  </si>
  <si>
    <r>
      <t xml:space="preserve"> pcp2</t>
    </r>
    <r>
      <rPr>
        <i/>
        <vertAlign val="superscript"/>
        <sz val="11"/>
        <color theme="1"/>
        <rFont val="Times New Roman"/>
        <family val="1"/>
      </rPr>
      <t>Cre</t>
    </r>
    <r>
      <rPr>
        <i/>
        <sz val="11"/>
        <color theme="1"/>
        <rFont val="Times New Roman"/>
        <family val="1"/>
      </rPr>
      <t>;TRPC3</t>
    </r>
    <r>
      <rPr>
        <i/>
        <vertAlign val="superscript"/>
        <sz val="11"/>
        <color theme="1"/>
        <rFont val="Times New Roman"/>
        <family val="1"/>
      </rPr>
      <t xml:space="preserve">fl/fl </t>
    </r>
    <phoneticPr fontId="2" type="noConversion"/>
  </si>
  <si>
    <r>
      <t xml:space="preserve">Whole-cell patch-clamp recordings in slice from PCs of </t>
    </r>
    <r>
      <rPr>
        <i/>
        <sz val="11"/>
        <color theme="1"/>
        <rFont val="Times New Roman"/>
        <family val="1"/>
      </rPr>
      <t>pcp2</t>
    </r>
    <r>
      <rPr>
        <i/>
        <vertAlign val="superscript"/>
        <sz val="11"/>
        <color theme="1"/>
        <rFont val="Times New Roman"/>
        <family val="1"/>
      </rPr>
      <t>Cre</t>
    </r>
    <r>
      <rPr>
        <i/>
        <sz val="11"/>
        <color theme="1"/>
        <rFont val="Times New Roman"/>
        <family val="1"/>
      </rPr>
      <t>;TRPC3</t>
    </r>
    <r>
      <rPr>
        <i/>
        <vertAlign val="superscript"/>
        <sz val="11"/>
        <color theme="1"/>
        <rFont val="Times New Roman"/>
        <family val="1"/>
      </rPr>
      <t>fl/fl</t>
    </r>
    <r>
      <rPr>
        <i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mice by injection of brief (1s) depolarizing </t>
    </r>
    <phoneticPr fontId="2" type="noConversion"/>
  </si>
  <si>
    <r>
      <t xml:space="preserve">Statistics (T test) for  in vitro firing activity of PCs in  </t>
    </r>
    <r>
      <rPr>
        <i/>
        <sz val="11"/>
        <color theme="1"/>
        <rFont val="Times New Roman"/>
        <family val="1"/>
      </rPr>
      <t>TRPC3</t>
    </r>
    <r>
      <rPr>
        <i/>
        <vertAlign val="superscript"/>
        <sz val="11"/>
        <color theme="1"/>
        <rFont val="Times New Roman"/>
        <family val="1"/>
      </rPr>
      <t>Mwk/-</t>
    </r>
    <r>
      <rPr>
        <sz val="11"/>
        <color theme="1"/>
        <rFont val="Times New Roman"/>
        <family val="1"/>
      </rPr>
      <t xml:space="preserve">mice and </t>
    </r>
    <r>
      <rPr>
        <i/>
        <sz val="11"/>
        <color theme="1"/>
        <rFont val="Times New Roman"/>
        <family val="1"/>
      </rPr>
      <t xml:space="preserve"> pcp2</t>
    </r>
    <r>
      <rPr>
        <i/>
        <vertAlign val="superscript"/>
        <sz val="11"/>
        <color theme="1"/>
        <rFont val="Times New Roman"/>
        <family val="1"/>
      </rPr>
      <t>Cre</t>
    </r>
    <r>
      <rPr>
        <i/>
        <sz val="11"/>
        <color theme="1"/>
        <rFont val="Times New Roman"/>
        <family val="1"/>
      </rPr>
      <t>;TRPC3</t>
    </r>
    <r>
      <rPr>
        <i/>
        <vertAlign val="superscript"/>
        <sz val="11"/>
        <color theme="1"/>
        <rFont val="Times New Roman"/>
        <family val="1"/>
      </rPr>
      <t>fl/fl</t>
    </r>
    <r>
      <rPr>
        <sz val="11"/>
        <color theme="1"/>
        <rFont val="Times New Roman"/>
        <family val="1"/>
      </rPr>
      <t xml:space="preserve"> mice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</si>
</sst>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9" x14ac:knownFonts="1">
    <font>
      <sz val="11"/>
      <color theme="1"/>
      <name val="宋体"/>
      <family val="2"/>
      <charset val="134"/>
      <scheme val="minor"/>
    </font>
    <font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>
      <alignment vertical="center"/>
    </xf>
    <xf numFmtId="0" fontId="0" fillId="5" borderId="0" xfId="0" applyFill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center" vertical="center"/>
    </xf>
    <xf numFmtId="176" fontId="1" fillId="0" borderId="14" xfId="0" applyNumberFormat="1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top"/>
    </xf>
    <xf numFmtId="0" fontId="1" fillId="5" borderId="19" xfId="0" applyFont="1" applyFill="1" applyBorder="1" applyAlignment="1">
      <alignment horizontal="center" vertical="top"/>
    </xf>
    <xf numFmtId="0" fontId="1" fillId="5" borderId="2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5"/>
  <sheetViews>
    <sheetView tabSelected="1" zoomScale="80" zoomScaleNormal="80" workbookViewId="0">
      <selection activeCell="L35" sqref="L35"/>
    </sheetView>
  </sheetViews>
  <sheetFormatPr defaultRowHeight="15" x14ac:dyDescent="0.15"/>
  <cols>
    <col min="1" max="1" width="5.125" style="1" customWidth="1"/>
    <col min="2" max="2" width="19.5" style="1" bestFit="1" customWidth="1"/>
    <col min="3" max="3" width="9.625" style="1" customWidth="1"/>
    <col min="4" max="4" width="11.5" style="1" customWidth="1"/>
    <col min="5" max="5" width="10.125" style="1" bestFit="1" customWidth="1"/>
    <col min="6" max="6" width="7.125" style="1" customWidth="1"/>
    <col min="7" max="7" width="14.625" style="1" bestFit="1" customWidth="1"/>
    <col min="8" max="9" width="10.875" style="1" bestFit="1" customWidth="1"/>
    <col min="19" max="16384" width="9" style="1"/>
  </cols>
  <sheetData>
    <row r="1" spans="1:18" ht="18" x14ac:dyDescent="0.15">
      <c r="A1" s="15"/>
      <c r="B1" s="89" t="s">
        <v>47</v>
      </c>
      <c r="C1" s="90"/>
      <c r="D1" s="90"/>
      <c r="E1" s="90"/>
      <c r="F1" s="90"/>
      <c r="G1" s="90"/>
      <c r="H1" s="90"/>
      <c r="I1" s="91"/>
      <c r="J1" s="14"/>
      <c r="K1" s="14"/>
      <c r="L1" s="14"/>
      <c r="M1" s="14"/>
      <c r="N1" s="14"/>
      <c r="O1" s="14"/>
      <c r="P1" s="14"/>
      <c r="Q1" s="14"/>
      <c r="R1" s="14"/>
    </row>
    <row r="2" spans="1:18" ht="15.75" thickBot="1" x14ac:dyDescent="0.2">
      <c r="A2" s="15"/>
      <c r="B2" s="15"/>
      <c r="C2" s="15"/>
      <c r="D2" s="15"/>
      <c r="E2" s="15"/>
      <c r="F2" s="15"/>
      <c r="G2" s="15"/>
      <c r="H2" s="15"/>
      <c r="I2" s="15"/>
      <c r="J2" s="1"/>
      <c r="K2" s="1"/>
      <c r="L2" s="1"/>
      <c r="M2" s="1"/>
      <c r="N2" s="1"/>
      <c r="O2" s="1"/>
      <c r="P2" s="1"/>
      <c r="Q2" s="1"/>
      <c r="R2" s="1"/>
    </row>
    <row r="3" spans="1:18" ht="11.25" customHeight="1" x14ac:dyDescent="0.15">
      <c r="B3" s="49" t="s">
        <v>0</v>
      </c>
      <c r="C3" s="50"/>
      <c r="D3" s="50"/>
      <c r="E3" s="50"/>
      <c r="F3" s="50"/>
      <c r="G3" s="50"/>
      <c r="H3" s="50"/>
      <c r="I3" s="51"/>
      <c r="J3" s="1"/>
      <c r="K3" s="1"/>
      <c r="L3" s="1"/>
      <c r="M3" s="1"/>
      <c r="N3" s="1"/>
      <c r="O3" s="1"/>
      <c r="P3" s="1"/>
      <c r="Q3" s="1"/>
      <c r="R3" s="1"/>
    </row>
    <row r="4" spans="1:18" ht="8.25" customHeight="1" x14ac:dyDescent="0.15">
      <c r="B4" s="52"/>
      <c r="C4" s="53"/>
      <c r="D4" s="53"/>
      <c r="E4" s="53"/>
      <c r="F4" s="53"/>
      <c r="G4" s="53"/>
      <c r="H4" s="53"/>
      <c r="I4" s="54"/>
      <c r="J4" s="1"/>
      <c r="K4" s="1"/>
      <c r="L4" s="1"/>
      <c r="M4" s="1"/>
      <c r="N4" s="1"/>
      <c r="O4" s="1"/>
      <c r="P4" s="1"/>
      <c r="Q4" s="1"/>
      <c r="R4" s="1"/>
    </row>
    <row r="5" spans="1:18" x14ac:dyDescent="0.15"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4" t="s">
        <v>9</v>
      </c>
      <c r="J5" s="1"/>
      <c r="K5" s="1"/>
      <c r="M5" s="1"/>
      <c r="N5" s="1"/>
      <c r="O5" s="1"/>
      <c r="P5" s="1"/>
      <c r="Q5" s="1"/>
      <c r="R5" s="1"/>
    </row>
    <row r="6" spans="1:18" ht="15" customHeight="1" x14ac:dyDescent="0.15">
      <c r="B6" s="78" t="s">
        <v>48</v>
      </c>
      <c r="C6" s="18" t="s">
        <v>19</v>
      </c>
      <c r="D6" s="18" t="s">
        <v>20</v>
      </c>
      <c r="E6" s="18">
        <v>1</v>
      </c>
      <c r="F6" s="18">
        <v>1</v>
      </c>
      <c r="G6" s="5">
        <v>65.400000000000006</v>
      </c>
      <c r="H6" s="5">
        <v>0.24517367214024791</v>
      </c>
      <c r="I6" s="6">
        <v>0.21433620765008801</v>
      </c>
      <c r="J6" s="1"/>
      <c r="K6" s="1"/>
      <c r="M6" s="1"/>
      <c r="N6" s="1"/>
      <c r="O6" s="1"/>
      <c r="P6" s="1"/>
      <c r="Q6" s="1"/>
      <c r="R6" s="1"/>
    </row>
    <row r="7" spans="1:18" ht="18" x14ac:dyDescent="0.15">
      <c r="B7" s="78" t="s">
        <v>48</v>
      </c>
      <c r="C7" s="18" t="s">
        <v>21</v>
      </c>
      <c r="D7" s="18" t="s">
        <v>22</v>
      </c>
      <c r="E7" s="18">
        <v>1</v>
      </c>
      <c r="F7" s="18">
        <v>2</v>
      </c>
      <c r="G7" s="5">
        <v>82.266666666666666</v>
      </c>
      <c r="H7" s="5">
        <v>9.4859657856076737E-2</v>
      </c>
      <c r="I7" s="6">
        <v>9.2257979230619722E-2</v>
      </c>
      <c r="J7" s="1"/>
      <c r="K7" s="1"/>
      <c r="L7" s="1"/>
      <c r="M7" s="1"/>
      <c r="N7" s="1"/>
      <c r="O7" s="1"/>
      <c r="P7" s="1"/>
      <c r="Q7" s="1"/>
      <c r="R7" s="1"/>
    </row>
    <row r="8" spans="1:18" ht="18" x14ac:dyDescent="0.15">
      <c r="B8" s="78" t="s">
        <v>48</v>
      </c>
      <c r="C8" s="18" t="s">
        <v>21</v>
      </c>
      <c r="D8" s="18" t="s">
        <v>22</v>
      </c>
      <c r="E8" s="18">
        <v>2</v>
      </c>
      <c r="F8" s="18">
        <v>3</v>
      </c>
      <c r="G8" s="5">
        <v>63.516666666666666</v>
      </c>
      <c r="H8" s="5">
        <v>0.17088585192921088</v>
      </c>
      <c r="I8" s="6">
        <v>0.19410153496621393</v>
      </c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15">
      <c r="B9" s="78" t="s">
        <v>48</v>
      </c>
      <c r="C9" s="18" t="s">
        <v>21</v>
      </c>
      <c r="D9" s="18" t="s">
        <v>22</v>
      </c>
      <c r="E9" s="18">
        <v>2</v>
      </c>
      <c r="F9" s="18">
        <v>4</v>
      </c>
      <c r="G9" s="5">
        <v>57.075000000000003</v>
      </c>
      <c r="H9" s="5">
        <v>0.13308925777153269</v>
      </c>
      <c r="I9" s="6">
        <v>0.11980865949176239</v>
      </c>
      <c r="J9" s="1"/>
      <c r="K9" s="1"/>
      <c r="L9" s="1"/>
      <c r="M9" s="1"/>
      <c r="N9" s="1"/>
      <c r="O9" s="1"/>
      <c r="P9" s="1"/>
      <c r="Q9" s="1"/>
      <c r="R9" s="1"/>
    </row>
    <row r="10" spans="1:18" ht="18" x14ac:dyDescent="0.15">
      <c r="B10" s="78" t="s">
        <v>48</v>
      </c>
      <c r="C10" s="18" t="s">
        <v>21</v>
      </c>
      <c r="D10" s="18" t="s">
        <v>22</v>
      </c>
      <c r="E10" s="18">
        <v>2</v>
      </c>
      <c r="F10" s="18">
        <v>5</v>
      </c>
      <c r="G10" s="5">
        <v>32.30833333333333</v>
      </c>
      <c r="H10" s="5">
        <v>9.3361763483903737E-2</v>
      </c>
      <c r="I10" s="6">
        <v>9.2982140602369048E-2</v>
      </c>
      <c r="J10" s="1"/>
      <c r="K10" s="1"/>
      <c r="L10" s="1"/>
      <c r="M10" s="1"/>
      <c r="N10" s="1"/>
      <c r="O10" s="1"/>
      <c r="P10" s="1"/>
      <c r="Q10" s="1"/>
      <c r="R10" s="1"/>
    </row>
    <row r="11" spans="1:18" ht="18" x14ac:dyDescent="0.15">
      <c r="B11" s="78" t="s">
        <v>48</v>
      </c>
      <c r="C11" s="18" t="s">
        <v>21</v>
      </c>
      <c r="D11" s="18" t="s">
        <v>22</v>
      </c>
      <c r="E11" s="18">
        <v>2</v>
      </c>
      <c r="F11" s="18">
        <v>6</v>
      </c>
      <c r="G11" s="5">
        <v>37.44166666666667</v>
      </c>
      <c r="H11" s="5">
        <v>0.15087786729929958</v>
      </c>
      <c r="I11" s="6">
        <v>0.12159597012064892</v>
      </c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15">
      <c r="B12" s="78" t="s">
        <v>48</v>
      </c>
      <c r="C12" s="18" t="s">
        <v>21</v>
      </c>
      <c r="D12" s="18" t="s">
        <v>22</v>
      </c>
      <c r="E12" s="18">
        <v>2</v>
      </c>
      <c r="F12" s="18">
        <v>7</v>
      </c>
      <c r="G12" s="5">
        <v>60.366666666666667</v>
      </c>
      <c r="H12" s="5">
        <v>0.12115453491508299</v>
      </c>
      <c r="I12" s="6">
        <v>8.9687532148765028E-2</v>
      </c>
      <c r="J12" s="1"/>
      <c r="K12" s="1"/>
      <c r="L12" s="1"/>
      <c r="M12" s="1"/>
      <c r="N12" s="1"/>
      <c r="O12" s="1"/>
      <c r="P12" s="1"/>
      <c r="Q12" s="1"/>
      <c r="R12" s="1"/>
    </row>
    <row r="13" spans="1:18" ht="18" x14ac:dyDescent="0.15">
      <c r="B13" s="78" t="s">
        <v>48</v>
      </c>
      <c r="C13" s="18" t="s">
        <v>21</v>
      </c>
      <c r="D13" s="18" t="s">
        <v>22</v>
      </c>
      <c r="E13" s="18">
        <v>2</v>
      </c>
      <c r="F13" s="18">
        <v>8</v>
      </c>
      <c r="G13" s="5">
        <v>67.5</v>
      </c>
      <c r="H13" s="5">
        <v>6.9373247492377721E-2</v>
      </c>
      <c r="I13" s="6">
        <v>8.5560541936932549E-2</v>
      </c>
      <c r="J13" s="1"/>
      <c r="K13" s="1"/>
      <c r="L13" s="1"/>
      <c r="M13" s="1"/>
      <c r="N13" s="1"/>
      <c r="O13" s="1"/>
      <c r="P13" s="1"/>
      <c r="Q13" s="1"/>
      <c r="R13" s="1"/>
    </row>
    <row r="14" spans="1:18" ht="18" x14ac:dyDescent="0.15">
      <c r="B14" s="78" t="s">
        <v>48</v>
      </c>
      <c r="C14" s="18" t="s">
        <v>21</v>
      </c>
      <c r="D14" s="18" t="s">
        <v>22</v>
      </c>
      <c r="E14" s="18">
        <v>2</v>
      </c>
      <c r="F14" s="18">
        <v>9</v>
      </c>
      <c r="G14" s="5">
        <v>60.15</v>
      </c>
      <c r="H14" s="5">
        <v>0.15580903559252918</v>
      </c>
      <c r="I14" s="6">
        <v>0.15663049599120937</v>
      </c>
      <c r="J14" s="1"/>
      <c r="K14" s="1"/>
      <c r="L14" s="1"/>
      <c r="M14" s="1"/>
      <c r="N14" s="1"/>
      <c r="O14" s="1"/>
      <c r="P14" s="1"/>
      <c r="Q14" s="1"/>
      <c r="R14" s="1"/>
    </row>
    <row r="15" spans="1:18" ht="18" x14ac:dyDescent="0.15">
      <c r="B15" s="78" t="s">
        <v>48</v>
      </c>
      <c r="C15" s="18" t="s">
        <v>21</v>
      </c>
      <c r="D15" s="18" t="s">
        <v>22</v>
      </c>
      <c r="E15" s="18">
        <v>2</v>
      </c>
      <c r="F15" s="18">
        <v>10</v>
      </c>
      <c r="G15" s="5">
        <v>61.603448275862071</v>
      </c>
      <c r="H15" s="5">
        <v>7.6469831941084421E-2</v>
      </c>
      <c r="I15" s="6">
        <v>0.1127412846214039</v>
      </c>
      <c r="J15" s="1"/>
      <c r="K15" s="1"/>
      <c r="L15" s="1"/>
      <c r="M15" s="1"/>
      <c r="N15" s="1"/>
      <c r="O15" s="1"/>
      <c r="P15" s="1"/>
      <c r="Q15" s="1"/>
      <c r="R15" s="1"/>
    </row>
    <row r="16" spans="1:18" ht="18" x14ac:dyDescent="0.15">
      <c r="B16" s="78" t="s">
        <v>48</v>
      </c>
      <c r="C16" s="18" t="s">
        <v>21</v>
      </c>
      <c r="D16" s="18" t="s">
        <v>22</v>
      </c>
      <c r="E16" s="18">
        <v>2</v>
      </c>
      <c r="F16" s="18">
        <v>11</v>
      </c>
      <c r="G16" s="5">
        <v>68.283333333333331</v>
      </c>
      <c r="H16" s="5">
        <v>8.2029834595592224E-2</v>
      </c>
      <c r="I16" s="6">
        <v>9.2929170063121416E-2</v>
      </c>
      <c r="J16" s="1"/>
      <c r="K16" s="1"/>
      <c r="L16" s="1"/>
      <c r="M16" s="1"/>
      <c r="N16" s="1"/>
      <c r="O16" s="1"/>
      <c r="P16" s="1"/>
      <c r="Q16" s="1"/>
      <c r="R16" s="1"/>
    </row>
    <row r="17" spans="2:18" ht="18" x14ac:dyDescent="0.15">
      <c r="B17" s="78" t="s">
        <v>48</v>
      </c>
      <c r="C17" s="18" t="s">
        <v>19</v>
      </c>
      <c r="D17" s="18" t="s">
        <v>20</v>
      </c>
      <c r="E17" s="18">
        <v>3</v>
      </c>
      <c r="F17" s="18">
        <v>12</v>
      </c>
      <c r="G17" s="5">
        <v>103.84166666666667</v>
      </c>
      <c r="H17" s="5">
        <v>4.8806821209866409E-2</v>
      </c>
      <c r="I17" s="6">
        <v>3.8795671539875544E-2</v>
      </c>
      <c r="J17" s="1"/>
      <c r="K17" s="1"/>
      <c r="L17" s="1"/>
      <c r="M17" s="1"/>
      <c r="N17" s="1"/>
      <c r="O17" s="1"/>
      <c r="P17" s="1"/>
      <c r="Q17" s="1"/>
      <c r="R17" s="1"/>
    </row>
    <row r="18" spans="2:18" ht="18" x14ac:dyDescent="0.15">
      <c r="B18" s="78" t="s">
        <v>48</v>
      </c>
      <c r="C18" s="18" t="s">
        <v>19</v>
      </c>
      <c r="D18" s="18" t="s">
        <v>20</v>
      </c>
      <c r="E18" s="18">
        <v>3</v>
      </c>
      <c r="F18" s="18">
        <v>13</v>
      </c>
      <c r="G18" s="5">
        <v>31.3</v>
      </c>
      <c r="H18" s="5">
        <v>0.20589261237788756</v>
      </c>
      <c r="I18" s="6">
        <v>0.23406977750123026</v>
      </c>
      <c r="J18" s="1"/>
      <c r="K18" s="1"/>
      <c r="L18" s="1"/>
      <c r="M18" s="1"/>
      <c r="N18" s="1"/>
      <c r="O18" s="1"/>
      <c r="P18" s="1"/>
      <c r="Q18" s="1"/>
      <c r="R18" s="1"/>
    </row>
    <row r="19" spans="2:18" ht="18" x14ac:dyDescent="0.15">
      <c r="B19" s="78" t="s">
        <v>48</v>
      </c>
      <c r="C19" s="18" t="s">
        <v>19</v>
      </c>
      <c r="D19" s="18" t="s">
        <v>20</v>
      </c>
      <c r="E19" s="18">
        <v>4</v>
      </c>
      <c r="F19" s="18">
        <v>14</v>
      </c>
      <c r="G19" s="5">
        <v>42.2</v>
      </c>
      <c r="H19" s="5">
        <v>0.2257471787470873</v>
      </c>
      <c r="I19" s="6">
        <v>0.27887982094079289</v>
      </c>
      <c r="J19" s="1"/>
      <c r="K19" s="1"/>
      <c r="L19" s="1"/>
      <c r="M19" s="1"/>
      <c r="N19" s="1"/>
      <c r="O19" s="1"/>
      <c r="P19" s="1"/>
      <c r="Q19" s="1"/>
      <c r="R19" s="1"/>
    </row>
    <row r="20" spans="2:18" ht="18" x14ac:dyDescent="0.15">
      <c r="B20" s="78" t="s">
        <v>48</v>
      </c>
      <c r="C20" s="18" t="s">
        <v>19</v>
      </c>
      <c r="D20" s="18" t="s">
        <v>20</v>
      </c>
      <c r="E20" s="18">
        <v>4</v>
      </c>
      <c r="F20" s="18">
        <v>15</v>
      </c>
      <c r="G20" s="5">
        <v>42.09</v>
      </c>
      <c r="H20" s="5">
        <v>0.11961988469373383</v>
      </c>
      <c r="I20" s="6">
        <v>6.166353299177308E-2</v>
      </c>
      <c r="J20" s="1"/>
      <c r="K20" s="1"/>
      <c r="L20" s="1"/>
      <c r="M20" s="1"/>
      <c r="N20" s="1"/>
      <c r="O20" s="1"/>
      <c r="P20" s="1"/>
      <c r="Q20" s="1"/>
      <c r="R20" s="1"/>
    </row>
    <row r="21" spans="2:18" ht="15" customHeight="1" x14ac:dyDescent="0.15">
      <c r="B21" s="78" t="s">
        <v>48</v>
      </c>
      <c r="C21" s="18" t="s">
        <v>21</v>
      </c>
      <c r="D21" s="18" t="s">
        <v>23</v>
      </c>
      <c r="E21" s="18">
        <v>1</v>
      </c>
      <c r="F21" s="18">
        <v>1</v>
      </c>
      <c r="G21" s="5">
        <v>23.241666666666667</v>
      </c>
      <c r="H21" s="5">
        <v>0.15958996973656342</v>
      </c>
      <c r="I21" s="6">
        <v>7.9380785215649369E-2</v>
      </c>
      <c r="J21" s="1"/>
      <c r="K21" s="1"/>
      <c r="M21" s="1"/>
      <c r="N21" s="1"/>
      <c r="O21" s="1"/>
      <c r="P21" s="1"/>
      <c r="Q21" s="1"/>
      <c r="R21" s="1"/>
    </row>
    <row r="22" spans="2:18" ht="18" x14ac:dyDescent="0.15">
      <c r="B22" s="78" t="s">
        <v>48</v>
      </c>
      <c r="C22" s="18" t="s">
        <v>21</v>
      </c>
      <c r="D22" s="18" t="s">
        <v>23</v>
      </c>
      <c r="E22" s="18">
        <v>1</v>
      </c>
      <c r="F22" s="18">
        <v>2</v>
      </c>
      <c r="G22" s="5">
        <v>30.108333333333334</v>
      </c>
      <c r="H22" s="5">
        <v>9.962743778292743E-2</v>
      </c>
      <c r="I22" s="6">
        <v>5.0093021325906588E-2</v>
      </c>
      <c r="J22" s="1"/>
      <c r="K22" s="1"/>
      <c r="M22" s="1"/>
      <c r="N22" s="1"/>
      <c r="O22" s="1"/>
      <c r="P22" s="1"/>
      <c r="Q22" s="1"/>
      <c r="R22" s="1"/>
    </row>
    <row r="23" spans="2:18" ht="18" x14ac:dyDescent="0.15">
      <c r="B23" s="78" t="s">
        <v>48</v>
      </c>
      <c r="C23" s="18" t="s">
        <v>21</v>
      </c>
      <c r="D23" s="18" t="s">
        <v>23</v>
      </c>
      <c r="E23" s="18">
        <v>1</v>
      </c>
      <c r="F23" s="18">
        <v>3</v>
      </c>
      <c r="G23" s="5">
        <v>55.208333333333336</v>
      </c>
      <c r="H23" s="5">
        <v>5.779336153227875E-2</v>
      </c>
      <c r="I23" s="6">
        <v>8.0125964944063197E-2</v>
      </c>
      <c r="J23" s="1"/>
      <c r="K23" s="1"/>
      <c r="L23" s="1"/>
      <c r="M23" s="1"/>
      <c r="N23" s="1"/>
      <c r="O23" s="1"/>
      <c r="P23" s="1"/>
      <c r="Q23" s="1"/>
      <c r="R23" s="1"/>
    </row>
    <row r="24" spans="2:18" ht="18" x14ac:dyDescent="0.15">
      <c r="B24" s="78" t="s">
        <v>48</v>
      </c>
      <c r="C24" s="18" t="s">
        <v>21</v>
      </c>
      <c r="D24" s="18" t="s">
        <v>23</v>
      </c>
      <c r="E24" s="18">
        <v>1</v>
      </c>
      <c r="F24" s="18">
        <v>4</v>
      </c>
      <c r="G24" s="5">
        <v>62.241666666666667</v>
      </c>
      <c r="H24" s="5">
        <v>7.0679715867267554E-2</v>
      </c>
      <c r="I24" s="6">
        <v>4.6582579920333787E-2</v>
      </c>
      <c r="J24" s="1"/>
      <c r="K24" s="1"/>
      <c r="L24" s="1"/>
      <c r="M24" s="1"/>
      <c r="N24" s="1"/>
      <c r="O24" s="1"/>
      <c r="P24" s="1"/>
      <c r="Q24" s="1"/>
      <c r="R24" s="1"/>
    </row>
    <row r="25" spans="2:18" ht="18" x14ac:dyDescent="0.15">
      <c r="B25" s="78" t="s">
        <v>48</v>
      </c>
      <c r="C25" s="18" t="s">
        <v>21</v>
      </c>
      <c r="D25" s="18" t="s">
        <v>23</v>
      </c>
      <c r="E25" s="18">
        <v>2</v>
      </c>
      <c r="F25" s="18">
        <v>5</v>
      </c>
      <c r="G25" s="5">
        <v>28.35</v>
      </c>
      <c r="H25" s="5">
        <v>0.19817980007165881</v>
      </c>
      <c r="I25" s="6">
        <v>0.12421564376814474</v>
      </c>
      <c r="J25" s="1"/>
      <c r="K25" s="1"/>
      <c r="L25" s="1"/>
      <c r="M25" s="1"/>
      <c r="N25" s="1"/>
      <c r="O25" s="1"/>
      <c r="P25" s="1"/>
      <c r="Q25" s="1"/>
      <c r="R25" s="1"/>
    </row>
    <row r="26" spans="2:18" ht="18" x14ac:dyDescent="0.15">
      <c r="B26" s="78" t="s">
        <v>48</v>
      </c>
      <c r="C26" s="18" t="s">
        <v>21</v>
      </c>
      <c r="D26" s="18" t="s">
        <v>23</v>
      </c>
      <c r="E26" s="18">
        <v>2</v>
      </c>
      <c r="F26" s="18">
        <v>6</v>
      </c>
      <c r="G26" s="5">
        <v>21.041666666666668</v>
      </c>
      <c r="H26" s="5">
        <v>0.1162940685334871</v>
      </c>
      <c r="I26" s="6">
        <v>7.4955515313227403E-2</v>
      </c>
      <c r="J26" s="1"/>
      <c r="K26" s="1"/>
      <c r="L26" s="1"/>
      <c r="M26" s="1"/>
      <c r="N26" s="1"/>
      <c r="O26" s="1"/>
      <c r="P26" s="1"/>
      <c r="Q26" s="1"/>
      <c r="R26" s="1"/>
    </row>
    <row r="27" spans="2:18" ht="18" x14ac:dyDescent="0.15">
      <c r="B27" s="78" t="s">
        <v>48</v>
      </c>
      <c r="C27" s="18" t="s">
        <v>21</v>
      </c>
      <c r="D27" s="18" t="s">
        <v>23</v>
      </c>
      <c r="E27" s="18">
        <v>2</v>
      </c>
      <c r="F27" s="18">
        <v>7</v>
      </c>
      <c r="G27" s="5">
        <v>22.67</v>
      </c>
      <c r="H27" s="5">
        <v>0.14246168396252981</v>
      </c>
      <c r="I27" s="6">
        <v>0.11457259945652781</v>
      </c>
      <c r="J27" s="1"/>
      <c r="K27" s="1"/>
      <c r="L27" s="1"/>
      <c r="M27" s="1"/>
      <c r="N27" s="1"/>
      <c r="O27" s="1"/>
      <c r="P27" s="1"/>
      <c r="Q27" s="1"/>
      <c r="R27" s="1"/>
    </row>
    <row r="28" spans="2:18" ht="18" x14ac:dyDescent="0.15">
      <c r="B28" s="78" t="s">
        <v>48</v>
      </c>
      <c r="C28" s="18" t="s">
        <v>21</v>
      </c>
      <c r="D28" s="18" t="s">
        <v>23</v>
      </c>
      <c r="E28" s="18">
        <v>2</v>
      </c>
      <c r="F28" s="18">
        <v>8</v>
      </c>
      <c r="G28" s="5">
        <v>30.69</v>
      </c>
      <c r="H28" s="5">
        <v>7.8269107596734999E-2</v>
      </c>
      <c r="I28" s="6">
        <v>5.0046563112600202E-2</v>
      </c>
      <c r="J28" s="1"/>
      <c r="K28" s="1"/>
      <c r="L28" s="1"/>
      <c r="M28" s="1"/>
      <c r="N28" s="1"/>
      <c r="O28" s="1"/>
      <c r="P28" s="1"/>
      <c r="Q28" s="1"/>
      <c r="R28" s="1"/>
    </row>
    <row r="29" spans="2:18" ht="18" x14ac:dyDescent="0.15">
      <c r="B29" s="78" t="s">
        <v>48</v>
      </c>
      <c r="C29" s="18" t="s">
        <v>19</v>
      </c>
      <c r="D29" s="18" t="s">
        <v>23</v>
      </c>
      <c r="E29" s="18">
        <v>2</v>
      </c>
      <c r="F29" s="18">
        <v>9</v>
      </c>
      <c r="G29" s="5">
        <v>57.43</v>
      </c>
      <c r="H29" s="5">
        <v>6.6204111450590991E-2</v>
      </c>
      <c r="I29" s="6">
        <v>1.0500465631125999</v>
      </c>
      <c r="J29" s="1"/>
      <c r="K29" s="1"/>
      <c r="L29" s="1"/>
      <c r="M29" s="1"/>
      <c r="N29" s="1"/>
      <c r="O29" s="1"/>
      <c r="P29" s="1"/>
      <c r="Q29" s="1"/>
      <c r="R29" s="1"/>
    </row>
    <row r="30" spans="2:18" ht="18" x14ac:dyDescent="0.15">
      <c r="B30" s="78" t="s">
        <v>48</v>
      </c>
      <c r="C30" s="18" t="s">
        <v>19</v>
      </c>
      <c r="D30" s="18" t="s">
        <v>23</v>
      </c>
      <c r="E30" s="18">
        <v>2</v>
      </c>
      <c r="F30" s="18">
        <v>10</v>
      </c>
      <c r="G30" s="5">
        <v>50.66</v>
      </c>
      <c r="H30" s="5">
        <v>8.2548974901020145E-2</v>
      </c>
      <c r="I30" s="6">
        <v>3.3758612809161294E-2</v>
      </c>
      <c r="J30" s="1"/>
      <c r="K30" s="1"/>
      <c r="L30" s="1"/>
      <c r="M30" s="1"/>
      <c r="N30" s="1"/>
      <c r="O30" s="1"/>
      <c r="P30" s="1"/>
      <c r="Q30" s="1"/>
      <c r="R30" s="1"/>
    </row>
    <row r="31" spans="2:18" ht="18" x14ac:dyDescent="0.15">
      <c r="B31" s="78" t="s">
        <v>48</v>
      </c>
      <c r="C31" s="18" t="s">
        <v>19</v>
      </c>
      <c r="D31" s="18" t="s">
        <v>23</v>
      </c>
      <c r="E31" s="18">
        <v>3</v>
      </c>
      <c r="F31" s="18">
        <v>11</v>
      </c>
      <c r="G31" s="5">
        <v>83.21848739495799</v>
      </c>
      <c r="H31" s="5">
        <v>0.19259990862287507</v>
      </c>
      <c r="I31" s="6">
        <v>0.20978620894896188</v>
      </c>
      <c r="J31" s="1"/>
      <c r="K31" s="1"/>
      <c r="L31" s="1"/>
      <c r="M31" s="1"/>
      <c r="N31" s="1"/>
      <c r="O31" s="1"/>
      <c r="P31" s="1"/>
      <c r="Q31" s="1"/>
      <c r="R31" s="1"/>
    </row>
    <row r="32" spans="2:18" ht="18" x14ac:dyDescent="0.15">
      <c r="B32" s="88" t="s">
        <v>48</v>
      </c>
      <c r="C32" s="20" t="s">
        <v>19</v>
      </c>
      <c r="D32" s="20" t="s">
        <v>23</v>
      </c>
      <c r="E32" s="20">
        <v>4</v>
      </c>
      <c r="F32" s="20">
        <v>12</v>
      </c>
      <c r="G32" s="7">
        <v>11.58</v>
      </c>
      <c r="H32" s="7">
        <v>0.2582092310569743</v>
      </c>
      <c r="I32" s="8">
        <v>9.4077333851809469E-2</v>
      </c>
      <c r="J32" s="1"/>
      <c r="K32" s="1"/>
      <c r="L32" s="1"/>
      <c r="M32" s="1"/>
      <c r="N32" s="1"/>
      <c r="O32" s="1"/>
      <c r="P32" s="1"/>
      <c r="Q32" s="1"/>
      <c r="R32" s="1"/>
    </row>
    <row r="33" spans="2:18" ht="15" customHeight="1" x14ac:dyDescent="0.15">
      <c r="B33" s="78" t="s">
        <v>48</v>
      </c>
      <c r="C33" s="18" t="s">
        <v>24</v>
      </c>
      <c r="D33" s="18" t="s">
        <v>22</v>
      </c>
      <c r="E33" s="18">
        <v>1</v>
      </c>
      <c r="F33" s="18">
        <v>1</v>
      </c>
      <c r="G33" s="5">
        <v>87.125</v>
      </c>
      <c r="H33" s="5">
        <v>0.16268968181605917</v>
      </c>
      <c r="I33" s="6">
        <v>7.7375574846039699E-2</v>
      </c>
      <c r="J33" s="1"/>
      <c r="K33" s="1"/>
      <c r="M33" s="1"/>
      <c r="N33" s="1"/>
      <c r="O33" s="1"/>
      <c r="P33" s="1"/>
      <c r="Q33" s="1"/>
      <c r="R33" s="1"/>
    </row>
    <row r="34" spans="2:18" ht="18" x14ac:dyDescent="0.15">
      <c r="B34" s="78" t="s">
        <v>48</v>
      </c>
      <c r="C34" s="18" t="s">
        <v>24</v>
      </c>
      <c r="D34" s="18" t="s">
        <v>22</v>
      </c>
      <c r="E34" s="18">
        <v>2</v>
      </c>
      <c r="F34" s="18">
        <v>2</v>
      </c>
      <c r="G34" s="5">
        <v>161.35294117647058</v>
      </c>
      <c r="H34" s="5">
        <v>8.089316585447312E-2</v>
      </c>
      <c r="I34" s="6">
        <v>5.405037418946889E-2</v>
      </c>
      <c r="J34" s="1"/>
      <c r="K34" s="1"/>
      <c r="M34" s="1"/>
      <c r="N34" s="1"/>
      <c r="O34" s="1"/>
      <c r="P34" s="1"/>
      <c r="Q34" s="1"/>
      <c r="R34" s="1"/>
    </row>
    <row r="35" spans="2:18" ht="18" x14ac:dyDescent="0.15">
      <c r="B35" s="78" t="s">
        <v>48</v>
      </c>
      <c r="C35" s="18" t="s">
        <v>24</v>
      </c>
      <c r="D35" s="18" t="s">
        <v>22</v>
      </c>
      <c r="E35" s="18">
        <v>2</v>
      </c>
      <c r="F35" s="18">
        <v>3</v>
      </c>
      <c r="G35" s="5">
        <v>92.22</v>
      </c>
      <c r="H35" s="5">
        <v>8.7328195026445746E-2</v>
      </c>
      <c r="I35" s="6">
        <v>8.3360725908595251E-2</v>
      </c>
      <c r="J35" s="1"/>
      <c r="K35" s="1"/>
      <c r="L35" s="1"/>
      <c r="M35" s="1"/>
      <c r="N35" s="1"/>
      <c r="O35" s="1"/>
      <c r="P35" s="1"/>
      <c r="Q35" s="1"/>
      <c r="R35" s="1"/>
    </row>
    <row r="36" spans="2:18" ht="18" x14ac:dyDescent="0.15">
      <c r="B36" s="78" t="s">
        <v>48</v>
      </c>
      <c r="C36" s="18" t="s">
        <v>24</v>
      </c>
      <c r="D36" s="18" t="s">
        <v>22</v>
      </c>
      <c r="E36" s="18">
        <v>3</v>
      </c>
      <c r="F36" s="18">
        <v>4</v>
      </c>
      <c r="G36" s="5">
        <v>49.625</v>
      </c>
      <c r="H36" s="5">
        <v>0.13887432134453728</v>
      </c>
      <c r="I36" s="6">
        <v>0.17660724061063499</v>
      </c>
      <c r="J36" s="1"/>
      <c r="K36" s="1"/>
      <c r="L36" s="1"/>
      <c r="M36" s="1"/>
      <c r="N36" s="1"/>
      <c r="O36" s="1"/>
      <c r="P36" s="1"/>
      <c r="Q36" s="1"/>
      <c r="R36" s="1"/>
    </row>
    <row r="37" spans="2:18" ht="18" x14ac:dyDescent="0.15">
      <c r="B37" s="78" t="s">
        <v>48</v>
      </c>
      <c r="C37" s="18" t="s">
        <v>24</v>
      </c>
      <c r="D37" s="18" t="s">
        <v>22</v>
      </c>
      <c r="E37" s="18">
        <v>3</v>
      </c>
      <c r="F37" s="18">
        <v>5</v>
      </c>
      <c r="G37" s="5">
        <v>82.941666666666663</v>
      </c>
      <c r="H37" s="5">
        <v>0.1241287353172808</v>
      </c>
      <c r="I37" s="6">
        <v>0.13770713564556386</v>
      </c>
      <c r="J37" s="1"/>
      <c r="K37" s="1"/>
      <c r="L37" s="1"/>
      <c r="M37" s="1"/>
      <c r="N37" s="1"/>
      <c r="O37" s="1"/>
      <c r="P37" s="1"/>
      <c r="Q37" s="1"/>
      <c r="R37" s="1"/>
    </row>
    <row r="38" spans="2:18" ht="18" x14ac:dyDescent="0.15">
      <c r="B38" s="78" t="s">
        <v>48</v>
      </c>
      <c r="C38" s="18" t="s">
        <v>24</v>
      </c>
      <c r="D38" s="18" t="s">
        <v>22</v>
      </c>
      <c r="E38" s="18">
        <v>3</v>
      </c>
      <c r="F38" s="18">
        <v>6</v>
      </c>
      <c r="G38" s="5">
        <v>69.891666666666666</v>
      </c>
      <c r="H38" s="5">
        <v>0.13893254992101389</v>
      </c>
      <c r="I38" s="6">
        <v>0.16291354507307568</v>
      </c>
      <c r="J38" s="1"/>
      <c r="K38" s="1"/>
      <c r="L38" s="1"/>
      <c r="M38" s="1"/>
      <c r="N38" s="1"/>
      <c r="O38" s="1"/>
      <c r="P38" s="1"/>
      <c r="Q38" s="1"/>
      <c r="R38" s="1"/>
    </row>
    <row r="39" spans="2:18" ht="18" x14ac:dyDescent="0.15">
      <c r="B39" s="78" t="s">
        <v>48</v>
      </c>
      <c r="C39" s="18" t="s">
        <v>24</v>
      </c>
      <c r="D39" s="18" t="s">
        <v>22</v>
      </c>
      <c r="E39" s="18">
        <v>3</v>
      </c>
      <c r="F39" s="18">
        <v>7</v>
      </c>
      <c r="G39" s="5">
        <v>47.291666666666664</v>
      </c>
      <c r="H39" s="5">
        <v>8.4982349981086461E-2</v>
      </c>
      <c r="I39" s="6">
        <v>8.4825692245068293E-2</v>
      </c>
      <c r="J39" s="1"/>
      <c r="K39" s="1"/>
      <c r="L39" s="1"/>
      <c r="M39" s="1"/>
      <c r="N39" s="1"/>
      <c r="O39" s="1"/>
      <c r="P39" s="1"/>
      <c r="Q39" s="1"/>
      <c r="R39" s="1"/>
    </row>
    <row r="40" spans="2:18" ht="18" x14ac:dyDescent="0.15">
      <c r="B40" s="78" t="s">
        <v>48</v>
      </c>
      <c r="C40" s="18" t="s">
        <v>24</v>
      </c>
      <c r="D40" s="18" t="s">
        <v>22</v>
      </c>
      <c r="E40" s="18">
        <v>3</v>
      </c>
      <c r="F40" s="18">
        <v>8</v>
      </c>
      <c r="G40" s="5">
        <v>150.85</v>
      </c>
      <c r="H40" s="5">
        <v>0.14626281634249608</v>
      </c>
      <c r="I40" s="6">
        <v>8.3011751412499835E-2</v>
      </c>
      <c r="J40" s="1"/>
      <c r="K40" s="1"/>
      <c r="L40" s="1"/>
      <c r="M40" s="1"/>
      <c r="N40" s="1"/>
      <c r="O40" s="1"/>
      <c r="P40" s="1"/>
      <c r="Q40" s="1"/>
      <c r="R40" s="1"/>
    </row>
    <row r="41" spans="2:18" ht="18" x14ac:dyDescent="0.15">
      <c r="B41" s="78" t="s">
        <v>48</v>
      </c>
      <c r="C41" s="18" t="s">
        <v>24</v>
      </c>
      <c r="D41" s="18" t="s">
        <v>22</v>
      </c>
      <c r="E41" s="18">
        <v>3</v>
      </c>
      <c r="F41" s="18">
        <v>9</v>
      </c>
      <c r="G41" s="5">
        <v>61.366666666666667</v>
      </c>
      <c r="H41" s="5">
        <v>0.13493030984397003</v>
      </c>
      <c r="I41" s="6">
        <v>0.10124868652238479</v>
      </c>
      <c r="J41" s="1"/>
      <c r="K41" s="1"/>
      <c r="L41" s="1"/>
      <c r="M41" s="1"/>
      <c r="N41" s="1"/>
      <c r="O41" s="1"/>
      <c r="P41" s="1"/>
      <c r="Q41" s="1"/>
      <c r="R41" s="1"/>
    </row>
    <row r="42" spans="2:18" ht="18" x14ac:dyDescent="0.15">
      <c r="B42" s="78" t="s">
        <v>48</v>
      </c>
      <c r="C42" s="18" t="s">
        <v>24</v>
      </c>
      <c r="D42" s="18" t="s">
        <v>22</v>
      </c>
      <c r="E42" s="18">
        <v>3</v>
      </c>
      <c r="F42" s="18">
        <v>10</v>
      </c>
      <c r="G42" s="5">
        <v>46.716666666666669</v>
      </c>
      <c r="H42" s="5">
        <v>0.10473567663260949</v>
      </c>
      <c r="I42" s="6">
        <v>8.8135523104532876E-2</v>
      </c>
      <c r="J42" s="1"/>
      <c r="K42" s="1"/>
      <c r="L42" s="1"/>
      <c r="M42" s="1"/>
      <c r="N42" s="1"/>
      <c r="O42" s="1"/>
      <c r="P42" s="1"/>
      <c r="Q42" s="1"/>
      <c r="R42" s="1"/>
    </row>
    <row r="43" spans="2:18" ht="18" x14ac:dyDescent="0.15">
      <c r="B43" s="78" t="s">
        <v>48</v>
      </c>
      <c r="C43" s="18" t="s">
        <v>24</v>
      </c>
      <c r="D43" s="18" t="s">
        <v>22</v>
      </c>
      <c r="E43" s="18">
        <v>4</v>
      </c>
      <c r="F43" s="18">
        <v>11</v>
      </c>
      <c r="G43" s="5">
        <v>119.07563025210084</v>
      </c>
      <c r="H43" s="5">
        <v>0.11354681534196306</v>
      </c>
      <c r="I43" s="6">
        <v>0.12006657980338645</v>
      </c>
      <c r="J43" s="1"/>
      <c r="K43" s="1"/>
      <c r="L43" s="1"/>
      <c r="M43" s="1"/>
      <c r="N43" s="1"/>
      <c r="O43" s="1"/>
      <c r="P43" s="1"/>
      <c r="Q43" s="1"/>
      <c r="R43" s="1"/>
    </row>
    <row r="44" spans="2:18" ht="18" x14ac:dyDescent="0.15">
      <c r="B44" s="78" t="s">
        <v>48</v>
      </c>
      <c r="C44" s="18" t="s">
        <v>24</v>
      </c>
      <c r="D44" s="18" t="s">
        <v>22</v>
      </c>
      <c r="E44" s="18">
        <v>4</v>
      </c>
      <c r="F44" s="18">
        <v>12</v>
      </c>
      <c r="G44" s="5">
        <v>71.016806722689083</v>
      </c>
      <c r="H44" s="5">
        <v>9.0747956178220471E-2</v>
      </c>
      <c r="I44" s="6">
        <v>7.9659581153326317E-2</v>
      </c>
      <c r="J44" s="1"/>
      <c r="K44" s="1"/>
      <c r="L44" s="1"/>
      <c r="M44" s="1"/>
      <c r="N44" s="1"/>
      <c r="O44" s="1"/>
      <c r="P44" s="1"/>
      <c r="Q44" s="1"/>
      <c r="R44" s="1"/>
    </row>
    <row r="45" spans="2:18" ht="18" x14ac:dyDescent="0.15">
      <c r="B45" s="78" t="s">
        <v>48</v>
      </c>
      <c r="C45" s="18" t="s">
        <v>24</v>
      </c>
      <c r="D45" s="18" t="s">
        <v>22</v>
      </c>
      <c r="E45" s="18">
        <v>4</v>
      </c>
      <c r="F45" s="18">
        <v>13</v>
      </c>
      <c r="G45" s="5">
        <v>44.336134453781511</v>
      </c>
      <c r="H45" s="5">
        <v>7.5575046385041714E-2</v>
      </c>
      <c r="I45" s="6">
        <v>5.2272679149180788E-2</v>
      </c>
      <c r="J45" s="1"/>
      <c r="K45" s="1"/>
      <c r="L45" s="1"/>
      <c r="M45" s="1"/>
      <c r="N45" s="1"/>
      <c r="O45" s="1"/>
      <c r="P45" s="1"/>
      <c r="Q45" s="1"/>
      <c r="R45" s="1"/>
    </row>
    <row r="46" spans="2:18" ht="18" x14ac:dyDescent="0.15">
      <c r="B46" s="78" t="s">
        <v>48</v>
      </c>
      <c r="C46" s="18" t="s">
        <v>24</v>
      </c>
      <c r="D46" s="18" t="s">
        <v>22</v>
      </c>
      <c r="E46" s="18">
        <v>4</v>
      </c>
      <c r="F46" s="18">
        <v>14</v>
      </c>
      <c r="G46" s="5">
        <v>97.1</v>
      </c>
      <c r="H46" s="5">
        <v>0.19861825621773033</v>
      </c>
      <c r="I46" s="6">
        <v>0.12718922407197808</v>
      </c>
      <c r="J46" s="1"/>
      <c r="K46" s="1"/>
      <c r="L46" s="1"/>
      <c r="M46" s="1"/>
      <c r="N46" s="1"/>
      <c r="O46" s="1"/>
      <c r="P46" s="1"/>
      <c r="Q46" s="1"/>
      <c r="R46" s="1"/>
    </row>
    <row r="47" spans="2:18" ht="18" x14ac:dyDescent="0.15">
      <c r="B47" s="78" t="s">
        <v>48</v>
      </c>
      <c r="C47" s="18" t="s">
        <v>24</v>
      </c>
      <c r="D47" s="18" t="s">
        <v>22</v>
      </c>
      <c r="E47" s="18">
        <v>4</v>
      </c>
      <c r="F47" s="18">
        <v>15</v>
      </c>
      <c r="G47" s="5">
        <v>87.13333333333334</v>
      </c>
      <c r="H47" s="5">
        <v>0.12995623669890718</v>
      </c>
      <c r="I47" s="6">
        <v>0.12653357296691661</v>
      </c>
      <c r="J47" s="1"/>
      <c r="K47" s="1"/>
      <c r="L47" s="1"/>
      <c r="M47" s="1"/>
      <c r="N47" s="1"/>
      <c r="O47" s="1"/>
      <c r="P47" s="1"/>
      <c r="Q47" s="1"/>
      <c r="R47" s="1"/>
    </row>
    <row r="48" spans="2:18" ht="15" customHeight="1" x14ac:dyDescent="0.15">
      <c r="B48" s="78" t="s">
        <v>48</v>
      </c>
      <c r="C48" s="18" t="s">
        <v>24</v>
      </c>
      <c r="D48" s="18" t="s">
        <v>23</v>
      </c>
      <c r="E48" s="18">
        <v>1</v>
      </c>
      <c r="F48" s="18">
        <v>1</v>
      </c>
      <c r="G48" s="5">
        <v>65.191666666666663</v>
      </c>
      <c r="H48" s="5">
        <v>6.0610754612555384E-2</v>
      </c>
      <c r="I48" s="6">
        <v>3.6088974787807947E-2</v>
      </c>
      <c r="J48" s="1"/>
      <c r="K48" s="1"/>
      <c r="M48" s="1"/>
      <c r="N48" s="1"/>
      <c r="O48" s="1"/>
      <c r="P48" s="1"/>
      <c r="Q48" s="1"/>
      <c r="R48" s="1"/>
    </row>
    <row r="49" spans="2:18" ht="18" x14ac:dyDescent="0.15">
      <c r="B49" s="78" t="s">
        <v>48</v>
      </c>
      <c r="C49" s="18" t="s">
        <v>24</v>
      </c>
      <c r="D49" s="18" t="s">
        <v>23</v>
      </c>
      <c r="E49" s="18">
        <v>1</v>
      </c>
      <c r="F49" s="18">
        <v>2</v>
      </c>
      <c r="G49" s="5">
        <v>31.491666666666667</v>
      </c>
      <c r="H49" s="5">
        <v>7.1103909269014401E-2</v>
      </c>
      <c r="I49" s="6">
        <v>4.774332243831951E-2</v>
      </c>
      <c r="J49" s="1"/>
      <c r="K49" s="1"/>
      <c r="M49" s="1"/>
      <c r="N49" s="1"/>
      <c r="O49" s="1"/>
      <c r="P49" s="1"/>
      <c r="Q49" s="1"/>
      <c r="R49" s="1"/>
    </row>
    <row r="50" spans="2:18" ht="18" x14ac:dyDescent="0.15">
      <c r="B50" s="78" t="s">
        <v>48</v>
      </c>
      <c r="C50" s="18" t="s">
        <v>24</v>
      </c>
      <c r="D50" s="18" t="s">
        <v>23</v>
      </c>
      <c r="E50" s="18">
        <v>1</v>
      </c>
      <c r="F50" s="18">
        <v>3</v>
      </c>
      <c r="G50" s="5">
        <v>42.706666666666663</v>
      </c>
      <c r="H50" s="5">
        <v>7.891627594975642E-2</v>
      </c>
      <c r="I50" s="6">
        <v>5.453820397826508E-2</v>
      </c>
      <c r="J50" s="1"/>
      <c r="K50" s="1"/>
      <c r="L50" s="1"/>
      <c r="M50" s="1"/>
      <c r="N50" s="1"/>
      <c r="O50" s="1"/>
      <c r="P50" s="1"/>
      <c r="Q50" s="1"/>
      <c r="R50" s="1"/>
    </row>
    <row r="51" spans="2:18" ht="18" x14ac:dyDescent="0.15">
      <c r="B51" s="78" t="s">
        <v>48</v>
      </c>
      <c r="C51" s="18" t="s">
        <v>24</v>
      </c>
      <c r="D51" s="18" t="s">
        <v>23</v>
      </c>
      <c r="E51" s="18">
        <v>1</v>
      </c>
      <c r="F51" s="18">
        <v>4</v>
      </c>
      <c r="G51" s="5">
        <v>42.72268907563025</v>
      </c>
      <c r="H51" s="5">
        <v>6.1317074234642721E-2</v>
      </c>
      <c r="I51" s="6">
        <v>2.8998308732534971E-2</v>
      </c>
      <c r="J51" s="1"/>
      <c r="K51" s="1"/>
      <c r="L51" s="1"/>
      <c r="M51" s="1"/>
      <c r="N51" s="1"/>
      <c r="O51" s="1"/>
      <c r="P51" s="1"/>
      <c r="Q51" s="1"/>
      <c r="R51" s="1"/>
    </row>
    <row r="52" spans="2:18" ht="18" x14ac:dyDescent="0.15">
      <c r="B52" s="78" t="s">
        <v>48</v>
      </c>
      <c r="C52" s="18" t="s">
        <v>24</v>
      </c>
      <c r="D52" s="18" t="s">
        <v>23</v>
      </c>
      <c r="E52" s="18">
        <v>2</v>
      </c>
      <c r="F52" s="18">
        <v>5</v>
      </c>
      <c r="G52" s="5">
        <v>34.950000000000003</v>
      </c>
      <c r="H52" s="5">
        <v>8.575155243086012E-2</v>
      </c>
      <c r="I52" s="6">
        <v>4.9948411062338174E-2</v>
      </c>
      <c r="J52" s="1"/>
      <c r="K52" s="1"/>
      <c r="L52" s="1"/>
      <c r="M52" s="1"/>
      <c r="N52" s="1"/>
      <c r="O52" s="1"/>
      <c r="P52" s="1"/>
      <c r="Q52" s="1"/>
      <c r="R52" s="1"/>
    </row>
    <row r="53" spans="2:18" ht="18" x14ac:dyDescent="0.15">
      <c r="B53" s="78" t="s">
        <v>48</v>
      </c>
      <c r="C53" s="18" t="s">
        <v>24</v>
      </c>
      <c r="D53" s="18" t="s">
        <v>23</v>
      </c>
      <c r="E53" s="18">
        <v>2</v>
      </c>
      <c r="F53" s="18">
        <v>6</v>
      </c>
      <c r="G53" s="5">
        <v>55.424999999999997</v>
      </c>
      <c r="H53" s="5">
        <v>5.6881519653096888E-2</v>
      </c>
      <c r="I53" s="6">
        <v>3.3057925618813044E-2</v>
      </c>
      <c r="J53" s="1"/>
      <c r="K53" s="1"/>
      <c r="L53" s="1"/>
      <c r="M53" s="1"/>
      <c r="N53" s="1"/>
      <c r="O53" s="1"/>
      <c r="P53" s="1"/>
      <c r="Q53" s="1"/>
      <c r="R53" s="1"/>
    </row>
    <row r="54" spans="2:18" ht="18" x14ac:dyDescent="0.15">
      <c r="B54" s="78" t="s">
        <v>48</v>
      </c>
      <c r="C54" s="18" t="s">
        <v>24</v>
      </c>
      <c r="D54" s="18" t="s">
        <v>23</v>
      </c>
      <c r="E54" s="18">
        <v>3</v>
      </c>
      <c r="F54" s="18">
        <v>7</v>
      </c>
      <c r="G54" s="5">
        <v>41.325000000000003</v>
      </c>
      <c r="H54" s="5">
        <v>7.4984775936076428E-2</v>
      </c>
      <c r="I54" s="6">
        <v>5.8437007803272774E-2</v>
      </c>
      <c r="J54" s="1"/>
      <c r="K54" s="1"/>
      <c r="L54" s="1"/>
      <c r="M54" s="1"/>
      <c r="N54" s="1"/>
      <c r="O54" s="1"/>
      <c r="P54" s="1"/>
      <c r="Q54" s="1"/>
      <c r="R54" s="1"/>
    </row>
    <row r="55" spans="2:18" ht="18" x14ac:dyDescent="0.15">
      <c r="B55" s="78" t="s">
        <v>48</v>
      </c>
      <c r="C55" s="18" t="s">
        <v>24</v>
      </c>
      <c r="D55" s="18" t="s">
        <v>23</v>
      </c>
      <c r="E55" s="18">
        <v>3</v>
      </c>
      <c r="F55" s="18">
        <v>8</v>
      </c>
      <c r="G55" s="5">
        <v>33.975000000000001</v>
      </c>
      <c r="H55" s="5">
        <v>7.8805779675591783E-2</v>
      </c>
      <c r="I55" s="6">
        <v>5.1338609404683981E-2</v>
      </c>
      <c r="J55" s="1"/>
      <c r="K55" s="1"/>
      <c r="L55" s="1"/>
      <c r="M55" s="1"/>
      <c r="N55" s="1"/>
      <c r="O55" s="1"/>
      <c r="P55" s="1"/>
      <c r="Q55" s="1"/>
      <c r="R55" s="1"/>
    </row>
    <row r="56" spans="2:18" ht="18" x14ac:dyDescent="0.15">
      <c r="B56" s="78" t="s">
        <v>48</v>
      </c>
      <c r="C56" s="18" t="s">
        <v>24</v>
      </c>
      <c r="D56" s="18" t="s">
        <v>23</v>
      </c>
      <c r="E56" s="18">
        <v>3</v>
      </c>
      <c r="F56" s="18">
        <v>9</v>
      </c>
      <c r="G56" s="5">
        <v>19.458333333333332</v>
      </c>
      <c r="H56" s="5">
        <v>0.10568427263088159</v>
      </c>
      <c r="I56" s="6">
        <v>7.0816301137459708E-2</v>
      </c>
      <c r="J56" s="1"/>
      <c r="K56" s="1"/>
      <c r="L56" s="1"/>
      <c r="M56" s="1"/>
      <c r="N56" s="1"/>
      <c r="O56" s="1"/>
      <c r="P56" s="1"/>
      <c r="Q56" s="1"/>
      <c r="R56" s="1"/>
    </row>
    <row r="57" spans="2:18" ht="18" x14ac:dyDescent="0.15">
      <c r="B57" s="78" t="s">
        <v>48</v>
      </c>
      <c r="C57" s="18" t="s">
        <v>24</v>
      </c>
      <c r="D57" s="18" t="s">
        <v>23</v>
      </c>
      <c r="E57" s="18">
        <v>3</v>
      </c>
      <c r="F57" s="18">
        <v>10</v>
      </c>
      <c r="G57" s="5">
        <v>29.428571428571427</v>
      </c>
      <c r="H57" s="5">
        <v>7.4960719286456631E-2</v>
      </c>
      <c r="I57" s="6">
        <v>6.2561546637010398E-2</v>
      </c>
      <c r="J57" s="1"/>
      <c r="K57" s="1"/>
      <c r="L57" s="1"/>
      <c r="M57" s="1"/>
      <c r="N57" s="1"/>
      <c r="O57" s="1"/>
      <c r="P57" s="1"/>
      <c r="Q57" s="1"/>
      <c r="R57" s="1"/>
    </row>
    <row r="58" spans="2:18" ht="18" x14ac:dyDescent="0.15">
      <c r="B58" s="78" t="s">
        <v>48</v>
      </c>
      <c r="C58" s="18" t="s">
        <v>24</v>
      </c>
      <c r="D58" s="18" t="s">
        <v>23</v>
      </c>
      <c r="E58" s="18">
        <v>4</v>
      </c>
      <c r="F58" s="18">
        <v>11</v>
      </c>
      <c r="G58" s="5">
        <v>21.084033613445378</v>
      </c>
      <c r="H58" s="5">
        <v>0.13748043781843661</v>
      </c>
      <c r="I58" s="6">
        <v>9.6697037327994201E-2</v>
      </c>
      <c r="J58" s="1"/>
      <c r="K58" s="1"/>
      <c r="L58" s="1"/>
      <c r="M58" s="1"/>
      <c r="N58" s="1"/>
      <c r="O58" s="1"/>
      <c r="P58" s="1"/>
      <c r="Q58" s="1"/>
      <c r="R58" s="1"/>
    </row>
    <row r="59" spans="2:18" ht="18" x14ac:dyDescent="0.15">
      <c r="B59" s="78" t="s">
        <v>48</v>
      </c>
      <c r="C59" s="18" t="s">
        <v>24</v>
      </c>
      <c r="D59" s="18" t="s">
        <v>23</v>
      </c>
      <c r="E59" s="18">
        <v>4</v>
      </c>
      <c r="F59" s="18">
        <v>12</v>
      </c>
      <c r="G59" s="5">
        <v>24.588235294117649</v>
      </c>
      <c r="H59" s="5">
        <v>0.18896270895908873</v>
      </c>
      <c r="I59" s="6">
        <v>9.9793590125453538E-2</v>
      </c>
      <c r="J59" s="1"/>
      <c r="K59" s="1"/>
      <c r="L59" s="1"/>
      <c r="M59" s="1"/>
      <c r="N59" s="1"/>
      <c r="O59" s="1"/>
      <c r="P59" s="1"/>
      <c r="Q59" s="1"/>
      <c r="R59" s="1"/>
    </row>
    <row r="60" spans="2:18" ht="18" x14ac:dyDescent="0.15">
      <c r="B60" s="88" t="s">
        <v>48</v>
      </c>
      <c r="C60" s="31" t="s">
        <v>25</v>
      </c>
      <c r="D60" s="31" t="s">
        <v>26</v>
      </c>
      <c r="E60" s="31">
        <v>4</v>
      </c>
      <c r="F60" s="31">
        <v>13</v>
      </c>
      <c r="G60" s="7">
        <v>34.65</v>
      </c>
      <c r="H60" s="7">
        <v>9.6200540428475159E-2</v>
      </c>
      <c r="I60" s="8">
        <v>6.737839829786578E-2</v>
      </c>
      <c r="J60" s="1"/>
      <c r="K60" s="1"/>
      <c r="L60" s="1"/>
      <c r="M60" s="1"/>
      <c r="N60" s="1"/>
      <c r="O60" s="1"/>
      <c r="P60" s="1"/>
      <c r="Q60" s="1"/>
      <c r="R60" s="1"/>
    </row>
    <row r="61" spans="2:18" ht="18" x14ac:dyDescent="0.15">
      <c r="B61" s="79" t="s">
        <v>49</v>
      </c>
      <c r="C61" s="18" t="s">
        <v>19</v>
      </c>
      <c r="D61" s="18" t="s">
        <v>20</v>
      </c>
      <c r="E61" s="18">
        <v>1</v>
      </c>
      <c r="F61" s="18">
        <v>1</v>
      </c>
      <c r="G61" s="5">
        <v>104.33329999999999</v>
      </c>
      <c r="H61" s="5">
        <v>0.12479999999999999</v>
      </c>
      <c r="I61" s="6">
        <v>8.5000000000000006E-2</v>
      </c>
      <c r="J61" s="1"/>
      <c r="K61" s="1"/>
      <c r="M61" s="1"/>
      <c r="N61" s="1"/>
      <c r="O61" s="1"/>
      <c r="P61" s="1"/>
      <c r="Q61" s="1"/>
      <c r="R61" s="1"/>
    </row>
    <row r="62" spans="2:18" ht="18" x14ac:dyDescent="0.15">
      <c r="B62" s="79" t="s">
        <v>49</v>
      </c>
      <c r="C62" s="18" t="s">
        <v>19</v>
      </c>
      <c r="D62" s="18" t="s">
        <v>20</v>
      </c>
      <c r="E62" s="18">
        <v>1</v>
      </c>
      <c r="F62" s="18">
        <v>2</v>
      </c>
      <c r="G62" s="5">
        <v>44.676499999999997</v>
      </c>
      <c r="H62" s="5">
        <v>6.93E-2</v>
      </c>
      <c r="I62" s="6">
        <v>5.6500000000000002E-2</v>
      </c>
      <c r="J62" s="1"/>
      <c r="K62" s="1"/>
      <c r="M62" s="1"/>
      <c r="N62" s="1"/>
      <c r="O62" s="1"/>
      <c r="P62" s="1"/>
      <c r="Q62" s="1"/>
      <c r="R62" s="1"/>
    </row>
    <row r="63" spans="2:18" ht="18" x14ac:dyDescent="0.15">
      <c r="B63" s="79" t="s">
        <v>49</v>
      </c>
      <c r="C63" s="18" t="s">
        <v>19</v>
      </c>
      <c r="D63" s="18" t="s">
        <v>20</v>
      </c>
      <c r="E63" s="18">
        <v>1</v>
      </c>
      <c r="F63" s="18">
        <v>3</v>
      </c>
      <c r="G63" s="5">
        <v>52.751899999999999</v>
      </c>
      <c r="H63" s="5">
        <v>0.1211</v>
      </c>
      <c r="I63" s="6">
        <v>7.1900000000000006E-2</v>
      </c>
      <c r="J63" s="1"/>
      <c r="K63" s="1"/>
      <c r="L63" s="1"/>
      <c r="M63" s="1"/>
      <c r="N63" s="1"/>
      <c r="O63" s="1"/>
      <c r="P63" s="1"/>
      <c r="Q63" s="1"/>
      <c r="R63" s="1"/>
    </row>
    <row r="64" spans="2:18" ht="18" x14ac:dyDescent="0.15">
      <c r="B64" s="79" t="s">
        <v>49</v>
      </c>
      <c r="C64" s="18" t="s">
        <v>19</v>
      </c>
      <c r="D64" s="18" t="s">
        <v>20</v>
      </c>
      <c r="E64" s="18">
        <v>1</v>
      </c>
      <c r="F64" s="18">
        <v>4</v>
      </c>
      <c r="G64" s="5">
        <v>53.666699999999999</v>
      </c>
      <c r="H64" s="5">
        <v>0.11360000000000001</v>
      </c>
      <c r="I64" s="6">
        <v>0.13569999999999999</v>
      </c>
      <c r="J64" s="1"/>
      <c r="K64" s="1"/>
      <c r="L64" s="1"/>
      <c r="M64" s="1"/>
      <c r="N64" s="1"/>
      <c r="O64" s="1"/>
      <c r="P64" s="1"/>
      <c r="Q64" s="1"/>
      <c r="R64" s="1"/>
    </row>
    <row r="65" spans="2:18" ht="18" x14ac:dyDescent="0.15">
      <c r="B65" s="79" t="s">
        <v>49</v>
      </c>
      <c r="C65" s="18" t="s">
        <v>19</v>
      </c>
      <c r="D65" s="18" t="s">
        <v>20</v>
      </c>
      <c r="E65" s="18">
        <v>1</v>
      </c>
      <c r="F65" s="18">
        <v>5</v>
      </c>
      <c r="G65" s="5">
        <v>71.058300000000003</v>
      </c>
      <c r="H65" s="5">
        <v>6.8500000000000005E-2</v>
      </c>
      <c r="I65" s="6">
        <v>8.4900000000000003E-2</v>
      </c>
      <c r="J65" s="1"/>
      <c r="K65" s="1"/>
      <c r="L65" s="1"/>
      <c r="M65" s="1"/>
      <c r="N65" s="1"/>
      <c r="O65" s="1"/>
      <c r="P65" s="1"/>
      <c r="Q65" s="1"/>
      <c r="R65" s="1"/>
    </row>
    <row r="66" spans="2:18" ht="18" x14ac:dyDescent="0.15">
      <c r="B66" s="79" t="s">
        <v>49</v>
      </c>
      <c r="C66" s="18" t="s">
        <v>19</v>
      </c>
      <c r="D66" s="18" t="s">
        <v>20</v>
      </c>
      <c r="E66" s="18">
        <v>1</v>
      </c>
      <c r="F66" s="18">
        <v>6</v>
      </c>
      <c r="G66" s="5">
        <v>56.45</v>
      </c>
      <c r="H66" s="5">
        <v>0.1111</v>
      </c>
      <c r="I66" s="6">
        <v>0.1024</v>
      </c>
      <c r="J66" s="1"/>
      <c r="K66" s="1"/>
      <c r="L66" s="1"/>
      <c r="M66" s="1"/>
      <c r="N66" s="1"/>
      <c r="O66" s="1"/>
      <c r="P66" s="1"/>
      <c r="Q66" s="1"/>
      <c r="R66" s="1"/>
    </row>
    <row r="67" spans="2:18" ht="18" x14ac:dyDescent="0.15">
      <c r="B67" s="79" t="s">
        <v>49</v>
      </c>
      <c r="C67" s="18" t="s">
        <v>19</v>
      </c>
      <c r="D67" s="18" t="s">
        <v>20</v>
      </c>
      <c r="E67" s="18">
        <v>1</v>
      </c>
      <c r="F67" s="18">
        <v>7</v>
      </c>
      <c r="G67" s="5">
        <v>18.916699999999999</v>
      </c>
      <c r="H67" s="5">
        <v>5.4699999999999999E-2</v>
      </c>
      <c r="I67" s="6">
        <v>3.2899999999999999E-2</v>
      </c>
      <c r="J67" s="1"/>
      <c r="K67" s="1"/>
      <c r="L67" s="1"/>
      <c r="M67" s="1"/>
      <c r="N67" s="1"/>
      <c r="O67" s="1"/>
      <c r="P67" s="1"/>
      <c r="Q67" s="1"/>
      <c r="R67" s="1"/>
    </row>
    <row r="68" spans="2:18" ht="18" x14ac:dyDescent="0.15">
      <c r="B68" s="79" t="s">
        <v>49</v>
      </c>
      <c r="C68" s="18" t="s">
        <v>19</v>
      </c>
      <c r="D68" s="18" t="s">
        <v>20</v>
      </c>
      <c r="E68" s="18">
        <v>1</v>
      </c>
      <c r="F68" s="18">
        <v>8</v>
      </c>
      <c r="G68" s="5">
        <v>53.9833</v>
      </c>
      <c r="H68" s="5">
        <v>9.5399999999999999E-2</v>
      </c>
      <c r="I68" s="6">
        <v>0.11940000000000001</v>
      </c>
      <c r="J68" s="1"/>
      <c r="K68" s="1"/>
      <c r="L68" s="1"/>
      <c r="M68" s="1"/>
      <c r="N68" s="1"/>
      <c r="O68" s="1"/>
      <c r="P68" s="1"/>
      <c r="Q68" s="1"/>
      <c r="R68" s="1"/>
    </row>
    <row r="69" spans="2:18" ht="18" x14ac:dyDescent="0.15">
      <c r="B69" s="79" t="s">
        <v>49</v>
      </c>
      <c r="C69" s="18" t="s">
        <v>19</v>
      </c>
      <c r="D69" s="18" t="s">
        <v>20</v>
      </c>
      <c r="E69" s="18">
        <v>1</v>
      </c>
      <c r="F69" s="18">
        <v>9</v>
      </c>
      <c r="G69" s="5">
        <v>75.909099999999995</v>
      </c>
      <c r="H69" s="5">
        <v>4.9799999999999997E-2</v>
      </c>
      <c r="I69" s="6">
        <v>5.21E-2</v>
      </c>
      <c r="J69" s="1"/>
      <c r="K69" s="1"/>
      <c r="L69" s="1"/>
      <c r="M69" s="1"/>
      <c r="N69" s="1"/>
      <c r="O69" s="1"/>
      <c r="P69" s="1"/>
      <c r="Q69" s="1"/>
      <c r="R69" s="1"/>
    </row>
    <row r="70" spans="2:18" ht="18" x14ac:dyDescent="0.15">
      <c r="B70" s="79" t="s">
        <v>49</v>
      </c>
      <c r="C70" s="18" t="s">
        <v>19</v>
      </c>
      <c r="D70" s="18" t="s">
        <v>20</v>
      </c>
      <c r="E70" s="18">
        <v>1</v>
      </c>
      <c r="F70" s="18">
        <v>10</v>
      </c>
      <c r="G70" s="5">
        <v>83</v>
      </c>
      <c r="H70" s="5">
        <v>6.2E-2</v>
      </c>
      <c r="I70" s="6">
        <v>6.2300000000000001E-2</v>
      </c>
      <c r="J70" s="1"/>
      <c r="K70" s="1"/>
      <c r="L70" s="1"/>
      <c r="M70" s="1"/>
      <c r="N70" s="1"/>
      <c r="O70" s="1"/>
      <c r="P70" s="1"/>
      <c r="Q70" s="1"/>
      <c r="R70" s="1"/>
    </row>
    <row r="71" spans="2:18" ht="18" x14ac:dyDescent="0.15">
      <c r="B71" s="79" t="s">
        <v>49</v>
      </c>
      <c r="C71" s="18" t="s">
        <v>19</v>
      </c>
      <c r="D71" s="18" t="s">
        <v>20</v>
      </c>
      <c r="E71" s="18">
        <v>1</v>
      </c>
      <c r="F71" s="18">
        <v>11</v>
      </c>
      <c r="G71" s="5">
        <v>62.033299999999997</v>
      </c>
      <c r="H71" s="5">
        <v>3.49E-2</v>
      </c>
      <c r="I71" s="6">
        <v>3.7900000000000003E-2</v>
      </c>
      <c r="J71" s="1"/>
      <c r="K71" s="1"/>
      <c r="L71" s="1"/>
      <c r="M71" s="1"/>
      <c r="N71" s="1"/>
      <c r="O71" s="1"/>
      <c r="P71" s="1"/>
      <c r="Q71" s="1"/>
      <c r="R71" s="1"/>
    </row>
    <row r="72" spans="2:18" ht="18" x14ac:dyDescent="0.15">
      <c r="B72" s="79" t="s">
        <v>49</v>
      </c>
      <c r="C72" s="18" t="s">
        <v>19</v>
      </c>
      <c r="D72" s="18" t="s">
        <v>20</v>
      </c>
      <c r="E72" s="18">
        <v>1</v>
      </c>
      <c r="F72" s="18">
        <v>12</v>
      </c>
      <c r="G72" s="5">
        <v>52.642000000000003</v>
      </c>
      <c r="H72" s="5">
        <v>0.1386</v>
      </c>
      <c r="I72" s="6">
        <v>7.5399999999999995E-2</v>
      </c>
      <c r="J72" s="1"/>
      <c r="K72" s="1"/>
      <c r="L72" s="1"/>
      <c r="M72" s="1"/>
      <c r="N72" s="1"/>
      <c r="O72" s="1"/>
      <c r="P72" s="1"/>
      <c r="Q72" s="1"/>
      <c r="R72" s="1"/>
    </row>
    <row r="73" spans="2:18" ht="18" x14ac:dyDescent="0.15">
      <c r="B73" s="79" t="s">
        <v>49</v>
      </c>
      <c r="C73" s="18" t="s">
        <v>19</v>
      </c>
      <c r="D73" s="18" t="s">
        <v>20</v>
      </c>
      <c r="E73" s="18">
        <v>2</v>
      </c>
      <c r="F73" s="18">
        <v>13</v>
      </c>
      <c r="G73" s="5">
        <v>45.658299999999997</v>
      </c>
      <c r="H73" s="5">
        <v>8.8700000000000001E-2</v>
      </c>
      <c r="I73" s="6">
        <v>0.1109</v>
      </c>
      <c r="J73" s="1"/>
      <c r="K73" s="1"/>
      <c r="L73" s="1"/>
      <c r="M73" s="1"/>
      <c r="N73" s="1"/>
      <c r="O73" s="1"/>
      <c r="P73" s="1"/>
      <c r="Q73" s="1"/>
      <c r="R73" s="1"/>
    </row>
    <row r="74" spans="2:18" ht="18" x14ac:dyDescent="0.15">
      <c r="B74" s="79" t="s">
        <v>49</v>
      </c>
      <c r="C74" s="18" t="s">
        <v>19</v>
      </c>
      <c r="D74" s="18" t="s">
        <v>20</v>
      </c>
      <c r="E74" s="18">
        <v>2</v>
      </c>
      <c r="F74" s="18">
        <v>14</v>
      </c>
      <c r="G74" s="5">
        <v>43.833300000000001</v>
      </c>
      <c r="H74" s="5">
        <v>0.14099999999999999</v>
      </c>
      <c r="I74" s="6">
        <v>0.10349999999999999</v>
      </c>
      <c r="J74" s="1"/>
      <c r="K74" s="1"/>
      <c r="L74" s="1"/>
      <c r="M74" s="1"/>
      <c r="N74" s="1"/>
      <c r="O74" s="1"/>
      <c r="P74" s="1"/>
      <c r="Q74" s="1"/>
      <c r="R74" s="1"/>
    </row>
    <row r="75" spans="2:18" ht="18" x14ac:dyDescent="0.15">
      <c r="B75" s="79" t="s">
        <v>49</v>
      </c>
      <c r="C75" s="18" t="s">
        <v>19</v>
      </c>
      <c r="D75" s="18" t="s">
        <v>20</v>
      </c>
      <c r="E75" s="18">
        <v>2</v>
      </c>
      <c r="F75" s="18">
        <v>15</v>
      </c>
      <c r="G75" s="5">
        <v>56.866700000000002</v>
      </c>
      <c r="H75" s="5">
        <v>0.18559999999999999</v>
      </c>
      <c r="I75" s="6">
        <v>0.22939999999999999</v>
      </c>
      <c r="J75" s="1"/>
      <c r="K75" s="1"/>
      <c r="L75" s="1"/>
      <c r="M75" s="1"/>
      <c r="N75" s="1"/>
      <c r="O75" s="1"/>
      <c r="P75" s="1"/>
      <c r="Q75" s="1"/>
      <c r="R75" s="1"/>
    </row>
    <row r="76" spans="2:18" ht="18" x14ac:dyDescent="0.15">
      <c r="B76" s="79" t="s">
        <v>49</v>
      </c>
      <c r="C76" s="18" t="s">
        <v>19</v>
      </c>
      <c r="D76" s="18" t="s">
        <v>20</v>
      </c>
      <c r="E76" s="18">
        <v>2</v>
      </c>
      <c r="F76" s="18">
        <v>16</v>
      </c>
      <c r="G76" s="5">
        <v>33.585700000000003</v>
      </c>
      <c r="H76" s="5">
        <v>7.1199999999999999E-2</v>
      </c>
      <c r="I76" s="6">
        <v>8.5400000000000004E-2</v>
      </c>
      <c r="J76" s="1"/>
      <c r="K76" s="1"/>
      <c r="L76" s="1"/>
      <c r="M76" s="1"/>
      <c r="N76" s="1"/>
      <c r="O76" s="1"/>
      <c r="P76" s="1"/>
      <c r="Q76" s="1"/>
      <c r="R76" s="1"/>
    </row>
    <row r="77" spans="2:18" ht="18" x14ac:dyDescent="0.15">
      <c r="B77" s="79" t="s">
        <v>49</v>
      </c>
      <c r="C77" s="18" t="s">
        <v>19</v>
      </c>
      <c r="D77" s="18" t="s">
        <v>20</v>
      </c>
      <c r="E77" s="18">
        <v>2</v>
      </c>
      <c r="F77" s="18">
        <v>17</v>
      </c>
      <c r="G77" s="5">
        <v>52.024999999999999</v>
      </c>
      <c r="H77" s="5">
        <v>9.1600000000000001E-2</v>
      </c>
      <c r="I77" s="6">
        <v>0.1159</v>
      </c>
      <c r="J77" s="1"/>
      <c r="K77" s="1"/>
      <c r="L77" s="1"/>
      <c r="M77" s="1"/>
      <c r="N77" s="1"/>
      <c r="O77" s="1"/>
      <c r="P77" s="1"/>
      <c r="Q77" s="1"/>
      <c r="R77" s="1"/>
    </row>
    <row r="78" spans="2:18" ht="18" x14ac:dyDescent="0.15">
      <c r="B78" s="79" t="s">
        <v>49</v>
      </c>
      <c r="C78" s="18" t="s">
        <v>19</v>
      </c>
      <c r="D78" s="18" t="s">
        <v>20</v>
      </c>
      <c r="E78" s="18">
        <v>2</v>
      </c>
      <c r="F78" s="18">
        <v>18</v>
      </c>
      <c r="G78" s="5">
        <v>24.991700000000002</v>
      </c>
      <c r="H78" s="5">
        <v>9.11E-2</v>
      </c>
      <c r="I78" s="6">
        <v>0.11899999999999999</v>
      </c>
      <c r="J78" s="1"/>
      <c r="K78" s="1"/>
      <c r="L78" s="1"/>
      <c r="M78" s="1"/>
      <c r="N78" s="1"/>
      <c r="O78" s="1"/>
      <c r="P78" s="1"/>
      <c r="Q78" s="1"/>
      <c r="R78" s="1"/>
    </row>
    <row r="79" spans="2:18" ht="18" x14ac:dyDescent="0.15">
      <c r="B79" s="79" t="s">
        <v>49</v>
      </c>
      <c r="C79" s="18" t="s">
        <v>19</v>
      </c>
      <c r="D79" s="18" t="s">
        <v>20</v>
      </c>
      <c r="E79" s="18">
        <v>2</v>
      </c>
      <c r="F79" s="18">
        <v>19</v>
      </c>
      <c r="G79" s="5">
        <v>31.05</v>
      </c>
      <c r="H79" s="5">
        <v>4.2000000000000003E-2</v>
      </c>
      <c r="I79" s="6">
        <v>4.2700000000000002E-2</v>
      </c>
      <c r="J79" s="1"/>
      <c r="K79" s="1"/>
      <c r="L79" s="1"/>
      <c r="M79" s="1"/>
      <c r="N79" s="1"/>
      <c r="O79" s="1"/>
      <c r="P79" s="1"/>
      <c r="Q79" s="1"/>
      <c r="R79" s="1"/>
    </row>
    <row r="80" spans="2:18" ht="18" x14ac:dyDescent="0.15">
      <c r="B80" s="79" t="s">
        <v>49</v>
      </c>
      <c r="C80" s="18" t="s">
        <v>19</v>
      </c>
      <c r="D80" s="18" t="s">
        <v>20</v>
      </c>
      <c r="E80" s="18">
        <v>2</v>
      </c>
      <c r="F80" s="18">
        <v>20</v>
      </c>
      <c r="G80" s="5">
        <v>34.308300000000003</v>
      </c>
      <c r="H80" s="5">
        <v>3.3500000000000002E-2</v>
      </c>
      <c r="I80" s="6">
        <v>3.5799999999999998E-2</v>
      </c>
      <c r="J80" s="1"/>
      <c r="K80" s="1"/>
      <c r="L80" s="1"/>
      <c r="M80" s="1"/>
      <c r="N80" s="1"/>
      <c r="O80" s="1"/>
      <c r="P80" s="1"/>
      <c r="Q80" s="1"/>
      <c r="R80" s="1"/>
    </row>
    <row r="81" spans="2:18" ht="18" x14ac:dyDescent="0.15">
      <c r="B81" s="79" t="s">
        <v>49</v>
      </c>
      <c r="C81" s="18" t="s">
        <v>19</v>
      </c>
      <c r="D81" s="18" t="s">
        <v>20</v>
      </c>
      <c r="E81" s="18">
        <v>2</v>
      </c>
      <c r="F81" s="18">
        <v>21</v>
      </c>
      <c r="G81" s="5">
        <v>27.35</v>
      </c>
      <c r="H81" s="5">
        <v>7.5899999999999995E-2</v>
      </c>
      <c r="I81" s="6">
        <v>4.2200000000000001E-2</v>
      </c>
      <c r="J81" s="1"/>
      <c r="K81" s="1"/>
      <c r="L81" s="1"/>
      <c r="M81" s="1"/>
      <c r="N81" s="1"/>
      <c r="O81" s="1"/>
      <c r="P81" s="1"/>
      <c r="Q81" s="1"/>
      <c r="R81" s="1"/>
    </row>
    <row r="82" spans="2:18" ht="18" x14ac:dyDescent="0.15">
      <c r="B82" s="79" t="s">
        <v>49</v>
      </c>
      <c r="C82" s="18" t="s">
        <v>19</v>
      </c>
      <c r="D82" s="18" t="s">
        <v>20</v>
      </c>
      <c r="E82" s="18">
        <v>2</v>
      </c>
      <c r="F82" s="18">
        <v>22</v>
      </c>
      <c r="G82" s="5">
        <v>50</v>
      </c>
      <c r="H82" s="5">
        <v>6.2E-2</v>
      </c>
      <c r="I82" s="6">
        <v>0.05</v>
      </c>
      <c r="J82" s="1"/>
      <c r="K82" s="1"/>
      <c r="L82" s="1"/>
      <c r="M82" s="1"/>
      <c r="N82" s="1"/>
      <c r="O82" s="1"/>
      <c r="P82" s="1"/>
      <c r="Q82" s="1"/>
      <c r="R82" s="1"/>
    </row>
    <row r="83" spans="2:18" ht="18" x14ac:dyDescent="0.15">
      <c r="B83" s="79" t="s">
        <v>49</v>
      </c>
      <c r="C83" s="18" t="s">
        <v>19</v>
      </c>
      <c r="D83" s="18" t="s">
        <v>20</v>
      </c>
      <c r="E83" s="18">
        <v>2</v>
      </c>
      <c r="F83" s="18">
        <v>23</v>
      </c>
      <c r="G83" s="5">
        <v>16.399999999999999</v>
      </c>
      <c r="H83" s="5">
        <v>7.9600000000000004E-2</v>
      </c>
      <c r="I83" s="6">
        <v>7.0699999999999999E-2</v>
      </c>
      <c r="J83" s="1"/>
      <c r="K83" s="1"/>
      <c r="L83" s="1"/>
      <c r="M83" s="1"/>
      <c r="N83" s="1"/>
      <c r="O83" s="1"/>
      <c r="P83" s="1"/>
      <c r="Q83" s="1"/>
      <c r="R83" s="1"/>
    </row>
    <row r="84" spans="2:18" ht="18" x14ac:dyDescent="0.15">
      <c r="B84" s="79" t="s">
        <v>49</v>
      </c>
      <c r="C84" s="18" t="s">
        <v>19</v>
      </c>
      <c r="D84" s="18" t="s">
        <v>20</v>
      </c>
      <c r="E84" s="18">
        <v>3</v>
      </c>
      <c r="F84" s="18">
        <v>24</v>
      </c>
      <c r="G84" s="5">
        <v>115.0167</v>
      </c>
      <c r="H84" s="5">
        <v>8.1699999999999995E-2</v>
      </c>
      <c r="I84" s="6">
        <v>6.3899999999999998E-2</v>
      </c>
      <c r="J84" s="1"/>
      <c r="K84" s="1"/>
      <c r="L84" s="1"/>
      <c r="M84" s="1"/>
      <c r="N84" s="1"/>
      <c r="O84" s="1"/>
      <c r="P84" s="1"/>
      <c r="Q84" s="1"/>
      <c r="R84" s="1"/>
    </row>
    <row r="85" spans="2:18" ht="18" x14ac:dyDescent="0.15">
      <c r="B85" s="79" t="s">
        <v>49</v>
      </c>
      <c r="C85" s="18" t="s">
        <v>19</v>
      </c>
      <c r="D85" s="18" t="s">
        <v>20</v>
      </c>
      <c r="E85" s="18">
        <v>3</v>
      </c>
      <c r="F85" s="18">
        <v>25</v>
      </c>
      <c r="G85" s="5">
        <v>45.916699999999999</v>
      </c>
      <c r="H85" s="5">
        <v>8.4699999999999998E-2</v>
      </c>
      <c r="I85" s="6">
        <v>9.0399999999999994E-2</v>
      </c>
      <c r="J85" s="1"/>
      <c r="K85" s="1"/>
      <c r="L85" s="1"/>
      <c r="M85" s="1"/>
      <c r="N85" s="1"/>
      <c r="O85" s="1"/>
      <c r="P85" s="1"/>
      <c r="Q85" s="1"/>
      <c r="R85" s="1"/>
    </row>
    <row r="86" spans="2:18" ht="18" x14ac:dyDescent="0.15">
      <c r="B86" s="79" t="s">
        <v>49</v>
      </c>
      <c r="C86" s="18" t="s">
        <v>19</v>
      </c>
      <c r="D86" s="18" t="s">
        <v>20</v>
      </c>
      <c r="E86" s="18">
        <v>3</v>
      </c>
      <c r="F86" s="18">
        <v>26</v>
      </c>
      <c r="G86" s="5">
        <v>58.833300000000001</v>
      </c>
      <c r="H86" s="5">
        <v>0.107</v>
      </c>
      <c r="I86" s="6">
        <v>0.13550000000000001</v>
      </c>
      <c r="J86" s="1"/>
      <c r="K86" s="1"/>
      <c r="L86" s="1"/>
      <c r="M86" s="1"/>
      <c r="N86" s="1"/>
      <c r="O86" s="1"/>
      <c r="P86" s="1"/>
      <c r="Q86" s="1"/>
      <c r="R86" s="1"/>
    </row>
    <row r="87" spans="2:18" ht="18" x14ac:dyDescent="0.15">
      <c r="B87" s="79" t="s">
        <v>49</v>
      </c>
      <c r="C87" s="18" t="s">
        <v>19</v>
      </c>
      <c r="D87" s="18" t="s">
        <v>20</v>
      </c>
      <c r="E87" s="18">
        <v>3</v>
      </c>
      <c r="F87" s="18">
        <v>27</v>
      </c>
      <c r="G87" s="5">
        <v>51.65</v>
      </c>
      <c r="H87" s="5">
        <v>8.9599999999999999E-2</v>
      </c>
      <c r="I87" s="6">
        <v>0.1109</v>
      </c>
      <c r="J87" s="1"/>
      <c r="K87" s="1"/>
      <c r="L87" s="1"/>
      <c r="M87" s="1"/>
      <c r="N87" s="1"/>
      <c r="O87" s="1"/>
      <c r="P87" s="1"/>
      <c r="Q87" s="1"/>
      <c r="R87" s="1"/>
    </row>
    <row r="88" spans="2:18" ht="18" x14ac:dyDescent="0.15">
      <c r="B88" s="79" t="s">
        <v>49</v>
      </c>
      <c r="C88" s="18" t="s">
        <v>19</v>
      </c>
      <c r="D88" s="18" t="s">
        <v>20</v>
      </c>
      <c r="E88" s="18">
        <v>3</v>
      </c>
      <c r="F88" s="18">
        <v>28</v>
      </c>
      <c r="G88" s="5">
        <v>96.337500000000006</v>
      </c>
      <c r="H88" s="5">
        <v>7.0400000000000004E-2</v>
      </c>
      <c r="I88" s="6">
        <v>7.8600000000000003E-2</v>
      </c>
      <c r="J88" s="1"/>
      <c r="K88" s="1"/>
      <c r="L88" s="1"/>
      <c r="M88" s="1"/>
      <c r="N88" s="1"/>
      <c r="O88" s="1"/>
      <c r="P88" s="1"/>
      <c r="Q88" s="1"/>
      <c r="R88" s="1"/>
    </row>
    <row r="89" spans="2:18" ht="18" x14ac:dyDescent="0.15">
      <c r="B89" s="79" t="s">
        <v>49</v>
      </c>
      <c r="C89" s="18" t="s">
        <v>19</v>
      </c>
      <c r="D89" s="18" t="s">
        <v>20</v>
      </c>
      <c r="E89" s="18">
        <v>3</v>
      </c>
      <c r="F89" s="18">
        <v>29</v>
      </c>
      <c r="G89" s="5">
        <v>44.8</v>
      </c>
      <c r="H89" s="5">
        <v>4.2200000000000001E-2</v>
      </c>
      <c r="I89" s="6">
        <v>5.11E-2</v>
      </c>
      <c r="J89" s="1"/>
      <c r="K89" s="1"/>
      <c r="L89" s="1"/>
      <c r="M89" s="1"/>
      <c r="N89" s="1"/>
      <c r="O89" s="1"/>
      <c r="P89" s="1"/>
      <c r="Q89" s="1"/>
      <c r="R89" s="1"/>
    </row>
    <row r="90" spans="2:18" ht="18" x14ac:dyDescent="0.15">
      <c r="B90" s="79" t="s">
        <v>49</v>
      </c>
      <c r="C90" s="18" t="s">
        <v>19</v>
      </c>
      <c r="D90" s="18" t="s">
        <v>20</v>
      </c>
      <c r="E90" s="18">
        <v>3</v>
      </c>
      <c r="F90" s="18">
        <v>30</v>
      </c>
      <c r="G90" s="5">
        <v>55.757100000000001</v>
      </c>
      <c r="H90" s="5">
        <v>5.2600000000000001E-2</v>
      </c>
      <c r="I90" s="6">
        <v>6.0100000000000001E-2</v>
      </c>
      <c r="J90" s="1"/>
      <c r="K90" s="1"/>
      <c r="L90" s="1"/>
      <c r="M90" s="1"/>
      <c r="N90" s="1"/>
      <c r="O90" s="1"/>
      <c r="P90" s="1"/>
      <c r="Q90" s="1"/>
      <c r="R90" s="1"/>
    </row>
    <row r="91" spans="2:18" ht="18" x14ac:dyDescent="0.15">
      <c r="B91" s="79" t="s">
        <v>49</v>
      </c>
      <c r="C91" s="18" t="s">
        <v>19</v>
      </c>
      <c r="D91" s="18" t="s">
        <v>20</v>
      </c>
      <c r="E91" s="18">
        <v>3</v>
      </c>
      <c r="F91" s="18">
        <v>31</v>
      </c>
      <c r="G91" s="5">
        <v>64.577799999999996</v>
      </c>
      <c r="H91" s="5">
        <v>6.0999999999999999E-2</v>
      </c>
      <c r="I91" s="6">
        <v>8.0299999999999996E-2</v>
      </c>
      <c r="J91" s="1"/>
      <c r="K91" s="1"/>
      <c r="L91" s="1"/>
      <c r="M91" s="1"/>
      <c r="N91" s="1"/>
      <c r="O91" s="1"/>
      <c r="P91" s="1"/>
      <c r="Q91" s="1"/>
      <c r="R91" s="1"/>
    </row>
    <row r="92" spans="2:18" ht="18" x14ac:dyDescent="0.15">
      <c r="B92" s="79" t="s">
        <v>49</v>
      </c>
      <c r="C92" s="18" t="s">
        <v>19</v>
      </c>
      <c r="D92" s="18" t="s">
        <v>20</v>
      </c>
      <c r="E92" s="18">
        <v>3</v>
      </c>
      <c r="F92" s="18">
        <v>32</v>
      </c>
      <c r="G92" s="5">
        <v>59.366700000000002</v>
      </c>
      <c r="H92" s="5">
        <v>7.8200000000000006E-2</v>
      </c>
      <c r="I92" s="6">
        <v>6.6100000000000006E-2</v>
      </c>
      <c r="J92" s="1"/>
      <c r="K92" s="1"/>
      <c r="L92" s="1"/>
      <c r="M92" s="1"/>
      <c r="N92" s="1"/>
      <c r="O92" s="1"/>
      <c r="P92" s="1"/>
      <c r="Q92" s="1"/>
      <c r="R92" s="1"/>
    </row>
    <row r="93" spans="2:18" ht="18" x14ac:dyDescent="0.15">
      <c r="B93" s="79" t="s">
        <v>49</v>
      </c>
      <c r="C93" s="18" t="s">
        <v>19</v>
      </c>
      <c r="D93" s="18" t="s">
        <v>20</v>
      </c>
      <c r="E93" s="18">
        <v>4</v>
      </c>
      <c r="F93" s="18">
        <v>33</v>
      </c>
      <c r="G93" s="5">
        <v>39.225000000000001</v>
      </c>
      <c r="H93" s="5">
        <v>0.1152</v>
      </c>
      <c r="I93" s="6">
        <v>5.6300000000000003E-2</v>
      </c>
      <c r="J93" s="1"/>
      <c r="K93" s="1"/>
      <c r="L93" s="1"/>
      <c r="M93" s="1"/>
      <c r="N93" s="1"/>
      <c r="O93" s="1"/>
      <c r="P93" s="1"/>
      <c r="Q93" s="1"/>
      <c r="R93" s="1"/>
    </row>
    <row r="94" spans="2:18" ht="18" x14ac:dyDescent="0.15">
      <c r="B94" s="79" t="s">
        <v>49</v>
      </c>
      <c r="C94" s="18" t="s">
        <v>19</v>
      </c>
      <c r="D94" s="18" t="s">
        <v>20</v>
      </c>
      <c r="E94" s="18">
        <v>4</v>
      </c>
      <c r="F94" s="18">
        <v>34</v>
      </c>
      <c r="G94" s="5">
        <v>23.8917</v>
      </c>
      <c r="H94" s="5">
        <v>5.74E-2</v>
      </c>
      <c r="I94" s="6">
        <v>5.9700000000000003E-2</v>
      </c>
      <c r="J94" s="1"/>
      <c r="K94" s="1"/>
      <c r="L94" s="1"/>
      <c r="M94" s="1"/>
      <c r="N94" s="1"/>
      <c r="O94" s="1"/>
      <c r="P94" s="1"/>
      <c r="Q94" s="1"/>
      <c r="R94" s="1"/>
    </row>
    <row r="95" spans="2:18" ht="18" x14ac:dyDescent="0.15">
      <c r="B95" s="79" t="s">
        <v>49</v>
      </c>
      <c r="C95" s="18" t="s">
        <v>19</v>
      </c>
      <c r="D95" s="18" t="s">
        <v>20</v>
      </c>
      <c r="E95" s="18">
        <v>4</v>
      </c>
      <c r="F95" s="18">
        <v>35</v>
      </c>
      <c r="G95" s="5">
        <v>53.758299999999998</v>
      </c>
      <c r="H95" s="5">
        <v>7.5499999999999998E-2</v>
      </c>
      <c r="I95" s="6">
        <v>8.8400000000000006E-2</v>
      </c>
      <c r="J95" s="1"/>
      <c r="K95" s="1"/>
      <c r="L95" s="1"/>
      <c r="M95" s="1"/>
      <c r="N95" s="1"/>
      <c r="O95" s="1"/>
      <c r="P95" s="1"/>
      <c r="Q95" s="1"/>
      <c r="R95" s="1"/>
    </row>
    <row r="96" spans="2:18" ht="18" x14ac:dyDescent="0.15">
      <c r="B96" s="79" t="s">
        <v>49</v>
      </c>
      <c r="C96" s="18" t="s">
        <v>19</v>
      </c>
      <c r="D96" s="18" t="s">
        <v>20</v>
      </c>
      <c r="E96" s="18">
        <v>4</v>
      </c>
      <c r="F96" s="18">
        <v>36</v>
      </c>
      <c r="G96" s="5">
        <v>66.552499999999995</v>
      </c>
      <c r="H96" s="5">
        <v>7.8299999999999995E-2</v>
      </c>
      <c r="I96" s="6">
        <v>9.0300000000000005E-2</v>
      </c>
      <c r="J96" s="1"/>
      <c r="K96" s="1"/>
      <c r="L96" s="1"/>
      <c r="M96" s="1"/>
      <c r="N96" s="1"/>
      <c r="O96" s="1"/>
      <c r="P96" s="1"/>
      <c r="Q96" s="1"/>
      <c r="R96" s="1"/>
    </row>
    <row r="97" spans="2:18" ht="18" x14ac:dyDescent="0.15">
      <c r="B97" s="79" t="s">
        <v>49</v>
      </c>
      <c r="C97" s="18" t="s">
        <v>19</v>
      </c>
      <c r="D97" s="18" t="s">
        <v>20</v>
      </c>
      <c r="E97" s="18">
        <v>4</v>
      </c>
      <c r="F97" s="18">
        <v>37</v>
      </c>
      <c r="G97" s="5">
        <v>94.275000000000006</v>
      </c>
      <c r="H97" s="5">
        <v>8.0735613999999997E-2</v>
      </c>
      <c r="I97" s="6">
        <v>8.0476525800000004E-2</v>
      </c>
      <c r="J97" s="1"/>
      <c r="K97" s="1"/>
      <c r="L97" s="1"/>
      <c r="M97" s="1"/>
      <c r="N97" s="1"/>
      <c r="O97" s="1"/>
      <c r="P97" s="1"/>
      <c r="Q97" s="1"/>
      <c r="R97" s="1"/>
    </row>
    <row r="98" spans="2:18" ht="18" x14ac:dyDescent="0.15">
      <c r="B98" s="79" t="s">
        <v>49</v>
      </c>
      <c r="C98" s="18" t="s">
        <v>19</v>
      </c>
      <c r="D98" s="18" t="s">
        <v>20</v>
      </c>
      <c r="E98" s="18">
        <v>5</v>
      </c>
      <c r="F98" s="18">
        <v>38</v>
      </c>
      <c r="G98" s="5">
        <v>47.708300000000001</v>
      </c>
      <c r="H98" s="5">
        <v>6.5000000000000002E-2</v>
      </c>
      <c r="I98" s="6">
        <v>6.9900000000000004E-2</v>
      </c>
      <c r="J98" s="1"/>
      <c r="K98" s="1"/>
      <c r="L98" s="1"/>
      <c r="M98" s="1"/>
      <c r="N98" s="1"/>
      <c r="O98" s="1"/>
      <c r="P98" s="1"/>
      <c r="Q98" s="1"/>
      <c r="R98" s="1"/>
    </row>
    <row r="99" spans="2:18" ht="18" x14ac:dyDescent="0.15">
      <c r="B99" s="79" t="s">
        <v>49</v>
      </c>
      <c r="C99" s="18" t="s">
        <v>19</v>
      </c>
      <c r="D99" s="18" t="s">
        <v>20</v>
      </c>
      <c r="E99" s="18">
        <v>5</v>
      </c>
      <c r="F99" s="18">
        <v>39</v>
      </c>
      <c r="G99" s="5">
        <v>57.758299999999998</v>
      </c>
      <c r="H99" s="5">
        <v>0.11119999999999999</v>
      </c>
      <c r="I99" s="6">
        <v>9.5600000000000004E-2</v>
      </c>
      <c r="J99" s="1"/>
      <c r="K99" s="1"/>
      <c r="L99" s="1"/>
      <c r="M99" s="1"/>
      <c r="N99" s="1"/>
      <c r="O99" s="1"/>
      <c r="P99" s="1"/>
      <c r="Q99" s="1"/>
      <c r="R99" s="1"/>
    </row>
    <row r="100" spans="2:18" ht="18" x14ac:dyDescent="0.15">
      <c r="B100" s="79" t="s">
        <v>49</v>
      </c>
      <c r="C100" s="18" t="s">
        <v>19</v>
      </c>
      <c r="D100" s="18" t="s">
        <v>20</v>
      </c>
      <c r="E100" s="18">
        <v>5</v>
      </c>
      <c r="F100" s="18">
        <v>40</v>
      </c>
      <c r="G100" s="5">
        <v>53.825000000000003</v>
      </c>
      <c r="H100" s="5">
        <v>4.9599999999999998E-2</v>
      </c>
      <c r="I100" s="6">
        <v>5.04E-2</v>
      </c>
      <c r="J100" s="1"/>
      <c r="K100" s="1"/>
      <c r="L100" s="1"/>
      <c r="M100" s="1"/>
      <c r="N100" s="1"/>
      <c r="O100" s="1"/>
      <c r="P100" s="1"/>
      <c r="Q100" s="1"/>
      <c r="R100" s="1"/>
    </row>
    <row r="101" spans="2:18" ht="18" x14ac:dyDescent="0.15">
      <c r="B101" s="79" t="s">
        <v>49</v>
      </c>
      <c r="C101" s="18" t="s">
        <v>19</v>
      </c>
      <c r="D101" s="18" t="s">
        <v>20</v>
      </c>
      <c r="E101" s="18">
        <v>5</v>
      </c>
      <c r="F101" s="18">
        <v>41</v>
      </c>
      <c r="G101" s="5">
        <v>65.7286</v>
      </c>
      <c r="H101" s="5">
        <v>5.2600000000000001E-2</v>
      </c>
      <c r="I101" s="6">
        <v>6.9599999999999995E-2</v>
      </c>
      <c r="J101" s="1"/>
      <c r="K101" s="1"/>
      <c r="L101" s="1"/>
      <c r="M101" s="1"/>
      <c r="N101" s="1"/>
      <c r="O101" s="1"/>
      <c r="P101" s="1"/>
      <c r="Q101" s="1"/>
      <c r="R101" s="1"/>
    </row>
    <row r="102" spans="2:18" ht="18" x14ac:dyDescent="0.15">
      <c r="B102" s="79" t="s">
        <v>49</v>
      </c>
      <c r="C102" s="18" t="s">
        <v>19</v>
      </c>
      <c r="D102" s="18" t="s">
        <v>20</v>
      </c>
      <c r="E102" s="18">
        <v>5</v>
      </c>
      <c r="F102" s="18">
        <v>42</v>
      </c>
      <c r="G102" s="5">
        <v>54.514299999999999</v>
      </c>
      <c r="H102" s="5">
        <v>4.9099999999999998E-2</v>
      </c>
      <c r="I102" s="6">
        <v>6.3E-2</v>
      </c>
      <c r="J102" s="1"/>
      <c r="K102" s="1"/>
      <c r="L102" s="1"/>
      <c r="M102" s="1"/>
      <c r="N102" s="1"/>
      <c r="O102" s="1"/>
      <c r="P102" s="1"/>
      <c r="Q102" s="1"/>
      <c r="R102" s="1"/>
    </row>
    <row r="103" spans="2:18" ht="18" x14ac:dyDescent="0.15">
      <c r="B103" s="79" t="s">
        <v>49</v>
      </c>
      <c r="C103" s="18" t="s">
        <v>19</v>
      </c>
      <c r="D103" s="18" t="s">
        <v>20</v>
      </c>
      <c r="E103" s="18">
        <v>5</v>
      </c>
      <c r="F103" s="18">
        <v>43</v>
      </c>
      <c r="G103" s="5">
        <v>86</v>
      </c>
      <c r="H103" s="5">
        <v>6.3600000000000004E-2</v>
      </c>
      <c r="I103" s="6">
        <v>7.7600000000000002E-2</v>
      </c>
      <c r="J103" s="1"/>
      <c r="K103" s="1"/>
      <c r="L103" s="1"/>
      <c r="M103" s="1"/>
      <c r="N103" s="1"/>
      <c r="O103" s="1"/>
      <c r="P103" s="1"/>
      <c r="Q103" s="1"/>
      <c r="R103" s="1"/>
    </row>
    <row r="104" spans="2:18" ht="18" x14ac:dyDescent="0.15">
      <c r="B104" s="79" t="s">
        <v>49</v>
      </c>
      <c r="C104" s="18" t="s">
        <v>19</v>
      </c>
      <c r="D104" s="18" t="s">
        <v>26</v>
      </c>
      <c r="E104" s="18">
        <v>1</v>
      </c>
      <c r="F104" s="18">
        <v>1</v>
      </c>
      <c r="G104" s="5">
        <v>59.1417</v>
      </c>
      <c r="H104" s="5">
        <v>5.7500000000000002E-2</v>
      </c>
      <c r="I104" s="6">
        <v>5.0200000000000002E-2</v>
      </c>
      <c r="J104" s="1"/>
      <c r="K104" s="1"/>
      <c r="M104" s="1"/>
      <c r="N104" s="1"/>
      <c r="O104" s="1"/>
      <c r="P104" s="1"/>
      <c r="Q104" s="1"/>
      <c r="R104" s="1"/>
    </row>
    <row r="105" spans="2:18" ht="18" x14ac:dyDescent="0.15">
      <c r="B105" s="79" t="s">
        <v>49</v>
      </c>
      <c r="C105" s="18" t="s">
        <v>19</v>
      </c>
      <c r="D105" s="18" t="s">
        <v>26</v>
      </c>
      <c r="E105" s="18">
        <v>1</v>
      </c>
      <c r="F105" s="18">
        <v>2</v>
      </c>
      <c r="G105" s="5">
        <v>16.058299999999999</v>
      </c>
      <c r="H105" s="5">
        <v>3.7600000000000001E-2</v>
      </c>
      <c r="I105" s="6">
        <v>2.7199999999999998E-2</v>
      </c>
      <c r="J105" s="1"/>
      <c r="K105" s="1"/>
      <c r="M105" s="1"/>
      <c r="N105" s="1"/>
      <c r="O105" s="1"/>
      <c r="P105" s="1"/>
      <c r="Q105" s="1"/>
      <c r="R105" s="1"/>
    </row>
    <row r="106" spans="2:18" ht="18" x14ac:dyDescent="0.15">
      <c r="B106" s="79" t="s">
        <v>49</v>
      </c>
      <c r="C106" s="18" t="s">
        <v>19</v>
      </c>
      <c r="D106" s="18" t="s">
        <v>26</v>
      </c>
      <c r="E106" s="18">
        <v>1</v>
      </c>
      <c r="F106" s="18">
        <v>3</v>
      </c>
      <c r="G106" s="5">
        <v>40.5</v>
      </c>
      <c r="H106" s="5">
        <v>5.4100000000000002E-2</v>
      </c>
      <c r="I106" s="6">
        <v>5.5300000000000002E-2</v>
      </c>
      <c r="J106" s="1"/>
      <c r="K106" s="1"/>
      <c r="L106" s="1"/>
      <c r="M106" s="1"/>
      <c r="N106" s="1"/>
      <c r="O106" s="1"/>
      <c r="P106" s="1"/>
      <c r="Q106" s="1"/>
      <c r="R106" s="1"/>
    </row>
    <row r="107" spans="2:18" ht="18" x14ac:dyDescent="0.15">
      <c r="B107" s="79" t="s">
        <v>49</v>
      </c>
      <c r="C107" s="18" t="s">
        <v>19</v>
      </c>
      <c r="D107" s="18" t="s">
        <v>26</v>
      </c>
      <c r="E107" s="18">
        <v>1</v>
      </c>
      <c r="F107" s="18">
        <v>4</v>
      </c>
      <c r="G107" s="5">
        <v>39.377800000000001</v>
      </c>
      <c r="H107" s="5">
        <v>7.0300000000000001E-2</v>
      </c>
      <c r="I107" s="6">
        <v>4.3099999999999999E-2</v>
      </c>
      <c r="J107" s="1"/>
      <c r="K107" s="1"/>
      <c r="L107" s="1"/>
      <c r="M107" s="1"/>
      <c r="N107" s="1"/>
      <c r="O107" s="1"/>
      <c r="P107" s="1"/>
      <c r="Q107" s="1"/>
      <c r="R107" s="1"/>
    </row>
    <row r="108" spans="2:18" ht="18" x14ac:dyDescent="0.15">
      <c r="B108" s="79" t="s">
        <v>49</v>
      </c>
      <c r="C108" s="18" t="s">
        <v>19</v>
      </c>
      <c r="D108" s="18" t="s">
        <v>26</v>
      </c>
      <c r="E108" s="18">
        <v>1</v>
      </c>
      <c r="F108" s="18">
        <v>5</v>
      </c>
      <c r="G108" s="5">
        <v>48.136400000000002</v>
      </c>
      <c r="H108" s="5">
        <v>3.9E-2</v>
      </c>
      <c r="I108" s="6">
        <v>2.86E-2</v>
      </c>
      <c r="J108" s="1"/>
      <c r="K108" s="1"/>
      <c r="L108" s="1"/>
      <c r="M108" s="1"/>
      <c r="N108" s="1"/>
      <c r="O108" s="1"/>
      <c r="P108" s="1"/>
      <c r="Q108" s="1"/>
      <c r="R108" s="1"/>
    </row>
    <row r="109" spans="2:18" ht="18" x14ac:dyDescent="0.15">
      <c r="B109" s="79" t="s">
        <v>49</v>
      </c>
      <c r="C109" s="18" t="s">
        <v>19</v>
      </c>
      <c r="D109" s="18" t="s">
        <v>26</v>
      </c>
      <c r="E109" s="18">
        <v>1</v>
      </c>
      <c r="F109" s="18">
        <v>6</v>
      </c>
      <c r="G109" s="5">
        <v>23.083300000000001</v>
      </c>
      <c r="H109" s="5">
        <v>1.9599999999999999E-2</v>
      </c>
      <c r="I109" s="6">
        <v>2.01E-2</v>
      </c>
      <c r="J109" s="1"/>
      <c r="K109" s="1"/>
      <c r="L109" s="1"/>
      <c r="M109" s="1"/>
      <c r="N109" s="1"/>
      <c r="O109" s="1"/>
      <c r="P109" s="1"/>
      <c r="Q109" s="1"/>
      <c r="R109" s="1"/>
    </row>
    <row r="110" spans="2:18" ht="18" x14ac:dyDescent="0.15">
      <c r="B110" s="79" t="s">
        <v>49</v>
      </c>
      <c r="C110" s="18" t="s">
        <v>19</v>
      </c>
      <c r="D110" s="18" t="s">
        <v>26</v>
      </c>
      <c r="E110" s="18">
        <v>1</v>
      </c>
      <c r="F110" s="18">
        <v>7</v>
      </c>
      <c r="G110" s="5">
        <v>27.2059</v>
      </c>
      <c r="H110" s="5">
        <v>0.10630000000000001</v>
      </c>
      <c r="I110" s="6">
        <v>7.1800000000000003E-2</v>
      </c>
      <c r="J110" s="1"/>
      <c r="K110" s="1"/>
      <c r="L110" s="1"/>
      <c r="M110" s="1"/>
      <c r="N110" s="1"/>
      <c r="O110" s="1"/>
      <c r="P110" s="1"/>
      <c r="Q110" s="1"/>
      <c r="R110" s="1"/>
    </row>
    <row r="111" spans="2:18" ht="18" x14ac:dyDescent="0.15">
      <c r="B111" s="79" t="s">
        <v>49</v>
      </c>
      <c r="C111" s="18" t="s">
        <v>19</v>
      </c>
      <c r="D111" s="18" t="s">
        <v>26</v>
      </c>
      <c r="E111" s="18">
        <v>1</v>
      </c>
      <c r="F111" s="18">
        <v>8</v>
      </c>
      <c r="G111" s="5">
        <v>37.491700000000002</v>
      </c>
      <c r="H111" s="5">
        <v>7.9100000000000004E-2</v>
      </c>
      <c r="I111" s="6">
        <v>3.85E-2</v>
      </c>
      <c r="J111" s="1"/>
      <c r="K111" s="1"/>
      <c r="L111" s="1"/>
      <c r="M111" s="1"/>
      <c r="N111" s="1"/>
      <c r="O111" s="1"/>
      <c r="P111" s="1"/>
      <c r="Q111" s="1"/>
      <c r="R111" s="1"/>
    </row>
    <row r="112" spans="2:18" ht="18" x14ac:dyDescent="0.15">
      <c r="B112" s="79" t="s">
        <v>49</v>
      </c>
      <c r="C112" s="18" t="s">
        <v>19</v>
      </c>
      <c r="D112" s="18" t="s">
        <v>26</v>
      </c>
      <c r="E112" s="18">
        <v>2</v>
      </c>
      <c r="F112" s="18">
        <v>9</v>
      </c>
      <c r="G112" s="5">
        <v>19.824999999999999</v>
      </c>
      <c r="H112" s="5">
        <v>7.7799999999999994E-2</v>
      </c>
      <c r="I112" s="6">
        <v>4.0599999999999997E-2</v>
      </c>
      <c r="J112" s="1"/>
      <c r="K112" s="1"/>
      <c r="L112" s="1"/>
      <c r="M112" s="1"/>
      <c r="N112" s="1"/>
      <c r="O112" s="1"/>
      <c r="P112" s="1"/>
      <c r="Q112" s="1"/>
      <c r="R112" s="1"/>
    </row>
    <row r="113" spans="2:18" ht="18" x14ac:dyDescent="0.15">
      <c r="B113" s="79" t="s">
        <v>49</v>
      </c>
      <c r="C113" s="18" t="s">
        <v>19</v>
      </c>
      <c r="D113" s="18" t="s">
        <v>26</v>
      </c>
      <c r="E113" s="18">
        <v>2</v>
      </c>
      <c r="F113" s="18">
        <v>10</v>
      </c>
      <c r="G113" s="5">
        <v>45.6</v>
      </c>
      <c r="H113" s="5">
        <v>3.7100000000000001E-2</v>
      </c>
      <c r="I113" s="6">
        <v>3.7699999999999997E-2</v>
      </c>
      <c r="J113" s="1"/>
      <c r="K113" s="1"/>
      <c r="L113" s="1"/>
      <c r="M113" s="1"/>
      <c r="N113" s="1"/>
      <c r="O113" s="1"/>
      <c r="P113" s="1"/>
      <c r="Q113" s="1"/>
      <c r="R113" s="1"/>
    </row>
    <row r="114" spans="2:18" ht="18" x14ac:dyDescent="0.15">
      <c r="B114" s="79" t="s">
        <v>49</v>
      </c>
      <c r="C114" s="18" t="s">
        <v>19</v>
      </c>
      <c r="D114" s="18" t="s">
        <v>26</v>
      </c>
      <c r="E114" s="18">
        <v>2</v>
      </c>
      <c r="F114" s="18">
        <v>11</v>
      </c>
      <c r="G114" s="5">
        <v>43.633299999999998</v>
      </c>
      <c r="H114" s="5">
        <v>3.09E-2</v>
      </c>
      <c r="I114" s="6">
        <v>3.2399999999999998E-2</v>
      </c>
      <c r="J114" s="1"/>
      <c r="K114" s="1"/>
      <c r="L114" s="1"/>
      <c r="M114" s="1"/>
      <c r="N114" s="1"/>
      <c r="O114" s="1"/>
      <c r="P114" s="1"/>
      <c r="Q114" s="1"/>
      <c r="R114" s="1"/>
    </row>
    <row r="115" spans="2:18" ht="18" x14ac:dyDescent="0.15">
      <c r="B115" s="79" t="s">
        <v>49</v>
      </c>
      <c r="C115" s="18" t="s">
        <v>19</v>
      </c>
      <c r="D115" s="18" t="s">
        <v>26</v>
      </c>
      <c r="E115" s="18">
        <v>2</v>
      </c>
      <c r="F115" s="18">
        <v>12</v>
      </c>
      <c r="G115" s="5">
        <v>20.283300000000001</v>
      </c>
      <c r="H115" s="5">
        <v>7.8E-2</v>
      </c>
      <c r="I115" s="6">
        <v>3.4299999999999997E-2</v>
      </c>
      <c r="J115" s="1"/>
      <c r="K115" s="1"/>
      <c r="L115" s="1"/>
      <c r="M115" s="1"/>
      <c r="N115" s="1"/>
      <c r="O115" s="1"/>
      <c r="P115" s="1"/>
      <c r="Q115" s="1"/>
      <c r="R115" s="1"/>
    </row>
    <row r="116" spans="2:18" ht="18" x14ac:dyDescent="0.15">
      <c r="B116" s="79" t="s">
        <v>49</v>
      </c>
      <c r="C116" s="18" t="s">
        <v>19</v>
      </c>
      <c r="D116" s="18" t="s">
        <v>26</v>
      </c>
      <c r="E116" s="18">
        <v>2</v>
      </c>
      <c r="F116" s="18">
        <v>13</v>
      </c>
      <c r="G116" s="5">
        <v>48.436399999999999</v>
      </c>
      <c r="H116" s="5">
        <v>4.1799999999999997E-2</v>
      </c>
      <c r="I116" s="6">
        <v>3.9899999999999998E-2</v>
      </c>
      <c r="J116" s="1"/>
      <c r="K116" s="1"/>
      <c r="L116" s="1"/>
      <c r="M116" s="1"/>
      <c r="N116" s="1"/>
      <c r="O116" s="1"/>
      <c r="P116" s="1"/>
      <c r="Q116" s="1"/>
      <c r="R116" s="1"/>
    </row>
    <row r="117" spans="2:18" ht="18" x14ac:dyDescent="0.15">
      <c r="B117" s="79" t="s">
        <v>49</v>
      </c>
      <c r="C117" s="18" t="s">
        <v>19</v>
      </c>
      <c r="D117" s="18" t="s">
        <v>26</v>
      </c>
      <c r="E117" s="18">
        <v>2</v>
      </c>
      <c r="F117" s="18">
        <v>14</v>
      </c>
      <c r="G117" s="5">
        <v>35.049999999999997</v>
      </c>
      <c r="H117" s="5">
        <v>3.6299999999999999E-2</v>
      </c>
      <c r="I117" s="6">
        <v>2.3599999999999999E-2</v>
      </c>
      <c r="J117" s="1"/>
      <c r="K117" s="1"/>
      <c r="L117" s="1"/>
      <c r="M117" s="1"/>
      <c r="N117" s="1"/>
      <c r="O117" s="1"/>
      <c r="P117" s="1"/>
      <c r="Q117" s="1"/>
      <c r="R117" s="1"/>
    </row>
    <row r="118" spans="2:18" ht="18" x14ac:dyDescent="0.15">
      <c r="B118" s="79" t="s">
        <v>49</v>
      </c>
      <c r="C118" s="18" t="s">
        <v>19</v>
      </c>
      <c r="D118" s="18" t="s">
        <v>26</v>
      </c>
      <c r="E118" s="18">
        <v>3</v>
      </c>
      <c r="F118" s="18">
        <v>15</v>
      </c>
      <c r="G118" s="5">
        <v>26.287500000000001</v>
      </c>
      <c r="H118" s="5">
        <v>4.4900000000000002E-2</v>
      </c>
      <c r="I118" s="6">
        <v>4.2200000000000001E-2</v>
      </c>
      <c r="J118" s="1"/>
      <c r="K118" s="1"/>
      <c r="L118" s="1"/>
      <c r="M118" s="1"/>
      <c r="N118" s="1"/>
      <c r="O118" s="1"/>
      <c r="P118" s="1"/>
      <c r="Q118" s="1"/>
      <c r="R118" s="1"/>
    </row>
    <row r="119" spans="2:18" ht="18" x14ac:dyDescent="0.15">
      <c r="B119" s="79" t="s">
        <v>49</v>
      </c>
      <c r="C119" s="18" t="s">
        <v>19</v>
      </c>
      <c r="D119" s="18" t="s">
        <v>26</v>
      </c>
      <c r="E119" s="18">
        <v>3</v>
      </c>
      <c r="F119" s="18">
        <v>16</v>
      </c>
      <c r="G119" s="5">
        <v>26.433299999999999</v>
      </c>
      <c r="H119" s="5">
        <v>3.2500000000000001E-2</v>
      </c>
      <c r="I119" s="6">
        <v>2.1499999999999998E-2</v>
      </c>
      <c r="J119" s="1"/>
      <c r="K119" s="1"/>
      <c r="L119" s="1"/>
      <c r="M119" s="1"/>
      <c r="N119" s="1"/>
      <c r="O119" s="1"/>
      <c r="P119" s="1"/>
      <c r="Q119" s="1"/>
      <c r="R119" s="1"/>
    </row>
    <row r="120" spans="2:18" ht="18" x14ac:dyDescent="0.15">
      <c r="B120" s="79" t="s">
        <v>49</v>
      </c>
      <c r="C120" s="18" t="s">
        <v>19</v>
      </c>
      <c r="D120" s="18" t="s">
        <v>26</v>
      </c>
      <c r="E120" s="18">
        <v>3</v>
      </c>
      <c r="F120" s="18">
        <v>17</v>
      </c>
      <c r="G120" s="5">
        <v>17.324999999999999</v>
      </c>
      <c r="H120" s="5">
        <v>3.8699999999999998E-2</v>
      </c>
      <c r="I120" s="6">
        <v>3.3399999999999999E-2</v>
      </c>
      <c r="J120" s="1"/>
      <c r="K120" s="1"/>
      <c r="L120" s="1"/>
      <c r="M120" s="1"/>
      <c r="N120" s="1"/>
      <c r="O120" s="1"/>
      <c r="P120" s="1"/>
      <c r="Q120" s="1"/>
      <c r="R120" s="1"/>
    </row>
    <row r="121" spans="2:18" ht="18" x14ac:dyDescent="0.15">
      <c r="B121" s="79" t="s">
        <v>49</v>
      </c>
      <c r="C121" s="18" t="s">
        <v>19</v>
      </c>
      <c r="D121" s="18" t="s">
        <v>26</v>
      </c>
      <c r="E121" s="18">
        <v>3</v>
      </c>
      <c r="F121" s="18">
        <v>18</v>
      </c>
      <c r="G121" s="5">
        <v>19.833300000000001</v>
      </c>
      <c r="H121" s="5">
        <v>4.0599999999999997E-2</v>
      </c>
      <c r="I121" s="6">
        <v>3.8300000000000001E-2</v>
      </c>
      <c r="J121" s="1"/>
      <c r="K121" s="1"/>
      <c r="L121" s="1"/>
      <c r="M121" s="1"/>
      <c r="N121" s="1"/>
      <c r="O121" s="1"/>
      <c r="P121" s="1"/>
      <c r="Q121" s="1"/>
      <c r="R121" s="1"/>
    </row>
    <row r="122" spans="2:18" ht="18" x14ac:dyDescent="0.15">
      <c r="B122" s="79" t="s">
        <v>49</v>
      </c>
      <c r="C122" s="18" t="s">
        <v>19</v>
      </c>
      <c r="D122" s="18" t="s">
        <v>26</v>
      </c>
      <c r="E122" s="18">
        <v>3</v>
      </c>
      <c r="F122" s="18">
        <v>19</v>
      </c>
      <c r="G122" s="5">
        <v>29.5167</v>
      </c>
      <c r="H122" s="5">
        <v>3.5099999999999999E-2</v>
      </c>
      <c r="I122" s="6">
        <v>3.8199999999999998E-2</v>
      </c>
      <c r="J122" s="1"/>
      <c r="K122" s="1"/>
      <c r="L122" s="1"/>
      <c r="M122" s="1"/>
      <c r="N122" s="1"/>
      <c r="O122" s="1"/>
      <c r="P122" s="1"/>
      <c r="Q122" s="1"/>
      <c r="R122" s="1"/>
    </row>
    <row r="123" spans="2:18" ht="18" x14ac:dyDescent="0.15">
      <c r="B123" s="79" t="s">
        <v>49</v>
      </c>
      <c r="C123" s="18" t="s">
        <v>19</v>
      </c>
      <c r="D123" s="18" t="s">
        <v>26</v>
      </c>
      <c r="E123" s="18">
        <v>3</v>
      </c>
      <c r="F123" s="18">
        <v>20</v>
      </c>
      <c r="G123" s="5">
        <v>19.708300000000001</v>
      </c>
      <c r="H123" s="5">
        <v>3.6700000000000003E-2</v>
      </c>
      <c r="I123" s="6">
        <v>2.93E-2</v>
      </c>
      <c r="J123" s="1"/>
      <c r="K123" s="1"/>
      <c r="L123" s="1"/>
      <c r="M123" s="1"/>
      <c r="N123" s="1"/>
      <c r="O123" s="1"/>
      <c r="P123" s="1"/>
      <c r="Q123" s="1"/>
      <c r="R123" s="1"/>
    </row>
    <row r="124" spans="2:18" ht="18" x14ac:dyDescent="0.15">
      <c r="B124" s="79" t="s">
        <v>49</v>
      </c>
      <c r="C124" s="18" t="s">
        <v>19</v>
      </c>
      <c r="D124" s="18" t="s">
        <v>26</v>
      </c>
      <c r="E124" s="18">
        <v>3</v>
      </c>
      <c r="F124" s="18">
        <v>21</v>
      </c>
      <c r="G124" s="5">
        <v>27.15</v>
      </c>
      <c r="H124" s="5">
        <v>3.4299999999999997E-2</v>
      </c>
      <c r="I124" s="6">
        <v>3.5700000000000003E-2</v>
      </c>
      <c r="J124" s="1"/>
      <c r="K124" s="1"/>
      <c r="L124" s="1"/>
      <c r="M124" s="1"/>
      <c r="N124" s="1"/>
      <c r="O124" s="1"/>
      <c r="P124" s="1"/>
      <c r="Q124" s="1"/>
      <c r="R124" s="1"/>
    </row>
    <row r="125" spans="2:18" ht="18" x14ac:dyDescent="0.15">
      <c r="B125" s="79" t="s">
        <v>49</v>
      </c>
      <c r="C125" s="18" t="s">
        <v>19</v>
      </c>
      <c r="D125" s="18" t="s">
        <v>26</v>
      </c>
      <c r="E125" s="18">
        <v>3</v>
      </c>
      <c r="F125" s="18">
        <v>22</v>
      </c>
      <c r="G125" s="5">
        <v>27.541699999999999</v>
      </c>
      <c r="H125" s="5">
        <v>0.06</v>
      </c>
      <c r="I125" s="6">
        <v>2.9700000000000001E-2</v>
      </c>
      <c r="J125" s="1"/>
      <c r="K125" s="1"/>
      <c r="L125" s="1"/>
      <c r="M125" s="1"/>
      <c r="N125" s="1"/>
      <c r="O125" s="1"/>
      <c r="P125" s="1"/>
      <c r="Q125" s="1"/>
      <c r="R125" s="1"/>
    </row>
    <row r="126" spans="2:18" ht="18" x14ac:dyDescent="0.15">
      <c r="B126" s="79" t="s">
        <v>49</v>
      </c>
      <c r="C126" s="18" t="s">
        <v>19</v>
      </c>
      <c r="D126" s="18" t="s">
        <v>26</v>
      </c>
      <c r="E126" s="18">
        <v>3</v>
      </c>
      <c r="F126" s="18">
        <v>23</v>
      </c>
      <c r="G126" s="5">
        <v>29.5</v>
      </c>
      <c r="H126" s="5">
        <v>4.8399999999999999E-2</v>
      </c>
      <c r="I126" s="6">
        <v>3.4200000000000001E-2</v>
      </c>
      <c r="J126" s="1"/>
      <c r="K126" s="1"/>
      <c r="L126" s="1"/>
      <c r="M126" s="1"/>
      <c r="N126" s="1"/>
      <c r="O126" s="1"/>
      <c r="P126" s="1"/>
      <c r="Q126" s="1"/>
      <c r="R126" s="1"/>
    </row>
    <row r="127" spans="2:18" ht="18" x14ac:dyDescent="0.15">
      <c r="B127" s="79" t="s">
        <v>49</v>
      </c>
      <c r="C127" s="18" t="s">
        <v>19</v>
      </c>
      <c r="D127" s="18" t="s">
        <v>26</v>
      </c>
      <c r="E127" s="18">
        <v>3</v>
      </c>
      <c r="F127" s="18">
        <v>24</v>
      </c>
      <c r="G127" s="5">
        <v>45.958300000000001</v>
      </c>
      <c r="H127" s="5">
        <v>6.1199999999999997E-2</v>
      </c>
      <c r="I127" s="6">
        <v>4.1099999999999998E-2</v>
      </c>
      <c r="J127" s="1"/>
      <c r="K127" s="1"/>
      <c r="L127" s="1"/>
      <c r="M127" s="1"/>
      <c r="N127" s="1"/>
      <c r="O127" s="1"/>
      <c r="P127" s="1"/>
      <c r="Q127" s="1"/>
      <c r="R127" s="1"/>
    </row>
    <row r="128" spans="2:18" ht="18" x14ac:dyDescent="0.15">
      <c r="B128" s="79" t="s">
        <v>49</v>
      </c>
      <c r="C128" s="18" t="s">
        <v>19</v>
      </c>
      <c r="D128" s="18" t="s">
        <v>26</v>
      </c>
      <c r="E128" s="18">
        <v>3</v>
      </c>
      <c r="F128" s="18">
        <v>25</v>
      </c>
      <c r="G128" s="5">
        <v>41.583300000000001</v>
      </c>
      <c r="H128" s="5">
        <v>2.1100000000000001E-2</v>
      </c>
      <c r="I128" s="6">
        <v>2.4299999999999999E-2</v>
      </c>
      <c r="J128" s="1"/>
      <c r="K128" s="1"/>
      <c r="L128" s="1"/>
      <c r="M128" s="1"/>
      <c r="N128" s="1"/>
      <c r="O128" s="1"/>
      <c r="P128" s="1"/>
      <c r="Q128" s="1"/>
      <c r="R128" s="1"/>
    </row>
    <row r="129" spans="2:18" ht="18" x14ac:dyDescent="0.15">
      <c r="B129" s="79" t="s">
        <v>49</v>
      </c>
      <c r="C129" s="18" t="s">
        <v>19</v>
      </c>
      <c r="D129" s="18" t="s">
        <v>26</v>
      </c>
      <c r="E129" s="18">
        <v>3</v>
      </c>
      <c r="F129" s="18">
        <v>26</v>
      </c>
      <c r="G129" s="5">
        <v>51.412500000000001</v>
      </c>
      <c r="H129" s="5">
        <v>3.9899999999999998E-2</v>
      </c>
      <c r="I129" s="6">
        <v>4.1700000000000001E-2</v>
      </c>
      <c r="J129" s="1"/>
      <c r="K129" s="1"/>
      <c r="L129" s="1"/>
      <c r="M129" s="1"/>
      <c r="N129" s="1"/>
      <c r="O129" s="1"/>
      <c r="P129" s="1"/>
      <c r="Q129" s="1"/>
      <c r="R129" s="1"/>
    </row>
    <row r="130" spans="2:18" ht="18" x14ac:dyDescent="0.15">
      <c r="B130" s="79" t="s">
        <v>49</v>
      </c>
      <c r="C130" s="18" t="s">
        <v>19</v>
      </c>
      <c r="D130" s="18" t="s">
        <v>26</v>
      </c>
      <c r="E130" s="18">
        <v>3</v>
      </c>
      <c r="F130" s="18">
        <v>27</v>
      </c>
      <c r="G130" s="5">
        <v>34.991700000000002</v>
      </c>
      <c r="H130" s="5">
        <v>2.24E-2</v>
      </c>
      <c r="I130" s="6">
        <v>2.53E-2</v>
      </c>
      <c r="J130" s="1"/>
      <c r="K130" s="1"/>
      <c r="L130" s="1"/>
      <c r="M130" s="1"/>
      <c r="N130" s="1"/>
      <c r="O130" s="1"/>
      <c r="P130" s="1"/>
      <c r="Q130" s="1"/>
      <c r="R130" s="1"/>
    </row>
    <row r="131" spans="2:18" ht="18" x14ac:dyDescent="0.15">
      <c r="B131" s="79" t="s">
        <v>49</v>
      </c>
      <c r="C131" s="18" t="s">
        <v>19</v>
      </c>
      <c r="D131" s="18" t="s">
        <v>26</v>
      </c>
      <c r="E131" s="18">
        <v>4</v>
      </c>
      <c r="F131" s="18">
        <v>28</v>
      </c>
      <c r="G131" s="5">
        <v>20.958300000000001</v>
      </c>
      <c r="H131" s="5">
        <v>6.6400000000000001E-2</v>
      </c>
      <c r="I131" s="6">
        <v>3.8800000000000001E-2</v>
      </c>
      <c r="J131" s="1"/>
      <c r="K131" s="1"/>
      <c r="L131" s="1"/>
      <c r="M131" s="1"/>
      <c r="N131" s="1"/>
      <c r="O131" s="1"/>
      <c r="P131" s="1"/>
      <c r="Q131" s="1"/>
      <c r="R131" s="1"/>
    </row>
    <row r="132" spans="2:18" ht="18" x14ac:dyDescent="0.15">
      <c r="B132" s="79" t="s">
        <v>49</v>
      </c>
      <c r="C132" s="18" t="s">
        <v>19</v>
      </c>
      <c r="D132" s="18" t="s">
        <v>26</v>
      </c>
      <c r="E132" s="18">
        <v>4</v>
      </c>
      <c r="F132" s="18">
        <v>29</v>
      </c>
      <c r="G132" s="5">
        <v>17.291699999999999</v>
      </c>
      <c r="H132" s="5">
        <v>3.1399999999999997E-2</v>
      </c>
      <c r="I132" s="6">
        <v>2.29E-2</v>
      </c>
      <c r="J132" s="1"/>
      <c r="K132" s="1"/>
      <c r="L132" s="1"/>
      <c r="M132" s="1"/>
      <c r="N132" s="1"/>
      <c r="O132" s="1"/>
      <c r="P132" s="1"/>
      <c r="Q132" s="1"/>
      <c r="R132" s="1"/>
    </row>
    <row r="133" spans="2:18" ht="18" x14ac:dyDescent="0.15">
      <c r="B133" s="79" t="s">
        <v>49</v>
      </c>
      <c r="C133" s="18" t="s">
        <v>19</v>
      </c>
      <c r="D133" s="18" t="s">
        <v>26</v>
      </c>
      <c r="E133" s="18">
        <v>4</v>
      </c>
      <c r="F133" s="18">
        <v>30</v>
      </c>
      <c r="G133" s="5">
        <v>34.308300000000003</v>
      </c>
      <c r="H133" s="5">
        <v>5.7299999999999997E-2</v>
      </c>
      <c r="I133" s="6">
        <v>3.7400000000000003E-2</v>
      </c>
      <c r="J133" s="1"/>
      <c r="K133" s="1"/>
      <c r="L133" s="1"/>
      <c r="M133" s="1"/>
      <c r="N133" s="1"/>
      <c r="O133" s="1"/>
      <c r="P133" s="1"/>
      <c r="Q133" s="1"/>
      <c r="R133" s="1"/>
    </row>
    <row r="134" spans="2:18" ht="18" x14ac:dyDescent="0.15">
      <c r="B134" s="79" t="s">
        <v>49</v>
      </c>
      <c r="C134" s="18" t="s">
        <v>19</v>
      </c>
      <c r="D134" s="18" t="s">
        <v>26</v>
      </c>
      <c r="E134" s="18">
        <v>4</v>
      </c>
      <c r="F134" s="18">
        <v>31</v>
      </c>
      <c r="G134" s="5">
        <v>23.75</v>
      </c>
      <c r="H134" s="5">
        <v>6.2700000000000006E-2</v>
      </c>
      <c r="I134" s="6">
        <v>4.1399999999999999E-2</v>
      </c>
      <c r="J134" s="1"/>
      <c r="K134" s="1"/>
      <c r="L134" s="1"/>
      <c r="M134" s="1"/>
      <c r="N134" s="1"/>
      <c r="O134" s="1"/>
      <c r="P134" s="1"/>
      <c r="Q134" s="1"/>
      <c r="R134" s="1"/>
    </row>
    <row r="135" spans="2:18" ht="18" x14ac:dyDescent="0.15">
      <c r="B135" s="79" t="s">
        <v>49</v>
      </c>
      <c r="C135" s="18" t="s">
        <v>19</v>
      </c>
      <c r="D135" s="18" t="s">
        <v>26</v>
      </c>
      <c r="E135" s="18">
        <v>4</v>
      </c>
      <c r="F135" s="18">
        <v>32</v>
      </c>
      <c r="G135" s="5">
        <v>16.7333</v>
      </c>
      <c r="H135" s="5">
        <v>4.1200000000000001E-2</v>
      </c>
      <c r="I135" s="6">
        <v>4.1300000000000003E-2</v>
      </c>
      <c r="J135" s="1"/>
      <c r="K135" s="1"/>
      <c r="L135" s="1"/>
      <c r="M135" s="1"/>
      <c r="N135" s="1"/>
      <c r="O135" s="1"/>
      <c r="P135" s="1"/>
      <c r="Q135" s="1"/>
      <c r="R135" s="1"/>
    </row>
    <row r="136" spans="2:18" ht="18" x14ac:dyDescent="0.15">
      <c r="B136" s="79" t="s">
        <v>49</v>
      </c>
      <c r="C136" s="18" t="s">
        <v>19</v>
      </c>
      <c r="D136" s="18" t="s">
        <v>26</v>
      </c>
      <c r="E136" s="18">
        <v>4</v>
      </c>
      <c r="F136" s="18">
        <v>33</v>
      </c>
      <c r="G136" s="5">
        <v>17.524999999999999</v>
      </c>
      <c r="H136" s="5">
        <v>6.2100000000000002E-2</v>
      </c>
      <c r="I136" s="6">
        <v>4.4699999999999997E-2</v>
      </c>
      <c r="J136" s="1"/>
      <c r="K136" s="1"/>
      <c r="L136" s="1"/>
      <c r="M136" s="1"/>
      <c r="N136" s="1"/>
      <c r="O136" s="1"/>
      <c r="P136" s="1"/>
      <c r="Q136" s="1"/>
      <c r="R136" s="1"/>
    </row>
    <row r="137" spans="2:18" ht="18" x14ac:dyDescent="0.15">
      <c r="B137" s="79" t="s">
        <v>49</v>
      </c>
      <c r="C137" s="18" t="s">
        <v>19</v>
      </c>
      <c r="D137" s="18" t="s">
        <v>26</v>
      </c>
      <c r="E137" s="18">
        <v>4</v>
      </c>
      <c r="F137" s="18">
        <v>34</v>
      </c>
      <c r="G137" s="5">
        <v>25.3</v>
      </c>
      <c r="H137" s="5">
        <v>4.8300000000000003E-2</v>
      </c>
      <c r="I137" s="6">
        <v>4.1099999999999998E-2</v>
      </c>
      <c r="J137" s="1"/>
      <c r="K137" s="1"/>
      <c r="L137" s="1"/>
      <c r="M137" s="1"/>
      <c r="N137" s="1"/>
      <c r="O137" s="1"/>
      <c r="P137" s="1"/>
      <c r="Q137" s="1"/>
      <c r="R137" s="1"/>
    </row>
    <row r="138" spans="2:18" ht="18" x14ac:dyDescent="0.15">
      <c r="B138" s="87" t="s">
        <v>49</v>
      </c>
      <c r="C138" s="20" t="s">
        <v>19</v>
      </c>
      <c r="D138" s="20" t="s">
        <v>26</v>
      </c>
      <c r="E138" s="20">
        <v>4</v>
      </c>
      <c r="F138" s="20">
        <v>35</v>
      </c>
      <c r="G138" s="7">
        <v>20.244399999999999</v>
      </c>
      <c r="H138" s="7">
        <v>8.5900000000000004E-2</v>
      </c>
      <c r="I138" s="8">
        <v>6.6199999999999995E-2</v>
      </c>
      <c r="J138" s="1"/>
      <c r="K138" s="1"/>
      <c r="L138" s="1"/>
      <c r="M138" s="1"/>
      <c r="N138" s="1"/>
      <c r="O138" s="1"/>
      <c r="P138" s="1"/>
      <c r="Q138" s="1"/>
      <c r="R138" s="1"/>
    </row>
    <row r="139" spans="2:18" ht="18" x14ac:dyDescent="0.15">
      <c r="B139" s="79" t="s">
        <v>49</v>
      </c>
      <c r="C139" s="18" t="s">
        <v>25</v>
      </c>
      <c r="D139" s="18" t="s">
        <v>20</v>
      </c>
      <c r="E139" s="18">
        <v>1</v>
      </c>
      <c r="F139" s="18">
        <v>1</v>
      </c>
      <c r="G139" s="5">
        <v>30.876899999999999</v>
      </c>
      <c r="H139" s="5">
        <v>5.74E-2</v>
      </c>
      <c r="I139" s="6">
        <v>6.7000000000000004E-2</v>
      </c>
      <c r="J139" s="1"/>
      <c r="K139" s="1"/>
      <c r="M139" s="1"/>
      <c r="N139" s="1"/>
      <c r="O139" s="1"/>
      <c r="P139" s="1"/>
      <c r="Q139" s="1"/>
      <c r="R139" s="1"/>
    </row>
    <row r="140" spans="2:18" ht="18" x14ac:dyDescent="0.15">
      <c r="B140" s="79" t="s">
        <v>49</v>
      </c>
      <c r="C140" s="18" t="s">
        <v>25</v>
      </c>
      <c r="D140" s="18" t="s">
        <v>20</v>
      </c>
      <c r="E140" s="18">
        <v>1</v>
      </c>
      <c r="F140" s="18">
        <v>2</v>
      </c>
      <c r="G140" s="5">
        <v>27.1</v>
      </c>
      <c r="H140" s="5">
        <v>6.3600000000000004E-2</v>
      </c>
      <c r="I140" s="6">
        <v>0.06</v>
      </c>
      <c r="J140" s="1"/>
      <c r="K140" s="1"/>
      <c r="M140" s="1"/>
      <c r="N140" s="1"/>
      <c r="O140" s="1"/>
      <c r="P140" s="1"/>
      <c r="Q140" s="1"/>
      <c r="R140" s="1"/>
    </row>
    <row r="141" spans="2:18" ht="18" x14ac:dyDescent="0.15">
      <c r="B141" s="79" t="s">
        <v>49</v>
      </c>
      <c r="C141" s="18" t="s">
        <v>25</v>
      </c>
      <c r="D141" s="18" t="s">
        <v>20</v>
      </c>
      <c r="E141" s="18">
        <v>1</v>
      </c>
      <c r="F141" s="18">
        <v>3</v>
      </c>
      <c r="G141" s="5">
        <v>25.5167</v>
      </c>
      <c r="H141" s="5">
        <v>5.8099999999999999E-2</v>
      </c>
      <c r="I141" s="6">
        <v>5.1900000000000002E-2</v>
      </c>
      <c r="J141" s="1"/>
      <c r="K141" s="1"/>
      <c r="L141" s="1"/>
      <c r="M141" s="1"/>
      <c r="N141" s="1"/>
      <c r="O141" s="1"/>
      <c r="P141" s="1"/>
      <c r="Q141" s="1"/>
      <c r="R141" s="1"/>
    </row>
    <row r="142" spans="2:18" ht="18" x14ac:dyDescent="0.15">
      <c r="B142" s="79" t="s">
        <v>49</v>
      </c>
      <c r="C142" s="18" t="s">
        <v>25</v>
      </c>
      <c r="D142" s="18" t="s">
        <v>20</v>
      </c>
      <c r="E142" s="18">
        <v>1</v>
      </c>
      <c r="F142" s="18">
        <v>4</v>
      </c>
      <c r="G142" s="5">
        <v>31.6905</v>
      </c>
      <c r="H142" s="5">
        <v>6.6900000000000001E-2</v>
      </c>
      <c r="I142" s="6">
        <v>6.3799999999999996E-2</v>
      </c>
      <c r="J142" s="1"/>
      <c r="K142" s="1"/>
      <c r="L142" s="1"/>
      <c r="M142" s="1"/>
      <c r="N142" s="1"/>
      <c r="O142" s="1"/>
      <c r="P142" s="1"/>
      <c r="Q142" s="1"/>
      <c r="R142" s="1"/>
    </row>
    <row r="143" spans="2:18" ht="18" x14ac:dyDescent="0.15">
      <c r="B143" s="79" t="s">
        <v>49</v>
      </c>
      <c r="C143" s="18" t="s">
        <v>25</v>
      </c>
      <c r="D143" s="18" t="s">
        <v>20</v>
      </c>
      <c r="E143" s="18">
        <v>1</v>
      </c>
      <c r="F143" s="18">
        <v>5</v>
      </c>
      <c r="G143" s="5">
        <v>22.1111</v>
      </c>
      <c r="H143" s="5">
        <v>5.4199999999999998E-2</v>
      </c>
      <c r="I143" s="6">
        <v>6.1100000000000002E-2</v>
      </c>
      <c r="J143" s="1"/>
      <c r="K143" s="1"/>
      <c r="L143" s="1"/>
      <c r="M143" s="1"/>
      <c r="N143" s="1"/>
      <c r="O143" s="1"/>
      <c r="P143" s="1"/>
      <c r="Q143" s="1"/>
      <c r="R143" s="1"/>
    </row>
    <row r="144" spans="2:18" ht="18" x14ac:dyDescent="0.15">
      <c r="B144" s="79" t="s">
        <v>49</v>
      </c>
      <c r="C144" s="18" t="s">
        <v>25</v>
      </c>
      <c r="D144" s="18" t="s">
        <v>20</v>
      </c>
      <c r="E144" s="18">
        <v>1</v>
      </c>
      <c r="F144" s="18">
        <v>6</v>
      </c>
      <c r="G144" s="5">
        <v>40.340000000000003</v>
      </c>
      <c r="H144" s="5">
        <v>6.5500000000000003E-2</v>
      </c>
      <c r="I144" s="6">
        <v>5.57E-2</v>
      </c>
      <c r="J144" s="1"/>
      <c r="K144" s="1"/>
      <c r="L144" s="1"/>
      <c r="M144" s="1"/>
      <c r="N144" s="1"/>
      <c r="O144" s="1"/>
      <c r="P144" s="1"/>
      <c r="Q144" s="1"/>
      <c r="R144" s="1"/>
    </row>
    <row r="145" spans="2:18" ht="18" x14ac:dyDescent="0.15">
      <c r="B145" s="79" t="s">
        <v>49</v>
      </c>
      <c r="C145" s="18" t="s">
        <v>25</v>
      </c>
      <c r="D145" s="18" t="s">
        <v>20</v>
      </c>
      <c r="E145" s="18">
        <v>2</v>
      </c>
      <c r="F145" s="18">
        <v>7</v>
      </c>
      <c r="G145" s="5">
        <v>87.616699999999994</v>
      </c>
      <c r="H145" s="5">
        <v>6.8500000000000005E-2</v>
      </c>
      <c r="I145" s="6">
        <v>5.2200000000000003E-2</v>
      </c>
      <c r="J145" s="1"/>
      <c r="K145" s="1"/>
      <c r="L145" s="1"/>
      <c r="M145" s="1"/>
      <c r="N145" s="1"/>
      <c r="O145" s="1"/>
      <c r="P145" s="1"/>
      <c r="Q145" s="1"/>
      <c r="R145" s="1"/>
    </row>
    <row r="146" spans="2:18" ht="18" x14ac:dyDescent="0.15">
      <c r="B146" s="79" t="s">
        <v>49</v>
      </c>
      <c r="C146" s="18" t="s">
        <v>25</v>
      </c>
      <c r="D146" s="18" t="s">
        <v>20</v>
      </c>
      <c r="E146" s="18">
        <v>2</v>
      </c>
      <c r="F146" s="18">
        <v>8</v>
      </c>
      <c r="G146" s="5">
        <v>62.741900000000001</v>
      </c>
      <c r="H146" s="5">
        <v>8.6300000000000002E-2</v>
      </c>
      <c r="I146" s="6">
        <v>7.2400000000000006E-2</v>
      </c>
      <c r="J146" s="1"/>
      <c r="K146" s="1"/>
      <c r="L146" s="1"/>
      <c r="M146" s="1"/>
      <c r="N146" s="1"/>
      <c r="O146" s="1"/>
      <c r="P146" s="1"/>
      <c r="Q146" s="1"/>
      <c r="R146" s="1"/>
    </row>
    <row r="147" spans="2:18" ht="18" x14ac:dyDescent="0.15">
      <c r="B147" s="79" t="s">
        <v>49</v>
      </c>
      <c r="C147" s="18" t="s">
        <v>25</v>
      </c>
      <c r="D147" s="18" t="s">
        <v>20</v>
      </c>
      <c r="E147" s="18">
        <v>2</v>
      </c>
      <c r="F147" s="18">
        <v>9</v>
      </c>
      <c r="G147" s="5">
        <v>40.625</v>
      </c>
      <c r="H147" s="5">
        <v>4.3200000000000002E-2</v>
      </c>
      <c r="I147" s="6">
        <v>3.9E-2</v>
      </c>
      <c r="J147" s="1"/>
      <c r="K147" s="1"/>
      <c r="L147" s="1"/>
      <c r="M147" s="1"/>
      <c r="N147" s="1"/>
      <c r="O147" s="1"/>
      <c r="P147" s="1"/>
      <c r="Q147" s="1"/>
      <c r="R147" s="1"/>
    </row>
    <row r="148" spans="2:18" ht="18" x14ac:dyDescent="0.15">
      <c r="B148" s="79" t="s">
        <v>49</v>
      </c>
      <c r="C148" s="18" t="s">
        <v>25</v>
      </c>
      <c r="D148" s="18" t="s">
        <v>20</v>
      </c>
      <c r="E148" s="18">
        <v>2</v>
      </c>
      <c r="F148" s="18">
        <v>10</v>
      </c>
      <c r="G148" s="5">
        <v>57.267899999999997</v>
      </c>
      <c r="H148" s="5">
        <v>3.44E-2</v>
      </c>
      <c r="I148" s="6">
        <v>4.0800000000000003E-2</v>
      </c>
      <c r="J148" s="1"/>
      <c r="K148" s="1"/>
      <c r="L148" s="1"/>
      <c r="M148" s="1"/>
      <c r="N148" s="1"/>
      <c r="O148" s="1"/>
      <c r="P148" s="1"/>
      <c r="Q148" s="1"/>
      <c r="R148" s="1"/>
    </row>
    <row r="149" spans="2:18" ht="18" x14ac:dyDescent="0.15">
      <c r="B149" s="79" t="s">
        <v>49</v>
      </c>
      <c r="C149" s="18" t="s">
        <v>25</v>
      </c>
      <c r="D149" s="18" t="s">
        <v>20</v>
      </c>
      <c r="E149" s="18">
        <v>2</v>
      </c>
      <c r="F149" s="18">
        <v>11</v>
      </c>
      <c r="G149" s="5">
        <v>34.575000000000003</v>
      </c>
      <c r="H149" s="5">
        <v>9.2200000000000004E-2</v>
      </c>
      <c r="I149" s="6">
        <v>3.9100000000000003E-2</v>
      </c>
      <c r="J149" s="1"/>
      <c r="K149" s="1"/>
      <c r="L149" s="1"/>
      <c r="M149" s="1"/>
      <c r="N149" s="1"/>
      <c r="O149" s="1"/>
      <c r="P149" s="1"/>
      <c r="Q149" s="1"/>
      <c r="R149" s="1"/>
    </row>
    <row r="150" spans="2:18" ht="18" x14ac:dyDescent="0.15">
      <c r="B150" s="79" t="s">
        <v>49</v>
      </c>
      <c r="C150" s="18" t="s">
        <v>25</v>
      </c>
      <c r="D150" s="18" t="s">
        <v>20</v>
      </c>
      <c r="E150" s="18">
        <v>2</v>
      </c>
      <c r="F150" s="18">
        <v>12</v>
      </c>
      <c r="G150" s="5">
        <v>53.558300000000003</v>
      </c>
      <c r="H150" s="5">
        <v>9.4799999999999995E-2</v>
      </c>
      <c r="I150" s="6">
        <v>4.5400000000000003E-2</v>
      </c>
      <c r="J150" s="1"/>
      <c r="K150" s="1"/>
      <c r="L150" s="1"/>
      <c r="M150" s="1"/>
      <c r="N150" s="1"/>
      <c r="O150" s="1"/>
      <c r="P150" s="1"/>
      <c r="Q150" s="1"/>
      <c r="R150" s="1"/>
    </row>
    <row r="151" spans="2:18" ht="18" x14ac:dyDescent="0.15">
      <c r="B151" s="79" t="s">
        <v>49</v>
      </c>
      <c r="C151" s="18" t="s">
        <v>25</v>
      </c>
      <c r="D151" s="18" t="s">
        <v>20</v>
      </c>
      <c r="E151" s="18">
        <v>2</v>
      </c>
      <c r="F151" s="18">
        <v>13</v>
      </c>
      <c r="G151" s="5">
        <v>31.537500000000001</v>
      </c>
      <c r="H151" s="5">
        <v>5.0200000000000002E-2</v>
      </c>
      <c r="I151" s="6">
        <v>4.0399999999999998E-2</v>
      </c>
      <c r="J151" s="1"/>
      <c r="K151" s="1"/>
      <c r="L151" s="1"/>
      <c r="M151" s="1"/>
      <c r="N151" s="1"/>
      <c r="O151" s="1"/>
      <c r="P151" s="1"/>
      <c r="Q151" s="1"/>
      <c r="R151" s="1"/>
    </row>
    <row r="152" spans="2:18" ht="18" x14ac:dyDescent="0.15">
      <c r="B152" s="79" t="s">
        <v>49</v>
      </c>
      <c r="C152" s="18" t="s">
        <v>25</v>
      </c>
      <c r="D152" s="18" t="s">
        <v>20</v>
      </c>
      <c r="E152" s="18">
        <v>2</v>
      </c>
      <c r="F152" s="18">
        <v>14</v>
      </c>
      <c r="G152" s="5">
        <v>65.366699999999994</v>
      </c>
      <c r="H152" s="5">
        <v>5.4899999999999997E-2</v>
      </c>
      <c r="I152" s="6">
        <v>4.7399999999999998E-2</v>
      </c>
      <c r="J152" s="1"/>
      <c r="K152" s="1"/>
      <c r="L152" s="1"/>
      <c r="M152" s="1"/>
      <c r="N152" s="1"/>
      <c r="O152" s="1"/>
      <c r="P152" s="1"/>
      <c r="Q152" s="1"/>
      <c r="R152" s="1"/>
    </row>
    <row r="153" spans="2:18" ht="18" x14ac:dyDescent="0.15">
      <c r="B153" s="79" t="s">
        <v>49</v>
      </c>
      <c r="C153" s="18" t="s">
        <v>25</v>
      </c>
      <c r="D153" s="18" t="s">
        <v>20</v>
      </c>
      <c r="E153" s="18">
        <v>2</v>
      </c>
      <c r="F153" s="18">
        <v>15</v>
      </c>
      <c r="G153" s="5">
        <v>34.571399999999997</v>
      </c>
      <c r="H153" s="5">
        <v>7.8799999999999995E-2</v>
      </c>
      <c r="I153" s="6">
        <v>6.6299999999999998E-2</v>
      </c>
      <c r="J153" s="1"/>
      <c r="K153" s="1"/>
      <c r="L153" s="1"/>
      <c r="M153" s="1"/>
      <c r="N153" s="1"/>
      <c r="O153" s="1"/>
      <c r="P153" s="1"/>
      <c r="Q153" s="1"/>
      <c r="R153" s="1"/>
    </row>
    <row r="154" spans="2:18" ht="18" x14ac:dyDescent="0.15">
      <c r="B154" s="79" t="s">
        <v>49</v>
      </c>
      <c r="C154" s="18" t="s">
        <v>25</v>
      </c>
      <c r="D154" s="18" t="s">
        <v>20</v>
      </c>
      <c r="E154" s="18">
        <v>3</v>
      </c>
      <c r="F154" s="18">
        <v>16</v>
      </c>
      <c r="G154" s="5">
        <v>59.35</v>
      </c>
      <c r="H154" s="5">
        <v>4.6899999999999997E-2</v>
      </c>
      <c r="I154" s="6">
        <v>5.3999999999999999E-2</v>
      </c>
      <c r="J154" s="1"/>
      <c r="K154" s="1"/>
      <c r="L154" s="1"/>
      <c r="M154" s="1"/>
      <c r="N154" s="1"/>
      <c r="O154" s="1"/>
      <c r="P154" s="1"/>
      <c r="Q154" s="1"/>
      <c r="R154" s="1"/>
    </row>
    <row r="155" spans="2:18" ht="18" x14ac:dyDescent="0.15">
      <c r="B155" s="79" t="s">
        <v>49</v>
      </c>
      <c r="C155" s="18" t="s">
        <v>25</v>
      </c>
      <c r="D155" s="18" t="s">
        <v>20</v>
      </c>
      <c r="E155" s="18">
        <v>3</v>
      </c>
      <c r="F155" s="18">
        <v>17</v>
      </c>
      <c r="G155" s="5">
        <v>60.491700000000002</v>
      </c>
      <c r="H155" s="5">
        <v>5.0999999999999997E-2</v>
      </c>
      <c r="I155" s="6">
        <v>6.2300000000000001E-2</v>
      </c>
      <c r="J155" s="1"/>
      <c r="K155" s="1"/>
      <c r="L155" s="1"/>
      <c r="M155" s="1"/>
      <c r="N155" s="1"/>
      <c r="O155" s="1"/>
      <c r="P155" s="1"/>
      <c r="Q155" s="1"/>
      <c r="R155" s="1"/>
    </row>
    <row r="156" spans="2:18" ht="18" x14ac:dyDescent="0.15">
      <c r="B156" s="79" t="s">
        <v>49</v>
      </c>
      <c r="C156" s="18" t="s">
        <v>25</v>
      </c>
      <c r="D156" s="18" t="s">
        <v>20</v>
      </c>
      <c r="E156" s="18">
        <v>3</v>
      </c>
      <c r="F156" s="18">
        <v>18</v>
      </c>
      <c r="G156" s="5">
        <v>50.9238</v>
      </c>
      <c r="H156" s="5">
        <v>4.1799999999999997E-2</v>
      </c>
      <c r="I156" s="6">
        <v>4.99E-2</v>
      </c>
      <c r="J156" s="1"/>
      <c r="K156" s="1"/>
      <c r="L156" s="1"/>
      <c r="M156" s="1"/>
      <c r="N156" s="1"/>
      <c r="O156" s="1"/>
      <c r="P156" s="1"/>
      <c r="Q156" s="1"/>
      <c r="R156" s="1"/>
    </row>
    <row r="157" spans="2:18" ht="18" x14ac:dyDescent="0.15">
      <c r="B157" s="79" t="s">
        <v>49</v>
      </c>
      <c r="C157" s="18" t="s">
        <v>25</v>
      </c>
      <c r="D157" s="18" t="s">
        <v>20</v>
      </c>
      <c r="E157" s="18">
        <v>3</v>
      </c>
      <c r="F157" s="18">
        <v>19</v>
      </c>
      <c r="G157" s="5">
        <v>44.4</v>
      </c>
      <c r="H157" s="5">
        <v>0.109</v>
      </c>
      <c r="I157" s="6">
        <v>4.6100000000000002E-2</v>
      </c>
      <c r="J157" s="1"/>
      <c r="K157" s="1"/>
      <c r="L157" s="1"/>
      <c r="M157" s="1"/>
      <c r="N157" s="1"/>
      <c r="O157" s="1"/>
      <c r="P157" s="1"/>
      <c r="Q157" s="1"/>
      <c r="R157" s="1"/>
    </row>
    <row r="158" spans="2:18" ht="18" x14ac:dyDescent="0.15">
      <c r="B158" s="79" t="s">
        <v>49</v>
      </c>
      <c r="C158" s="18" t="s">
        <v>25</v>
      </c>
      <c r="D158" s="18" t="s">
        <v>20</v>
      </c>
      <c r="E158" s="18">
        <v>3</v>
      </c>
      <c r="F158" s="18">
        <v>20</v>
      </c>
      <c r="G158" s="5">
        <v>10.6</v>
      </c>
      <c r="H158" s="5">
        <v>0.17879999999999999</v>
      </c>
      <c r="I158" s="6">
        <v>0.17119999999999999</v>
      </c>
      <c r="J158" s="1"/>
      <c r="K158" s="1"/>
      <c r="L158" s="1"/>
      <c r="M158" s="1"/>
      <c r="N158" s="1"/>
      <c r="O158" s="1"/>
      <c r="P158" s="1"/>
      <c r="Q158" s="1"/>
      <c r="R158" s="1"/>
    </row>
    <row r="159" spans="2:18" ht="18" x14ac:dyDescent="0.15">
      <c r="B159" s="79" t="s">
        <v>49</v>
      </c>
      <c r="C159" s="18" t="s">
        <v>25</v>
      </c>
      <c r="D159" s="18" t="s">
        <v>20</v>
      </c>
      <c r="E159" s="18">
        <v>3</v>
      </c>
      <c r="F159" s="18">
        <v>21</v>
      </c>
      <c r="G159" s="5">
        <v>58.5</v>
      </c>
      <c r="H159" s="5">
        <v>4.5600000000000002E-2</v>
      </c>
      <c r="I159" s="6">
        <v>4.8399999999999999E-2</v>
      </c>
      <c r="J159" s="1"/>
      <c r="K159" s="1"/>
      <c r="L159" s="1"/>
      <c r="M159" s="1"/>
      <c r="N159" s="1"/>
      <c r="O159" s="1"/>
      <c r="P159" s="1"/>
      <c r="Q159" s="1"/>
      <c r="R159" s="1"/>
    </row>
    <row r="160" spans="2:18" ht="18" x14ac:dyDescent="0.15">
      <c r="B160" s="79" t="s">
        <v>49</v>
      </c>
      <c r="C160" s="18" t="s">
        <v>25</v>
      </c>
      <c r="D160" s="18" t="s">
        <v>20</v>
      </c>
      <c r="E160" s="18">
        <v>3</v>
      </c>
      <c r="F160" s="18">
        <v>22</v>
      </c>
      <c r="G160" s="5">
        <v>45.784599999999998</v>
      </c>
      <c r="H160" s="5">
        <v>0.1207</v>
      </c>
      <c r="I160" s="6">
        <v>0.16389999999999999</v>
      </c>
      <c r="J160" s="1"/>
      <c r="K160" s="1"/>
      <c r="L160" s="1"/>
      <c r="M160" s="1"/>
      <c r="N160" s="1"/>
      <c r="O160" s="1"/>
      <c r="P160" s="1"/>
      <c r="Q160" s="1"/>
      <c r="R160" s="1"/>
    </row>
    <row r="161" spans="2:18" ht="18" x14ac:dyDescent="0.15">
      <c r="B161" s="79" t="s">
        <v>49</v>
      </c>
      <c r="C161" s="18" t="s">
        <v>25</v>
      </c>
      <c r="D161" s="18" t="s">
        <v>20</v>
      </c>
      <c r="E161" s="18">
        <v>3</v>
      </c>
      <c r="F161" s="18">
        <v>23</v>
      </c>
      <c r="G161" s="5">
        <v>62.541699999999999</v>
      </c>
      <c r="H161" s="5">
        <v>7.2900000000000006E-2</v>
      </c>
      <c r="I161" s="6">
        <v>7.6700000000000004E-2</v>
      </c>
      <c r="J161" s="1"/>
      <c r="K161" s="1"/>
      <c r="L161" s="1"/>
      <c r="M161" s="1"/>
      <c r="N161" s="1"/>
      <c r="O161" s="1"/>
      <c r="P161" s="1"/>
      <c r="Q161" s="1"/>
      <c r="R161" s="1"/>
    </row>
    <row r="162" spans="2:18" ht="18" x14ac:dyDescent="0.15">
      <c r="B162" s="79" t="s">
        <v>49</v>
      </c>
      <c r="C162" s="18" t="s">
        <v>25</v>
      </c>
      <c r="D162" s="18" t="s">
        <v>20</v>
      </c>
      <c r="E162" s="18">
        <v>3</v>
      </c>
      <c r="F162" s="18">
        <v>24</v>
      </c>
      <c r="G162" s="5">
        <v>49.174999999999997</v>
      </c>
      <c r="H162" s="5">
        <v>4.6699999999999998E-2</v>
      </c>
      <c r="I162" s="6">
        <v>5.8099999999999999E-2</v>
      </c>
      <c r="J162" s="1"/>
      <c r="K162" s="1"/>
      <c r="L162" s="1"/>
      <c r="M162" s="1"/>
      <c r="N162" s="1"/>
      <c r="O162" s="1"/>
      <c r="P162" s="1"/>
      <c r="Q162" s="1"/>
      <c r="R162" s="1"/>
    </row>
    <row r="163" spans="2:18" ht="18" x14ac:dyDescent="0.15">
      <c r="B163" s="79" t="s">
        <v>49</v>
      </c>
      <c r="C163" s="18" t="s">
        <v>25</v>
      </c>
      <c r="D163" s="18" t="s">
        <v>20</v>
      </c>
      <c r="E163" s="18">
        <v>4</v>
      </c>
      <c r="F163" s="18">
        <v>25</v>
      </c>
      <c r="G163" s="5">
        <v>51.785699999999999</v>
      </c>
      <c r="H163" s="5">
        <v>6.6500000000000004E-2</v>
      </c>
      <c r="I163" s="6">
        <v>7.7299999999999994E-2</v>
      </c>
      <c r="J163" s="1"/>
      <c r="K163" s="1"/>
      <c r="L163" s="1"/>
      <c r="M163" s="1"/>
      <c r="N163" s="1"/>
      <c r="O163" s="1"/>
      <c r="P163" s="1"/>
      <c r="Q163" s="1"/>
      <c r="R163" s="1"/>
    </row>
    <row r="164" spans="2:18" ht="18" x14ac:dyDescent="0.15">
      <c r="B164" s="79" t="s">
        <v>49</v>
      </c>
      <c r="C164" s="18" t="s">
        <v>25</v>
      </c>
      <c r="D164" s="18" t="s">
        <v>20</v>
      </c>
      <c r="E164" s="18">
        <v>4</v>
      </c>
      <c r="F164" s="18">
        <v>26</v>
      </c>
      <c r="G164" s="5">
        <v>54.85</v>
      </c>
      <c r="H164" s="5">
        <v>4.4200000000000003E-2</v>
      </c>
      <c r="I164" s="6">
        <v>4.8399999999999999E-2</v>
      </c>
      <c r="J164" s="1"/>
      <c r="K164" s="1"/>
      <c r="L164" s="1"/>
      <c r="M164" s="1"/>
      <c r="N164" s="1"/>
      <c r="O164" s="1"/>
      <c r="P164" s="1"/>
      <c r="Q164" s="1"/>
      <c r="R164" s="1"/>
    </row>
    <row r="165" spans="2:18" ht="18" x14ac:dyDescent="0.15">
      <c r="B165" s="79" t="s">
        <v>49</v>
      </c>
      <c r="C165" s="18" t="s">
        <v>25</v>
      </c>
      <c r="D165" s="18" t="s">
        <v>20</v>
      </c>
      <c r="E165" s="18">
        <v>4</v>
      </c>
      <c r="F165" s="18">
        <v>27</v>
      </c>
      <c r="G165" s="5">
        <v>36.1083</v>
      </c>
      <c r="H165" s="5">
        <v>5.8400000000000001E-2</v>
      </c>
      <c r="I165" s="6">
        <v>7.0499999999999993E-2</v>
      </c>
      <c r="J165" s="1"/>
      <c r="K165" s="1"/>
      <c r="L165" s="1"/>
      <c r="M165" s="1"/>
      <c r="N165" s="1"/>
      <c r="O165" s="1"/>
      <c r="P165" s="1"/>
      <c r="Q165" s="1"/>
      <c r="R165" s="1"/>
    </row>
    <row r="166" spans="2:18" ht="18" x14ac:dyDescent="0.15">
      <c r="B166" s="79" t="s">
        <v>49</v>
      </c>
      <c r="C166" s="18" t="s">
        <v>25</v>
      </c>
      <c r="D166" s="18" t="s">
        <v>20</v>
      </c>
      <c r="E166" s="18">
        <v>4</v>
      </c>
      <c r="F166" s="18">
        <v>28</v>
      </c>
      <c r="G166" s="5">
        <v>23.183299999999999</v>
      </c>
      <c r="H166" s="5">
        <v>4.7800000000000002E-2</v>
      </c>
      <c r="I166" s="6">
        <v>5.2900000000000003E-2</v>
      </c>
      <c r="J166" s="1"/>
      <c r="K166" s="1"/>
      <c r="L166" s="1"/>
      <c r="M166" s="1"/>
      <c r="N166" s="1"/>
      <c r="O166" s="1"/>
      <c r="P166" s="1"/>
      <c r="Q166" s="1"/>
      <c r="R166" s="1"/>
    </row>
    <row r="167" spans="2:18" ht="18" x14ac:dyDescent="0.15">
      <c r="B167" s="79" t="s">
        <v>49</v>
      </c>
      <c r="C167" s="18" t="s">
        <v>25</v>
      </c>
      <c r="D167" s="18" t="s">
        <v>20</v>
      </c>
      <c r="E167" s="18">
        <v>4</v>
      </c>
      <c r="F167" s="18">
        <v>29</v>
      </c>
      <c r="G167" s="5">
        <v>44.2941</v>
      </c>
      <c r="H167" s="5">
        <v>3.8300000000000001E-2</v>
      </c>
      <c r="I167" s="6">
        <v>3.1300000000000001E-2</v>
      </c>
      <c r="J167" s="1"/>
      <c r="K167" s="1"/>
      <c r="L167" s="1"/>
      <c r="M167" s="1"/>
      <c r="N167" s="1"/>
      <c r="O167" s="1"/>
      <c r="P167" s="1"/>
      <c r="Q167" s="1"/>
      <c r="R167" s="1"/>
    </row>
    <row r="168" spans="2:18" ht="18" x14ac:dyDescent="0.15">
      <c r="B168" s="79" t="s">
        <v>49</v>
      </c>
      <c r="C168" s="18" t="s">
        <v>25</v>
      </c>
      <c r="D168" s="18" t="s">
        <v>20</v>
      </c>
      <c r="E168" s="18">
        <v>4</v>
      </c>
      <c r="F168" s="18">
        <v>30</v>
      </c>
      <c r="G168" s="5">
        <v>36.383299999999998</v>
      </c>
      <c r="H168" s="5">
        <v>4.0899999999999999E-2</v>
      </c>
      <c r="I168" s="6">
        <v>4.87E-2</v>
      </c>
      <c r="J168" s="1"/>
      <c r="K168" s="1"/>
      <c r="L168" s="1"/>
      <c r="M168" s="1"/>
      <c r="N168" s="1"/>
      <c r="O168" s="1"/>
      <c r="P168" s="1"/>
      <c r="Q168" s="1"/>
      <c r="R168" s="1"/>
    </row>
    <row r="169" spans="2:18" ht="18" x14ac:dyDescent="0.15">
      <c r="B169" s="79" t="s">
        <v>49</v>
      </c>
      <c r="C169" s="18" t="s">
        <v>25</v>
      </c>
      <c r="D169" s="18" t="s">
        <v>20</v>
      </c>
      <c r="E169" s="18">
        <v>4</v>
      </c>
      <c r="F169" s="18">
        <v>31</v>
      </c>
      <c r="G169" s="5">
        <v>58.758299999999998</v>
      </c>
      <c r="H169" s="5">
        <v>9.74E-2</v>
      </c>
      <c r="I169" s="6">
        <v>0.1026</v>
      </c>
      <c r="J169" s="1"/>
      <c r="K169" s="1"/>
      <c r="L169" s="1"/>
      <c r="M169" s="1"/>
      <c r="N169" s="1"/>
      <c r="O169" s="1"/>
      <c r="P169" s="1"/>
      <c r="Q169" s="1"/>
      <c r="R169" s="1"/>
    </row>
    <row r="170" spans="2:18" ht="18" x14ac:dyDescent="0.15">
      <c r="B170" s="79" t="s">
        <v>49</v>
      </c>
      <c r="C170" s="18" t="s">
        <v>25</v>
      </c>
      <c r="D170" s="18" t="s">
        <v>20</v>
      </c>
      <c r="E170" s="18">
        <v>4</v>
      </c>
      <c r="F170" s="18">
        <v>32</v>
      </c>
      <c r="G170" s="5">
        <v>36.433300000000003</v>
      </c>
      <c r="H170" s="5">
        <v>4.9700000000000001E-2</v>
      </c>
      <c r="I170" s="6">
        <v>6.08E-2</v>
      </c>
      <c r="J170" s="1"/>
      <c r="K170" s="1"/>
      <c r="L170" s="1"/>
      <c r="M170" s="1"/>
      <c r="N170" s="1"/>
      <c r="O170" s="1"/>
      <c r="P170" s="1"/>
      <c r="Q170" s="1"/>
      <c r="R170" s="1"/>
    </row>
    <row r="171" spans="2:18" ht="18" x14ac:dyDescent="0.15">
      <c r="B171" s="79" t="s">
        <v>49</v>
      </c>
      <c r="C171" s="18" t="s">
        <v>25</v>
      </c>
      <c r="D171" s="18" t="s">
        <v>20</v>
      </c>
      <c r="E171" s="18">
        <v>4</v>
      </c>
      <c r="F171" s="18">
        <v>33</v>
      </c>
      <c r="G171" s="5">
        <v>44.25</v>
      </c>
      <c r="H171" s="5">
        <v>3.5099999999999999E-2</v>
      </c>
      <c r="I171" s="6">
        <v>4.2599999999999999E-2</v>
      </c>
      <c r="J171" s="1"/>
      <c r="K171" s="1"/>
      <c r="L171" s="1"/>
      <c r="M171" s="1"/>
      <c r="N171" s="1"/>
      <c r="O171" s="1"/>
      <c r="P171" s="1"/>
      <c r="Q171" s="1"/>
      <c r="R171" s="1"/>
    </row>
    <row r="172" spans="2:18" ht="18" x14ac:dyDescent="0.15">
      <c r="B172" s="79" t="s">
        <v>49</v>
      </c>
      <c r="C172" s="18" t="s">
        <v>25</v>
      </c>
      <c r="D172" s="18" t="s">
        <v>20</v>
      </c>
      <c r="E172" s="18">
        <v>4</v>
      </c>
      <c r="F172" s="18">
        <v>34</v>
      </c>
      <c r="G172" s="5">
        <v>32.191699999999997</v>
      </c>
      <c r="H172" s="5">
        <v>0.1024</v>
      </c>
      <c r="I172" s="6">
        <v>5.0999999999999997E-2</v>
      </c>
      <c r="J172" s="1"/>
      <c r="K172" s="1"/>
      <c r="L172" s="1"/>
      <c r="M172" s="1"/>
      <c r="N172" s="1"/>
      <c r="O172" s="1"/>
      <c r="P172" s="1"/>
      <c r="Q172" s="1"/>
      <c r="R172" s="1"/>
    </row>
    <row r="173" spans="2:18" ht="18" x14ac:dyDescent="0.15">
      <c r="B173" s="79" t="s">
        <v>49</v>
      </c>
      <c r="C173" s="18" t="s">
        <v>25</v>
      </c>
      <c r="D173" s="18" t="s">
        <v>20</v>
      </c>
      <c r="E173" s="18">
        <v>4</v>
      </c>
      <c r="F173" s="18">
        <v>35</v>
      </c>
      <c r="G173" s="5">
        <v>34.8917</v>
      </c>
      <c r="H173" s="5">
        <v>6.1400000000000003E-2</v>
      </c>
      <c r="I173" s="6">
        <v>5.8599999999999999E-2</v>
      </c>
      <c r="J173" s="1"/>
      <c r="K173" s="1"/>
      <c r="L173" s="1"/>
      <c r="M173" s="1"/>
      <c r="N173" s="1"/>
      <c r="O173" s="1"/>
      <c r="P173" s="1"/>
      <c r="Q173" s="1"/>
      <c r="R173" s="1"/>
    </row>
    <row r="174" spans="2:18" ht="18" x14ac:dyDescent="0.15">
      <c r="B174" s="79" t="s">
        <v>49</v>
      </c>
      <c r="C174" s="18" t="s">
        <v>25</v>
      </c>
      <c r="D174" s="18" t="s">
        <v>20</v>
      </c>
      <c r="E174" s="18">
        <v>4</v>
      </c>
      <c r="F174" s="18">
        <v>36</v>
      </c>
      <c r="G174" s="5">
        <v>36.991700000000002</v>
      </c>
      <c r="H174" s="5">
        <v>2.8400000000000002E-2</v>
      </c>
      <c r="I174" s="6">
        <v>3.4099999999999998E-2</v>
      </c>
      <c r="J174" s="1"/>
      <c r="K174" s="1"/>
      <c r="L174" s="1"/>
      <c r="M174" s="1"/>
      <c r="N174" s="1"/>
      <c r="O174" s="1"/>
      <c r="P174" s="1"/>
      <c r="Q174" s="1"/>
      <c r="R174" s="1"/>
    </row>
    <row r="175" spans="2:18" ht="18" x14ac:dyDescent="0.15">
      <c r="B175" s="79" t="s">
        <v>49</v>
      </c>
      <c r="C175" s="18" t="s">
        <v>25</v>
      </c>
      <c r="D175" s="18" t="s">
        <v>20</v>
      </c>
      <c r="E175" s="18">
        <v>4</v>
      </c>
      <c r="F175" s="18">
        <v>37</v>
      </c>
      <c r="G175" s="5">
        <v>38.299999999999997</v>
      </c>
      <c r="H175" s="5">
        <v>9.64E-2</v>
      </c>
      <c r="I175" s="6">
        <v>6.2399999999999997E-2</v>
      </c>
      <c r="J175" s="1"/>
      <c r="K175" s="1"/>
      <c r="L175" s="1"/>
      <c r="M175" s="1"/>
      <c r="N175" s="1"/>
      <c r="O175" s="1"/>
      <c r="P175" s="1"/>
      <c r="Q175" s="1"/>
      <c r="R175" s="1"/>
    </row>
    <row r="176" spans="2:18" ht="18" x14ac:dyDescent="0.15">
      <c r="B176" s="79" t="s">
        <v>49</v>
      </c>
      <c r="C176" s="18" t="s">
        <v>25</v>
      </c>
      <c r="D176" s="18" t="s">
        <v>20</v>
      </c>
      <c r="E176" s="18">
        <v>4</v>
      </c>
      <c r="F176" s="18">
        <v>38</v>
      </c>
      <c r="G176" s="5">
        <v>41.1143</v>
      </c>
      <c r="H176" s="5">
        <v>7.0000000000000007E-2</v>
      </c>
      <c r="I176" s="6">
        <v>6.7599999999999993E-2</v>
      </c>
      <c r="J176" s="1"/>
      <c r="K176" s="1"/>
      <c r="L176" s="1"/>
      <c r="M176" s="1"/>
      <c r="N176" s="1"/>
      <c r="O176" s="1"/>
      <c r="P176" s="1"/>
      <c r="Q176" s="1"/>
      <c r="R176" s="1"/>
    </row>
    <row r="177" spans="2:18" ht="18" x14ac:dyDescent="0.15">
      <c r="B177" s="79" t="s">
        <v>49</v>
      </c>
      <c r="C177" s="18" t="s">
        <v>25</v>
      </c>
      <c r="D177" s="18" t="s">
        <v>20</v>
      </c>
      <c r="E177" s="18">
        <v>5</v>
      </c>
      <c r="F177" s="18">
        <v>39</v>
      </c>
      <c r="G177" s="5">
        <v>75.825000000000003</v>
      </c>
      <c r="H177" s="5">
        <v>6.1600000000000002E-2</v>
      </c>
      <c r="I177" s="6">
        <v>8.1500000000000003E-2</v>
      </c>
      <c r="J177" s="1"/>
      <c r="K177" s="1"/>
      <c r="L177" s="1"/>
      <c r="M177" s="1"/>
      <c r="N177" s="1"/>
      <c r="O177" s="1"/>
      <c r="P177" s="1"/>
      <c r="Q177" s="1"/>
      <c r="R177" s="1"/>
    </row>
    <row r="178" spans="2:18" ht="18" x14ac:dyDescent="0.15">
      <c r="B178" s="79" t="s">
        <v>49</v>
      </c>
      <c r="C178" s="18" t="s">
        <v>25</v>
      </c>
      <c r="D178" s="18" t="s">
        <v>20</v>
      </c>
      <c r="E178" s="18">
        <v>6</v>
      </c>
      <c r="F178" s="18">
        <v>40</v>
      </c>
      <c r="G178" s="5">
        <v>32.791666666666664</v>
      </c>
      <c r="H178" s="5">
        <v>6.6176923076923064E-2</v>
      </c>
      <c r="I178" s="6">
        <v>6.2138461538461559E-2</v>
      </c>
      <c r="J178" s="1"/>
      <c r="K178" s="1"/>
      <c r="L178" s="1"/>
      <c r="M178" s="1"/>
      <c r="N178" s="1"/>
      <c r="O178" s="1"/>
      <c r="P178" s="1"/>
      <c r="Q178" s="1"/>
      <c r="R178" s="1"/>
    </row>
    <row r="179" spans="2:18" ht="18" x14ac:dyDescent="0.15">
      <c r="B179" s="79" t="s">
        <v>49</v>
      </c>
      <c r="C179" s="18" t="s">
        <v>25</v>
      </c>
      <c r="D179" s="18" t="s">
        <v>26</v>
      </c>
      <c r="E179" s="18">
        <v>1</v>
      </c>
      <c r="F179" s="18">
        <v>1</v>
      </c>
      <c r="G179" s="5">
        <v>19.558299999999999</v>
      </c>
      <c r="H179" s="5">
        <v>3.7900000000000003E-2</v>
      </c>
      <c r="I179" s="6">
        <v>2.5899999999999999E-2</v>
      </c>
      <c r="J179" s="1"/>
      <c r="K179" s="1"/>
      <c r="M179" s="1"/>
      <c r="N179" s="1"/>
      <c r="O179" s="1"/>
      <c r="P179" s="1"/>
      <c r="Q179" s="1"/>
      <c r="R179" s="1"/>
    </row>
    <row r="180" spans="2:18" ht="18" x14ac:dyDescent="0.15">
      <c r="B180" s="79" t="s">
        <v>49</v>
      </c>
      <c r="C180" s="18" t="s">
        <v>25</v>
      </c>
      <c r="D180" s="18" t="s">
        <v>26</v>
      </c>
      <c r="E180" s="18">
        <v>1</v>
      </c>
      <c r="F180" s="18">
        <v>2</v>
      </c>
      <c r="G180" s="5">
        <v>17.333300000000001</v>
      </c>
      <c r="H180" s="5">
        <v>3.0099999999999998E-2</v>
      </c>
      <c r="I180" s="6">
        <v>1.83E-2</v>
      </c>
      <c r="J180" s="1"/>
      <c r="K180" s="1"/>
      <c r="M180" s="1"/>
      <c r="N180" s="1"/>
      <c r="O180" s="1"/>
      <c r="P180" s="1"/>
      <c r="Q180" s="1"/>
      <c r="R180" s="1"/>
    </row>
    <row r="181" spans="2:18" ht="18" x14ac:dyDescent="0.15">
      <c r="B181" s="79" t="s">
        <v>49</v>
      </c>
      <c r="C181" s="18" t="s">
        <v>25</v>
      </c>
      <c r="D181" s="18" t="s">
        <v>26</v>
      </c>
      <c r="E181" s="18">
        <v>1</v>
      </c>
      <c r="F181" s="18">
        <v>3</v>
      </c>
      <c r="G181" s="5">
        <v>31.3</v>
      </c>
      <c r="H181" s="5">
        <v>5.3199999999999997E-2</v>
      </c>
      <c r="I181" s="6">
        <v>3.4599999999999999E-2</v>
      </c>
      <c r="J181" s="1"/>
      <c r="K181" s="1"/>
      <c r="L181" s="1"/>
      <c r="M181" s="1"/>
      <c r="N181" s="1"/>
      <c r="O181" s="1"/>
      <c r="P181" s="1"/>
      <c r="Q181" s="1"/>
      <c r="R181" s="1"/>
    </row>
    <row r="182" spans="2:18" ht="18" x14ac:dyDescent="0.15">
      <c r="B182" s="79" t="s">
        <v>49</v>
      </c>
      <c r="C182" s="18" t="s">
        <v>25</v>
      </c>
      <c r="D182" s="18" t="s">
        <v>26</v>
      </c>
      <c r="E182" s="18">
        <v>1</v>
      </c>
      <c r="F182" s="18">
        <v>4</v>
      </c>
      <c r="G182" s="5">
        <v>16.366700000000002</v>
      </c>
      <c r="H182" s="5">
        <v>5.1700000000000003E-2</v>
      </c>
      <c r="I182" s="6">
        <v>4.0800000000000003E-2</v>
      </c>
      <c r="J182" s="1"/>
      <c r="K182" s="1"/>
      <c r="L182" s="1"/>
      <c r="M182" s="1"/>
      <c r="N182" s="1"/>
      <c r="O182" s="1"/>
      <c r="P182" s="1"/>
      <c r="Q182" s="1"/>
      <c r="R182" s="1"/>
    </row>
    <row r="183" spans="2:18" ht="18" x14ac:dyDescent="0.15">
      <c r="B183" s="79" t="s">
        <v>49</v>
      </c>
      <c r="C183" s="18" t="s">
        <v>25</v>
      </c>
      <c r="D183" s="18" t="s">
        <v>26</v>
      </c>
      <c r="E183" s="18">
        <v>1</v>
      </c>
      <c r="F183" s="18">
        <v>5</v>
      </c>
      <c r="G183" s="5">
        <v>21.189699999999998</v>
      </c>
      <c r="H183" s="5">
        <v>3.32E-2</v>
      </c>
      <c r="I183" s="6">
        <v>2.9700000000000001E-2</v>
      </c>
      <c r="J183" s="1"/>
      <c r="K183" s="1"/>
      <c r="L183" s="1"/>
      <c r="M183" s="1"/>
      <c r="N183" s="1"/>
      <c r="O183" s="1"/>
      <c r="P183" s="1"/>
      <c r="Q183" s="1"/>
      <c r="R183" s="1"/>
    </row>
    <row r="184" spans="2:18" ht="18" x14ac:dyDescent="0.15">
      <c r="B184" s="79" t="s">
        <v>49</v>
      </c>
      <c r="C184" s="18" t="s">
        <v>25</v>
      </c>
      <c r="D184" s="18" t="s">
        <v>26</v>
      </c>
      <c r="E184" s="18">
        <v>1</v>
      </c>
      <c r="F184" s="18">
        <v>6</v>
      </c>
      <c r="G184" s="5">
        <v>24.566700000000001</v>
      </c>
      <c r="H184" s="5">
        <v>3.3399999999999999E-2</v>
      </c>
      <c r="I184" s="6">
        <v>2.3199999999999998E-2</v>
      </c>
      <c r="J184" s="1"/>
      <c r="K184" s="1"/>
      <c r="L184" s="1"/>
      <c r="M184" s="1"/>
      <c r="N184" s="1"/>
      <c r="O184" s="1"/>
      <c r="P184" s="1"/>
      <c r="Q184" s="1"/>
      <c r="R184" s="1"/>
    </row>
    <row r="185" spans="2:18" ht="18" x14ac:dyDescent="0.15">
      <c r="B185" s="79" t="s">
        <v>49</v>
      </c>
      <c r="C185" s="18" t="s">
        <v>25</v>
      </c>
      <c r="D185" s="18" t="s">
        <v>26</v>
      </c>
      <c r="E185" s="18">
        <v>1</v>
      </c>
      <c r="F185" s="18">
        <v>7</v>
      </c>
      <c r="G185" s="5">
        <v>17.185700000000001</v>
      </c>
      <c r="H185" s="5">
        <v>0.1042</v>
      </c>
      <c r="I185" s="6">
        <v>4.3799999999999999E-2</v>
      </c>
      <c r="J185" s="1"/>
      <c r="K185" s="1"/>
      <c r="L185" s="1"/>
      <c r="M185" s="1"/>
      <c r="N185" s="1"/>
      <c r="O185" s="1"/>
      <c r="P185" s="1"/>
      <c r="Q185" s="1"/>
      <c r="R185" s="1"/>
    </row>
    <row r="186" spans="2:18" ht="18" x14ac:dyDescent="0.15">
      <c r="B186" s="79" t="s">
        <v>49</v>
      </c>
      <c r="C186" s="18" t="s">
        <v>25</v>
      </c>
      <c r="D186" s="18" t="s">
        <v>26</v>
      </c>
      <c r="E186" s="18">
        <v>1</v>
      </c>
      <c r="F186" s="18">
        <v>8</v>
      </c>
      <c r="G186" s="5">
        <v>17.2333</v>
      </c>
      <c r="H186" s="5">
        <v>4.3999999999999997E-2</v>
      </c>
      <c r="I186" s="6">
        <v>2.1499999999999998E-2</v>
      </c>
      <c r="J186" s="1"/>
      <c r="K186" s="1"/>
      <c r="L186" s="1"/>
      <c r="M186" s="1"/>
      <c r="N186" s="1"/>
      <c r="O186" s="1"/>
      <c r="P186" s="1"/>
      <c r="Q186" s="1"/>
      <c r="R186" s="1"/>
    </row>
    <row r="187" spans="2:18" ht="18" x14ac:dyDescent="0.15">
      <c r="B187" s="79" t="s">
        <v>49</v>
      </c>
      <c r="C187" s="18" t="s">
        <v>25</v>
      </c>
      <c r="D187" s="18" t="s">
        <v>26</v>
      </c>
      <c r="E187" s="18">
        <v>1</v>
      </c>
      <c r="F187" s="18">
        <v>9</v>
      </c>
      <c r="G187" s="5">
        <v>25.8462</v>
      </c>
      <c r="H187" s="5">
        <v>2.93E-2</v>
      </c>
      <c r="I187" s="6">
        <v>3.3700000000000001E-2</v>
      </c>
      <c r="J187" s="1"/>
      <c r="K187" s="1"/>
      <c r="L187" s="1"/>
      <c r="M187" s="1"/>
      <c r="N187" s="1"/>
      <c r="O187" s="1"/>
      <c r="P187" s="1"/>
      <c r="Q187" s="1"/>
      <c r="R187" s="1"/>
    </row>
    <row r="188" spans="2:18" ht="18" x14ac:dyDescent="0.15">
      <c r="B188" s="79" t="s">
        <v>49</v>
      </c>
      <c r="C188" s="18" t="s">
        <v>25</v>
      </c>
      <c r="D188" s="18" t="s">
        <v>26</v>
      </c>
      <c r="E188" s="18">
        <v>1</v>
      </c>
      <c r="F188" s="18">
        <v>10</v>
      </c>
      <c r="G188" s="5">
        <v>24.416699999999999</v>
      </c>
      <c r="H188" s="5">
        <v>3.9699999999999999E-2</v>
      </c>
      <c r="I188" s="6">
        <v>2.9100000000000001E-2</v>
      </c>
      <c r="J188" s="1"/>
      <c r="K188" s="1"/>
      <c r="L188" s="1"/>
      <c r="M188" s="1"/>
      <c r="N188" s="1"/>
      <c r="O188" s="1"/>
      <c r="P188" s="1"/>
      <c r="Q188" s="1"/>
      <c r="R188" s="1"/>
    </row>
    <row r="189" spans="2:18" ht="18" x14ac:dyDescent="0.15">
      <c r="B189" s="79" t="s">
        <v>49</v>
      </c>
      <c r="C189" s="18" t="s">
        <v>25</v>
      </c>
      <c r="D189" s="18" t="s">
        <v>26</v>
      </c>
      <c r="E189" s="18">
        <v>2</v>
      </c>
      <c r="F189" s="18">
        <v>11</v>
      </c>
      <c r="G189" s="5">
        <v>37.316699999999997</v>
      </c>
      <c r="H189" s="5">
        <v>4.6899999999999997E-2</v>
      </c>
      <c r="I189" s="6">
        <v>3.0499999999999999E-2</v>
      </c>
      <c r="J189" s="1"/>
      <c r="K189" s="1"/>
      <c r="L189" s="1"/>
      <c r="M189" s="1"/>
      <c r="N189" s="1"/>
      <c r="O189" s="1"/>
      <c r="P189" s="1"/>
      <c r="Q189" s="1"/>
      <c r="R189" s="1"/>
    </row>
    <row r="190" spans="2:18" ht="18" x14ac:dyDescent="0.15">
      <c r="B190" s="79" t="s">
        <v>49</v>
      </c>
      <c r="C190" s="18" t="s">
        <v>25</v>
      </c>
      <c r="D190" s="18" t="s">
        <v>26</v>
      </c>
      <c r="E190" s="18">
        <v>2</v>
      </c>
      <c r="F190" s="18">
        <v>12</v>
      </c>
      <c r="G190" s="5">
        <v>33.558300000000003</v>
      </c>
      <c r="H190" s="5">
        <v>2.87E-2</v>
      </c>
      <c r="I190" s="6">
        <v>1.9800000000000002E-2</v>
      </c>
      <c r="J190" s="1"/>
      <c r="K190" s="1"/>
      <c r="L190" s="1"/>
      <c r="M190" s="1"/>
      <c r="N190" s="1"/>
      <c r="O190" s="1"/>
      <c r="P190" s="1"/>
      <c r="Q190" s="1"/>
      <c r="R190" s="1"/>
    </row>
    <row r="191" spans="2:18" ht="18" x14ac:dyDescent="0.15">
      <c r="B191" s="79" t="s">
        <v>49</v>
      </c>
      <c r="C191" s="18" t="s">
        <v>25</v>
      </c>
      <c r="D191" s="18" t="s">
        <v>26</v>
      </c>
      <c r="E191" s="18">
        <v>2</v>
      </c>
      <c r="F191" s="18">
        <v>13</v>
      </c>
      <c r="G191" s="5">
        <v>16.940000000000001</v>
      </c>
      <c r="H191" s="5">
        <v>4.8399999999999999E-2</v>
      </c>
      <c r="I191" s="6">
        <v>4.2799999999999998E-2</v>
      </c>
      <c r="J191" s="1"/>
      <c r="K191" s="1"/>
      <c r="L191" s="1"/>
      <c r="M191" s="1"/>
      <c r="N191" s="1"/>
      <c r="O191" s="1"/>
      <c r="P191" s="1"/>
      <c r="Q191" s="1"/>
      <c r="R191" s="1"/>
    </row>
    <row r="192" spans="2:18" ht="18" x14ac:dyDescent="0.15">
      <c r="B192" s="79" t="s">
        <v>49</v>
      </c>
      <c r="C192" s="18" t="s">
        <v>25</v>
      </c>
      <c r="D192" s="18" t="s">
        <v>26</v>
      </c>
      <c r="E192" s="18">
        <v>2</v>
      </c>
      <c r="F192" s="18">
        <v>14</v>
      </c>
      <c r="G192" s="5">
        <v>27.6571</v>
      </c>
      <c r="H192" s="5">
        <v>4.8399999999999999E-2</v>
      </c>
      <c r="I192" s="6">
        <v>3.2500000000000001E-2</v>
      </c>
      <c r="J192" s="1"/>
      <c r="K192" s="1"/>
      <c r="L192" s="1"/>
      <c r="M192" s="1"/>
      <c r="N192" s="1"/>
      <c r="O192" s="1"/>
      <c r="P192" s="1"/>
      <c r="Q192" s="1"/>
      <c r="R192" s="1"/>
    </row>
    <row r="193" spans="2:18" ht="18" x14ac:dyDescent="0.15">
      <c r="B193" s="79" t="s">
        <v>49</v>
      </c>
      <c r="C193" s="18" t="s">
        <v>25</v>
      </c>
      <c r="D193" s="18" t="s">
        <v>26</v>
      </c>
      <c r="E193" s="18">
        <v>3</v>
      </c>
      <c r="F193" s="18">
        <v>15</v>
      </c>
      <c r="G193" s="5">
        <v>34.022199999999998</v>
      </c>
      <c r="H193" s="5">
        <v>3.2000000000000001E-2</v>
      </c>
      <c r="I193" s="6">
        <v>2.3900000000000001E-2</v>
      </c>
      <c r="J193" s="1"/>
      <c r="K193" s="1"/>
      <c r="L193" s="1"/>
      <c r="M193" s="1"/>
      <c r="N193" s="1"/>
      <c r="O193" s="1"/>
      <c r="P193" s="1"/>
      <c r="Q193" s="1"/>
      <c r="R193" s="1"/>
    </row>
    <row r="194" spans="2:18" ht="18" x14ac:dyDescent="0.15">
      <c r="B194" s="79" t="s">
        <v>49</v>
      </c>
      <c r="C194" s="18" t="s">
        <v>25</v>
      </c>
      <c r="D194" s="18" t="s">
        <v>26</v>
      </c>
      <c r="E194" s="18">
        <v>3</v>
      </c>
      <c r="F194" s="18">
        <v>16</v>
      </c>
      <c r="G194" s="5">
        <v>29.8</v>
      </c>
      <c r="H194" s="5">
        <v>5.21E-2</v>
      </c>
      <c r="I194" s="6">
        <v>3.4200000000000001E-2</v>
      </c>
      <c r="J194" s="1"/>
      <c r="K194" s="1"/>
      <c r="L194" s="1"/>
      <c r="M194" s="1"/>
      <c r="N194" s="1"/>
      <c r="O194" s="1"/>
      <c r="P194" s="1"/>
      <c r="Q194" s="1"/>
      <c r="R194" s="1"/>
    </row>
    <row r="195" spans="2:18" ht="18" x14ac:dyDescent="0.15">
      <c r="B195" s="79" t="s">
        <v>49</v>
      </c>
      <c r="C195" s="18" t="s">
        <v>25</v>
      </c>
      <c r="D195" s="18" t="s">
        <v>26</v>
      </c>
      <c r="E195" s="18">
        <v>3</v>
      </c>
      <c r="F195" s="18">
        <v>17</v>
      </c>
      <c r="G195" s="5">
        <v>19.730399999999999</v>
      </c>
      <c r="H195" s="5">
        <v>3.9E-2</v>
      </c>
      <c r="I195" s="6">
        <v>3.1800000000000002E-2</v>
      </c>
      <c r="J195" s="1"/>
      <c r="K195" s="1"/>
      <c r="L195" s="1"/>
      <c r="M195" s="1"/>
      <c r="N195" s="1"/>
      <c r="O195" s="1"/>
      <c r="P195" s="1"/>
      <c r="Q195" s="1"/>
      <c r="R195" s="1"/>
    </row>
    <row r="196" spans="2:18" ht="18" x14ac:dyDescent="0.15">
      <c r="B196" s="79" t="s">
        <v>49</v>
      </c>
      <c r="C196" s="18" t="s">
        <v>25</v>
      </c>
      <c r="D196" s="18" t="s">
        <v>26</v>
      </c>
      <c r="E196" s="18">
        <v>3</v>
      </c>
      <c r="F196" s="18">
        <v>18</v>
      </c>
      <c r="G196" s="5">
        <v>16.091699999999999</v>
      </c>
      <c r="H196" s="5">
        <v>3.3500000000000002E-2</v>
      </c>
      <c r="I196" s="6">
        <v>2.7300000000000001E-2</v>
      </c>
      <c r="J196" s="1"/>
      <c r="K196" s="1"/>
      <c r="L196" s="1"/>
      <c r="M196" s="1"/>
      <c r="N196" s="1"/>
      <c r="O196" s="1"/>
      <c r="P196" s="1"/>
      <c r="Q196" s="1"/>
      <c r="R196" s="1"/>
    </row>
    <row r="197" spans="2:18" ht="18" x14ac:dyDescent="0.15">
      <c r="B197" s="79" t="s">
        <v>49</v>
      </c>
      <c r="C197" s="18" t="s">
        <v>25</v>
      </c>
      <c r="D197" s="18" t="s">
        <v>26</v>
      </c>
      <c r="E197" s="18">
        <v>3</v>
      </c>
      <c r="F197" s="18">
        <v>19</v>
      </c>
      <c r="G197" s="5">
        <v>36.01</v>
      </c>
      <c r="H197" s="5">
        <v>2.9600000000000001E-2</v>
      </c>
      <c r="I197" s="6">
        <v>3.2399999999999998E-2</v>
      </c>
      <c r="J197" s="1"/>
      <c r="K197" s="1"/>
      <c r="L197" s="1"/>
      <c r="M197" s="1"/>
      <c r="N197" s="1"/>
      <c r="O197" s="1"/>
      <c r="P197" s="1"/>
      <c r="Q197" s="1"/>
      <c r="R197" s="1"/>
    </row>
    <row r="198" spans="2:18" ht="18" x14ac:dyDescent="0.15">
      <c r="B198" s="79" t="s">
        <v>49</v>
      </c>
      <c r="C198" s="18" t="s">
        <v>25</v>
      </c>
      <c r="D198" s="18" t="s">
        <v>26</v>
      </c>
      <c r="E198" s="18">
        <v>3</v>
      </c>
      <c r="F198" s="18">
        <v>20</v>
      </c>
      <c r="G198" s="5">
        <v>25.087</v>
      </c>
      <c r="H198" s="5">
        <v>7.2999999999999995E-2</v>
      </c>
      <c r="I198" s="6">
        <v>3.8399999999999997E-2</v>
      </c>
      <c r="J198" s="1"/>
      <c r="K198" s="1"/>
      <c r="L198" s="1"/>
      <c r="M198" s="1"/>
      <c r="N198" s="1"/>
      <c r="O198" s="1"/>
      <c r="P198" s="1"/>
      <c r="Q198" s="1"/>
      <c r="R198" s="1"/>
    </row>
    <row r="199" spans="2:18" ht="18" x14ac:dyDescent="0.15">
      <c r="B199" s="79" t="s">
        <v>49</v>
      </c>
      <c r="C199" s="18" t="s">
        <v>25</v>
      </c>
      <c r="D199" s="18" t="s">
        <v>26</v>
      </c>
      <c r="E199" s="18">
        <v>4</v>
      </c>
      <c r="F199" s="18">
        <v>21</v>
      </c>
      <c r="G199" s="5">
        <v>36.1</v>
      </c>
      <c r="H199" s="5">
        <v>4.9500000000000002E-2</v>
      </c>
      <c r="I199" s="6">
        <v>2.7900000000000001E-2</v>
      </c>
      <c r="J199" s="1"/>
      <c r="K199" s="1"/>
      <c r="L199" s="1"/>
      <c r="M199" s="1"/>
      <c r="N199" s="1"/>
      <c r="O199" s="1"/>
      <c r="P199" s="1"/>
      <c r="Q199" s="1"/>
      <c r="R199" s="1"/>
    </row>
    <row r="200" spans="2:18" ht="18" x14ac:dyDescent="0.15">
      <c r="B200" s="79" t="s">
        <v>49</v>
      </c>
      <c r="C200" s="18" t="s">
        <v>25</v>
      </c>
      <c r="D200" s="18" t="s">
        <v>26</v>
      </c>
      <c r="E200" s="18">
        <v>4</v>
      </c>
      <c r="F200" s="18">
        <v>22</v>
      </c>
      <c r="G200" s="5">
        <v>35.571399999999997</v>
      </c>
      <c r="H200" s="5">
        <v>3.1300000000000001E-2</v>
      </c>
      <c r="I200" s="6">
        <v>3.5700000000000003E-2</v>
      </c>
      <c r="J200" s="1"/>
      <c r="K200" s="1"/>
      <c r="L200" s="1"/>
      <c r="M200" s="1"/>
      <c r="N200" s="1"/>
      <c r="O200" s="1"/>
      <c r="P200" s="1"/>
      <c r="Q200" s="1"/>
      <c r="R200" s="1"/>
    </row>
    <row r="201" spans="2:18" ht="18" x14ac:dyDescent="0.15">
      <c r="B201" s="79" t="s">
        <v>49</v>
      </c>
      <c r="C201" s="18" t="s">
        <v>25</v>
      </c>
      <c r="D201" s="18" t="s">
        <v>26</v>
      </c>
      <c r="E201" s="18">
        <v>4</v>
      </c>
      <c r="F201" s="18">
        <v>23</v>
      </c>
      <c r="G201" s="5">
        <v>33.774999999999999</v>
      </c>
      <c r="H201" s="5">
        <v>1.9400000000000001E-2</v>
      </c>
      <c r="I201" s="6">
        <v>2.01E-2</v>
      </c>
      <c r="J201" s="1"/>
      <c r="K201" s="1"/>
      <c r="L201" s="1"/>
      <c r="M201" s="1"/>
      <c r="N201" s="1"/>
      <c r="O201" s="1"/>
      <c r="P201" s="1"/>
      <c r="Q201" s="1"/>
      <c r="R201" s="1"/>
    </row>
    <row r="202" spans="2:18" ht="18" x14ac:dyDescent="0.15">
      <c r="B202" s="79" t="s">
        <v>49</v>
      </c>
      <c r="C202" s="18" t="s">
        <v>25</v>
      </c>
      <c r="D202" s="18" t="s">
        <v>26</v>
      </c>
      <c r="E202" s="18">
        <v>4</v>
      </c>
      <c r="F202" s="18">
        <v>24</v>
      </c>
      <c r="G202" s="5">
        <v>33.6</v>
      </c>
      <c r="H202" s="5">
        <v>2.0299999999999999E-2</v>
      </c>
      <c r="I202" s="6">
        <v>1.8100000000000002E-2</v>
      </c>
      <c r="J202" s="1"/>
      <c r="K202" s="1"/>
      <c r="L202" s="1"/>
      <c r="M202" s="1"/>
      <c r="N202" s="1"/>
      <c r="O202" s="1"/>
      <c r="P202" s="1"/>
      <c r="Q202" s="1"/>
      <c r="R202" s="1"/>
    </row>
    <row r="203" spans="2:18" ht="18" x14ac:dyDescent="0.15">
      <c r="B203" s="79" t="s">
        <v>49</v>
      </c>
      <c r="C203" s="18" t="s">
        <v>25</v>
      </c>
      <c r="D203" s="18" t="s">
        <v>26</v>
      </c>
      <c r="E203" s="18">
        <v>4</v>
      </c>
      <c r="F203" s="18">
        <v>25</v>
      </c>
      <c r="G203" s="5">
        <v>30.725000000000001</v>
      </c>
      <c r="H203" s="5">
        <v>2.6200000000000001E-2</v>
      </c>
      <c r="I203" s="6">
        <v>2.0500000000000001E-2</v>
      </c>
      <c r="J203" s="1"/>
      <c r="K203" s="1"/>
      <c r="L203" s="1"/>
      <c r="M203" s="1"/>
      <c r="N203" s="1"/>
      <c r="O203" s="1"/>
      <c r="P203" s="1"/>
      <c r="Q203" s="1"/>
      <c r="R203" s="1"/>
    </row>
    <row r="204" spans="2:18" ht="18" x14ac:dyDescent="0.15">
      <c r="B204" s="79" t="s">
        <v>49</v>
      </c>
      <c r="C204" s="18" t="s">
        <v>25</v>
      </c>
      <c r="D204" s="18" t="s">
        <v>26</v>
      </c>
      <c r="E204" s="18">
        <v>4</v>
      </c>
      <c r="F204" s="18">
        <v>26</v>
      </c>
      <c r="G204" s="5">
        <v>20.557099999999998</v>
      </c>
      <c r="H204" s="5">
        <v>0.02</v>
      </c>
      <c r="I204" s="6">
        <v>1.7600000000000001E-2</v>
      </c>
      <c r="J204" s="1"/>
      <c r="K204" s="1"/>
      <c r="L204" s="1"/>
      <c r="M204" s="1"/>
      <c r="N204" s="1"/>
      <c r="O204" s="1"/>
      <c r="P204" s="1"/>
      <c r="Q204" s="1"/>
      <c r="R204" s="1"/>
    </row>
    <row r="205" spans="2:18" ht="18" x14ac:dyDescent="0.15">
      <c r="B205" s="79" t="s">
        <v>49</v>
      </c>
      <c r="C205" s="18" t="s">
        <v>25</v>
      </c>
      <c r="D205" s="18" t="s">
        <v>26</v>
      </c>
      <c r="E205" s="18">
        <v>4</v>
      </c>
      <c r="F205" s="18">
        <v>27</v>
      </c>
      <c r="G205" s="5">
        <v>26.8583</v>
      </c>
      <c r="H205" s="5">
        <v>3.5999999999999997E-2</v>
      </c>
      <c r="I205" s="6">
        <v>0.04</v>
      </c>
      <c r="J205" s="1"/>
      <c r="K205" s="1"/>
      <c r="L205" s="1"/>
      <c r="M205" s="1"/>
      <c r="N205" s="1"/>
      <c r="O205" s="1"/>
      <c r="P205" s="1"/>
      <c r="Q205" s="1"/>
      <c r="R205" s="1"/>
    </row>
    <row r="206" spans="2:18" ht="18" x14ac:dyDescent="0.15">
      <c r="B206" s="79" t="s">
        <v>49</v>
      </c>
      <c r="C206" s="18" t="s">
        <v>25</v>
      </c>
      <c r="D206" s="18" t="s">
        <v>26</v>
      </c>
      <c r="E206" s="18">
        <v>5</v>
      </c>
      <c r="F206" s="18">
        <v>28</v>
      </c>
      <c r="G206" s="5">
        <v>22.9</v>
      </c>
      <c r="H206" s="5">
        <v>2.92E-2</v>
      </c>
      <c r="I206" s="6">
        <v>2.7E-2</v>
      </c>
      <c r="J206" s="1"/>
      <c r="K206" s="1"/>
      <c r="L206" s="1"/>
      <c r="M206" s="1"/>
      <c r="N206" s="1"/>
      <c r="O206" s="1"/>
      <c r="P206" s="1"/>
      <c r="Q206" s="1"/>
      <c r="R206" s="1"/>
    </row>
    <row r="207" spans="2:18" ht="18" x14ac:dyDescent="0.15">
      <c r="B207" s="79" t="s">
        <v>49</v>
      </c>
      <c r="C207" s="18" t="s">
        <v>25</v>
      </c>
      <c r="D207" s="18" t="s">
        <v>26</v>
      </c>
      <c r="E207" s="18">
        <v>6</v>
      </c>
      <c r="F207" s="18">
        <v>29</v>
      </c>
      <c r="G207" s="5">
        <v>45.483333333333334</v>
      </c>
      <c r="H207" s="5">
        <v>7.8254472090113478E-2</v>
      </c>
      <c r="I207" s="6">
        <v>6.678420842987097E-2</v>
      </c>
      <c r="J207" s="1"/>
      <c r="K207" s="1"/>
      <c r="L207" s="1"/>
      <c r="M207" s="1"/>
      <c r="N207" s="1"/>
      <c r="O207" s="1"/>
      <c r="P207" s="1"/>
      <c r="Q207" s="1"/>
      <c r="R207" s="1"/>
    </row>
    <row r="208" spans="2:18" ht="18" x14ac:dyDescent="0.15">
      <c r="B208" s="79" t="s">
        <v>49</v>
      </c>
      <c r="C208" s="18" t="s">
        <v>25</v>
      </c>
      <c r="D208" s="18" t="s">
        <v>26</v>
      </c>
      <c r="E208" s="18">
        <v>6</v>
      </c>
      <c r="F208" s="18">
        <v>30</v>
      </c>
      <c r="G208" s="5">
        <v>54.575000000000003</v>
      </c>
      <c r="H208" s="5">
        <v>7.9631768638687511E-2</v>
      </c>
      <c r="I208" s="6">
        <v>7.3725470707145815E-2</v>
      </c>
      <c r="J208" s="1"/>
      <c r="K208" s="1"/>
      <c r="L208" s="1"/>
      <c r="M208" s="1"/>
      <c r="N208" s="1"/>
      <c r="O208" s="1"/>
      <c r="P208" s="1"/>
      <c r="Q208" s="1"/>
      <c r="R208" s="1"/>
    </row>
    <row r="209" spans="2:18" ht="18" x14ac:dyDescent="0.15">
      <c r="B209" s="79" t="s">
        <v>49</v>
      </c>
      <c r="C209" s="18" t="s">
        <v>25</v>
      </c>
      <c r="D209" s="18" t="s">
        <v>26</v>
      </c>
      <c r="E209" s="18">
        <v>7</v>
      </c>
      <c r="F209" s="18">
        <v>31</v>
      </c>
      <c r="G209" s="5">
        <v>18.2</v>
      </c>
      <c r="H209" s="5">
        <v>0.11847130568304085</v>
      </c>
      <c r="I209" s="6">
        <v>8.290832839653936E-2</v>
      </c>
      <c r="J209" s="1"/>
      <c r="K209" s="1"/>
      <c r="L209" s="1"/>
      <c r="M209" s="1"/>
      <c r="N209" s="1"/>
      <c r="O209" s="1"/>
      <c r="P209" s="1"/>
      <c r="Q209" s="1"/>
      <c r="R209" s="1"/>
    </row>
    <row r="210" spans="2:18" ht="18" x14ac:dyDescent="0.15">
      <c r="B210" s="79" t="s">
        <v>49</v>
      </c>
      <c r="C210" s="18" t="s">
        <v>25</v>
      </c>
      <c r="D210" s="18" t="s">
        <v>26</v>
      </c>
      <c r="E210" s="18">
        <v>7</v>
      </c>
      <c r="F210" s="18">
        <v>32</v>
      </c>
      <c r="G210" s="5">
        <v>27.024999999999999</v>
      </c>
      <c r="H210" s="5">
        <v>9.0769646766807571E-2</v>
      </c>
      <c r="I210" s="6">
        <v>5.9994342518148627E-2</v>
      </c>
      <c r="J210" s="1"/>
      <c r="K210" s="1"/>
      <c r="L210" s="1"/>
      <c r="M210" s="1"/>
      <c r="N210" s="1"/>
      <c r="O210" s="1"/>
      <c r="P210" s="1"/>
      <c r="Q210" s="1"/>
      <c r="R210" s="1"/>
    </row>
    <row r="211" spans="2:18" ht="18" x14ac:dyDescent="0.15">
      <c r="B211" s="79" t="s">
        <v>49</v>
      </c>
      <c r="C211" s="18" t="s">
        <v>25</v>
      </c>
      <c r="D211" s="18" t="s">
        <v>26</v>
      </c>
      <c r="E211" s="18">
        <v>8</v>
      </c>
      <c r="F211" s="18">
        <v>33</v>
      </c>
      <c r="G211" s="5">
        <v>31.425000000000001</v>
      </c>
      <c r="H211" s="5">
        <v>9.0979503486788557E-2</v>
      </c>
      <c r="I211" s="6">
        <v>5.3393752807809398E-2</v>
      </c>
      <c r="J211" s="1"/>
      <c r="K211" s="1"/>
      <c r="L211" s="1"/>
      <c r="M211" s="1"/>
      <c r="N211" s="1"/>
      <c r="O211" s="1"/>
      <c r="P211" s="1"/>
      <c r="Q211" s="1"/>
      <c r="R211" s="1"/>
    </row>
    <row r="212" spans="2:18" ht="18" x14ac:dyDescent="0.15">
      <c r="B212" s="79" t="s">
        <v>49</v>
      </c>
      <c r="C212" s="18" t="s">
        <v>25</v>
      </c>
      <c r="D212" s="18" t="s">
        <v>26</v>
      </c>
      <c r="E212" s="18">
        <v>8</v>
      </c>
      <c r="F212" s="18">
        <v>34</v>
      </c>
      <c r="G212" s="5">
        <v>26.824999999999999</v>
      </c>
      <c r="H212" s="5">
        <v>9.8512217154378481E-2</v>
      </c>
      <c r="I212" s="6">
        <v>6.9045900504853139E-2</v>
      </c>
      <c r="J212" s="1"/>
      <c r="K212" s="1"/>
      <c r="L212" s="1"/>
      <c r="M212" s="1"/>
      <c r="N212" s="1"/>
      <c r="O212" s="1"/>
      <c r="P212" s="1"/>
      <c r="Q212" s="1"/>
      <c r="R212" s="1"/>
    </row>
    <row r="213" spans="2:18" ht="18" x14ac:dyDescent="0.15">
      <c r="B213" s="79" t="s">
        <v>49</v>
      </c>
      <c r="C213" s="18" t="s">
        <v>25</v>
      </c>
      <c r="D213" s="18" t="s">
        <v>26</v>
      </c>
      <c r="E213" s="18">
        <v>8</v>
      </c>
      <c r="F213" s="18">
        <v>35</v>
      </c>
      <c r="G213" s="5">
        <v>26.441666666666666</v>
      </c>
      <c r="H213" s="5">
        <v>9.8193032144460332E-2</v>
      </c>
      <c r="I213" s="6">
        <v>6.5570117114625667E-2</v>
      </c>
      <c r="J213" s="1"/>
      <c r="K213" s="1"/>
      <c r="L213" s="1"/>
      <c r="M213" s="1"/>
      <c r="N213" s="1"/>
      <c r="O213" s="1"/>
      <c r="P213" s="1"/>
      <c r="Q213" s="1"/>
      <c r="R213" s="1"/>
    </row>
    <row r="214" spans="2:18" ht="18" x14ac:dyDescent="0.15">
      <c r="B214" s="79" t="s">
        <v>49</v>
      </c>
      <c r="C214" s="18" t="s">
        <v>25</v>
      </c>
      <c r="D214" s="18" t="s">
        <v>26</v>
      </c>
      <c r="E214" s="18">
        <v>9</v>
      </c>
      <c r="F214" s="18">
        <v>36</v>
      </c>
      <c r="G214" s="5">
        <v>25.858333333333334</v>
      </c>
      <c r="H214" s="5">
        <v>0.12467662043928696</v>
      </c>
      <c r="I214" s="6">
        <v>6.2774975946079281E-2</v>
      </c>
      <c r="J214" s="1"/>
      <c r="K214" s="1"/>
      <c r="L214" s="1"/>
      <c r="M214" s="1"/>
      <c r="N214" s="1"/>
      <c r="O214" s="1"/>
      <c r="P214" s="1"/>
      <c r="Q214" s="1"/>
      <c r="R214" s="1"/>
    </row>
    <row r="215" spans="2:18" ht="18" x14ac:dyDescent="0.15">
      <c r="B215" s="79" t="s">
        <v>49</v>
      </c>
      <c r="C215" s="18" t="s">
        <v>25</v>
      </c>
      <c r="D215" s="18" t="s">
        <v>26</v>
      </c>
      <c r="E215" s="18">
        <v>9</v>
      </c>
      <c r="F215" s="18">
        <v>37</v>
      </c>
      <c r="G215" s="5">
        <v>35.941176470588232</v>
      </c>
      <c r="H215" s="5">
        <v>9.1636252183697378E-2</v>
      </c>
      <c r="I215" s="6">
        <v>8.8666712836278361E-2</v>
      </c>
      <c r="J215" s="1"/>
      <c r="K215" s="1"/>
      <c r="L215" s="1"/>
      <c r="M215" s="1"/>
      <c r="N215" s="1"/>
      <c r="O215" s="1"/>
      <c r="P215" s="1"/>
      <c r="Q215" s="1"/>
      <c r="R215" s="1"/>
    </row>
    <row r="216" spans="2:18" ht="18" x14ac:dyDescent="0.15">
      <c r="B216" s="79" t="s">
        <v>49</v>
      </c>
      <c r="C216" s="18" t="s">
        <v>25</v>
      </c>
      <c r="D216" s="18" t="s">
        <v>26</v>
      </c>
      <c r="E216" s="18">
        <v>9</v>
      </c>
      <c r="F216" s="18">
        <v>38</v>
      </c>
      <c r="G216" s="5">
        <v>49.674999999999997</v>
      </c>
      <c r="H216" s="5">
        <v>5.4360779961172209E-2</v>
      </c>
      <c r="I216" s="6">
        <v>4.0767807443575173E-2</v>
      </c>
      <c r="J216" s="1"/>
      <c r="K216" s="1"/>
      <c r="L216" s="1"/>
      <c r="M216" s="1"/>
      <c r="N216" s="1"/>
      <c r="O216" s="1"/>
      <c r="P216" s="1"/>
      <c r="Q216" s="1"/>
      <c r="R216" s="1"/>
    </row>
    <row r="217" spans="2:18" ht="18" x14ac:dyDescent="0.15">
      <c r="B217" s="79" t="s">
        <v>49</v>
      </c>
      <c r="C217" s="18" t="s">
        <v>25</v>
      </c>
      <c r="D217" s="18" t="s">
        <v>26</v>
      </c>
      <c r="E217" s="18">
        <v>10</v>
      </c>
      <c r="F217" s="18">
        <v>39</v>
      </c>
      <c r="G217" s="5">
        <v>43.2</v>
      </c>
      <c r="H217" s="5">
        <v>6.3768489965405961E-2</v>
      </c>
      <c r="I217" s="6">
        <v>5.8384285001488262E-2</v>
      </c>
      <c r="J217" s="1"/>
      <c r="K217" s="1"/>
      <c r="L217" s="1"/>
      <c r="M217" s="1"/>
      <c r="N217" s="1"/>
      <c r="O217" s="1"/>
      <c r="P217" s="1"/>
      <c r="Q217" s="1"/>
      <c r="R217" s="1"/>
    </row>
    <row r="218" spans="2:18" ht="18" x14ac:dyDescent="0.15">
      <c r="B218" s="79" t="s">
        <v>49</v>
      </c>
      <c r="C218" s="18" t="s">
        <v>25</v>
      </c>
      <c r="D218" s="18" t="s">
        <v>26</v>
      </c>
      <c r="E218" s="18">
        <v>10</v>
      </c>
      <c r="F218" s="18">
        <v>40</v>
      </c>
      <c r="G218" s="5">
        <v>35.049999999999997</v>
      </c>
      <c r="H218" s="5">
        <v>7.8132191574382573E-2</v>
      </c>
      <c r="I218" s="6">
        <v>5.5298553095413545E-2</v>
      </c>
      <c r="J218" s="1"/>
      <c r="K218" s="1"/>
      <c r="L218" s="1"/>
      <c r="M218" s="1"/>
      <c r="N218" s="1"/>
      <c r="O218" s="1"/>
      <c r="P218" s="1"/>
      <c r="Q218" s="1"/>
      <c r="R218" s="1"/>
    </row>
    <row r="219" spans="2:18" ht="18" x14ac:dyDescent="0.15">
      <c r="B219" s="79" t="s">
        <v>49</v>
      </c>
      <c r="C219" s="18" t="s">
        <v>25</v>
      </c>
      <c r="D219" s="18" t="s">
        <v>26</v>
      </c>
      <c r="E219" s="18">
        <v>10</v>
      </c>
      <c r="F219" s="18">
        <v>41</v>
      </c>
      <c r="G219" s="5">
        <v>16.600000000000001</v>
      </c>
      <c r="H219" s="5">
        <v>0.12754610297632768</v>
      </c>
      <c r="I219" s="6">
        <v>8.6700593845529361E-2</v>
      </c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15">
      <c r="B220" s="60"/>
      <c r="C220" s="61"/>
      <c r="D220" s="61"/>
      <c r="E220" s="61"/>
      <c r="F220" s="61"/>
      <c r="G220" s="61"/>
      <c r="H220" s="61"/>
      <c r="I220" s="62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15">
      <c r="B221" s="2" t="s">
        <v>2</v>
      </c>
      <c r="C221" s="3" t="s">
        <v>3</v>
      </c>
      <c r="D221" s="3" t="s">
        <v>4</v>
      </c>
      <c r="E221" s="58" t="s">
        <v>46</v>
      </c>
      <c r="F221" s="59"/>
      <c r="G221" s="3" t="s">
        <v>7</v>
      </c>
      <c r="H221" s="3" t="s">
        <v>8</v>
      </c>
      <c r="I221" s="4" t="s">
        <v>9</v>
      </c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15">
      <c r="B222" s="60" t="s">
        <v>42</v>
      </c>
      <c r="C222" s="61"/>
      <c r="D222" s="61"/>
      <c r="E222" s="61"/>
      <c r="F222" s="61"/>
      <c r="G222" s="61"/>
      <c r="H222" s="61"/>
      <c r="I222" s="62"/>
      <c r="J222" s="1"/>
      <c r="K222" s="1"/>
      <c r="L222" s="1"/>
      <c r="M222" s="1"/>
      <c r="N222" s="1"/>
      <c r="O222" s="1"/>
      <c r="P222" s="1"/>
      <c r="Q222" s="1"/>
      <c r="R222" s="1"/>
    </row>
    <row r="223" spans="2:18" ht="18" customHeight="1" x14ac:dyDescent="0.15">
      <c r="B223" s="85" t="s">
        <v>48</v>
      </c>
      <c r="C223" s="55" t="s">
        <v>27</v>
      </c>
      <c r="D223" s="55" t="s">
        <v>28</v>
      </c>
      <c r="E223" s="55" t="s">
        <v>29</v>
      </c>
      <c r="F223" s="55"/>
      <c r="G223" s="21">
        <v>58.356229885057473</v>
      </c>
      <c r="H223" s="21">
        <v>0.13287673680303422</v>
      </c>
      <c r="I223" s="22">
        <v>0.13240268798645377</v>
      </c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15">
      <c r="B224" s="84"/>
      <c r="C224" s="56"/>
      <c r="D224" s="56"/>
      <c r="E224" s="56" t="s">
        <v>32</v>
      </c>
      <c r="F224" s="56"/>
      <c r="G224" s="5">
        <v>19.442305776363778</v>
      </c>
      <c r="H224" s="5">
        <v>5.9190360930655377E-2</v>
      </c>
      <c r="I224" s="6">
        <v>6.8696723604724994E-2</v>
      </c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15">
      <c r="B225" s="84"/>
      <c r="C225" s="56"/>
      <c r="D225" s="56" t="s">
        <v>26</v>
      </c>
      <c r="E225" s="56" t="s">
        <v>29</v>
      </c>
      <c r="F225" s="56"/>
      <c r="G225" s="5">
        <v>39.703346171802053</v>
      </c>
      <c r="H225" s="5">
        <v>0.12687144759290905</v>
      </c>
      <c r="I225" s="6">
        <v>8.276023974516912E-2</v>
      </c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15">
      <c r="B226" s="84"/>
      <c r="C226" s="56"/>
      <c r="D226" s="56"/>
      <c r="E226" s="56" t="s">
        <v>32</v>
      </c>
      <c r="F226" s="56"/>
      <c r="G226" s="5">
        <v>21.487282407814572</v>
      </c>
      <c r="H226" s="5">
        <v>6.378863297772204E-2</v>
      </c>
      <c r="I226" s="6">
        <v>4.968237138084023E-2</v>
      </c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15">
      <c r="B227" s="84"/>
      <c r="C227" s="56" t="s">
        <v>31</v>
      </c>
      <c r="D227" s="56" t="s">
        <v>28</v>
      </c>
      <c r="E227" s="56" t="s">
        <v>29</v>
      </c>
      <c r="F227" s="56"/>
      <c r="G227" s="5">
        <v>84.536211951447257</v>
      </c>
      <c r="H227" s="5">
        <v>0.12081347419345564</v>
      </c>
      <c r="I227" s="6">
        <v>0.10366385911351016</v>
      </c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15">
      <c r="B228" s="84"/>
      <c r="C228" s="56"/>
      <c r="D228" s="56"/>
      <c r="E228" s="56" t="s">
        <v>32</v>
      </c>
      <c r="F228" s="56"/>
      <c r="G228" s="5">
        <v>36.164857211825293</v>
      </c>
      <c r="H228" s="5">
        <v>3.4500254795489911E-2</v>
      </c>
      <c r="I228" s="6">
        <v>3.6980804688353228E-2</v>
      </c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15">
      <c r="B229" s="84"/>
      <c r="C229" s="56"/>
      <c r="D229" s="56" t="s">
        <v>26</v>
      </c>
      <c r="E229" s="56" t="s">
        <v>29</v>
      </c>
      <c r="F229" s="56"/>
      <c r="G229" s="5">
        <v>36.692066365007541</v>
      </c>
      <c r="H229" s="5">
        <v>9.0127716991148674E-2</v>
      </c>
      <c r="I229" s="6">
        <v>5.8261356719370702E-2</v>
      </c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15">
      <c r="B230" s="86"/>
      <c r="C230" s="57"/>
      <c r="D230" s="57"/>
      <c r="E230" s="57" t="s">
        <v>32</v>
      </c>
      <c r="F230" s="57"/>
      <c r="G230" s="7">
        <v>13.034130465304264</v>
      </c>
      <c r="H230" s="7">
        <v>3.6731481151444277E-2</v>
      </c>
      <c r="I230" s="8">
        <v>2.1768041106271795E-2</v>
      </c>
      <c r="J230" s="1"/>
      <c r="K230" s="1"/>
      <c r="L230" s="1"/>
      <c r="M230" s="1"/>
      <c r="N230" s="1"/>
      <c r="O230" s="1"/>
      <c r="P230" s="1"/>
      <c r="Q230" s="1"/>
      <c r="R230" s="1"/>
    </row>
    <row r="231" spans="2:18" ht="18" customHeight="1" x14ac:dyDescent="0.15">
      <c r="B231" s="81" t="s">
        <v>49</v>
      </c>
      <c r="C231" s="56" t="s">
        <v>27</v>
      </c>
      <c r="D231" s="56" t="s">
        <v>28</v>
      </c>
      <c r="E231" s="56" t="s">
        <v>29</v>
      </c>
      <c r="F231" s="56"/>
      <c r="G231" s="5">
        <v>55.3716953488372</v>
      </c>
      <c r="H231" s="5">
        <v>8.0735711953488359E-2</v>
      </c>
      <c r="I231" s="6">
        <v>8.04668959488372E-2</v>
      </c>
    </row>
    <row r="232" spans="2:18" x14ac:dyDescent="0.15">
      <c r="B232" s="80"/>
      <c r="C232" s="56"/>
      <c r="D232" s="56"/>
      <c r="E232" s="56" t="s">
        <v>32</v>
      </c>
      <c r="F232" s="56"/>
      <c r="G232" s="5">
        <v>21.773892216465669</v>
      </c>
      <c r="H232" s="5">
        <v>3.1690608654157813E-2</v>
      </c>
      <c r="I232" s="6">
        <v>3.5169133324102007E-2</v>
      </c>
    </row>
    <row r="233" spans="2:18" x14ac:dyDescent="0.15">
      <c r="B233" s="80"/>
      <c r="C233" s="56"/>
      <c r="D233" s="56" t="s">
        <v>26</v>
      </c>
      <c r="E233" s="56" t="s">
        <v>29</v>
      </c>
      <c r="F233" s="56"/>
      <c r="G233" s="5">
        <v>30.776448571428578</v>
      </c>
      <c r="H233" s="5">
        <v>4.9614285714285715E-2</v>
      </c>
      <c r="I233" s="6">
        <v>3.7485714285714275E-2</v>
      </c>
    </row>
    <row r="234" spans="2:18" x14ac:dyDescent="0.15">
      <c r="B234" s="80"/>
      <c r="C234" s="56"/>
      <c r="D234" s="56"/>
      <c r="E234" s="56" t="s">
        <v>32</v>
      </c>
      <c r="F234" s="56"/>
      <c r="G234" s="5">
        <v>11.741194163396276</v>
      </c>
      <c r="H234" s="5">
        <v>1.9929347896080935E-2</v>
      </c>
      <c r="I234" s="6">
        <v>1.1304375593681686E-2</v>
      </c>
    </row>
    <row r="235" spans="2:18" x14ac:dyDescent="0.15">
      <c r="B235" s="80"/>
      <c r="C235" s="56" t="s">
        <v>31</v>
      </c>
      <c r="D235" s="56" t="s">
        <v>28</v>
      </c>
      <c r="E235" s="56" t="s">
        <v>29</v>
      </c>
      <c r="F235" s="56"/>
      <c r="G235" s="5">
        <v>44.135369166666663</v>
      </c>
      <c r="H235" s="5">
        <v>6.6176923076923064E-2</v>
      </c>
      <c r="I235" s="6">
        <v>6.2138461538461566E-2</v>
      </c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15">
      <c r="B236" s="80"/>
      <c r="C236" s="56"/>
      <c r="D236" s="56"/>
      <c r="E236" s="56" t="s">
        <v>32</v>
      </c>
      <c r="F236" s="56"/>
      <c r="G236" s="5">
        <v>15.58931779465718</v>
      </c>
      <c r="H236" s="5">
        <v>2.8660170356987081E-2</v>
      </c>
      <c r="I236" s="6">
        <v>2.8232111335386272E-2</v>
      </c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15">
      <c r="B237" s="80"/>
      <c r="C237" s="56"/>
      <c r="D237" s="56" t="s">
        <v>26</v>
      </c>
      <c r="E237" s="56" t="s">
        <v>29</v>
      </c>
      <c r="F237" s="56"/>
      <c r="G237" s="5">
        <v>28.482054995331467</v>
      </c>
      <c r="H237" s="5">
        <v>5.615315197772737E-2</v>
      </c>
      <c r="I237" s="6">
        <v>4.1017024967794212E-2</v>
      </c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15">
      <c r="B238" s="83"/>
      <c r="C238" s="57"/>
      <c r="D238" s="57"/>
      <c r="E238" s="57" t="s">
        <v>32</v>
      </c>
      <c r="F238" s="57"/>
      <c r="G238" s="7">
        <v>9.2963348088298705</v>
      </c>
      <c r="H238" s="7">
        <v>3.0516185783732438E-2</v>
      </c>
      <c r="I238" s="8">
        <v>1.9886412977822527E-2</v>
      </c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15">
      <c r="B239" s="60" t="s">
        <v>36</v>
      </c>
      <c r="C239" s="61"/>
      <c r="D239" s="61"/>
      <c r="E239" s="61"/>
      <c r="F239" s="61"/>
      <c r="G239" s="61"/>
      <c r="H239" s="61"/>
      <c r="I239" s="62"/>
      <c r="J239" s="1"/>
      <c r="K239" s="1"/>
      <c r="L239" s="1"/>
      <c r="M239" s="1"/>
      <c r="N239" s="1"/>
      <c r="O239" s="1"/>
      <c r="P239" s="1"/>
      <c r="Q239" s="1"/>
      <c r="R239" s="1"/>
    </row>
    <row r="240" spans="2:18" ht="18" customHeight="1" x14ac:dyDescent="0.15">
      <c r="B240" s="85" t="s">
        <v>48</v>
      </c>
      <c r="C240" s="26" t="s">
        <v>19</v>
      </c>
      <c r="D240" s="26" t="s">
        <v>28</v>
      </c>
      <c r="E240" s="55" t="s">
        <v>29</v>
      </c>
      <c r="F240" s="55"/>
      <c r="G240" s="21">
        <f>AVERAGE(AVERAGE(G6:G7), AVERAGE(G8:G16), AVERAGE(G17:G18), AVERAGE(G19:G20))</f>
        <v>60.005211526181363</v>
      </c>
      <c r="H240" s="21">
        <f>AVERAGE(AVERAGE(H6:H7), AVERAGE(H8:H16), AVERAGE(H17:H18), AVERAGE(H19:H20))</f>
        <v>0.14676390129535172</v>
      </c>
      <c r="I240" s="22">
        <f>AVERAGE(AVERAGE(I6:I7), AVERAGE(I8:I16), AVERAGE(I17:I18), AVERAGE(I19:I20))</f>
        <v>0.14461252178575373</v>
      </c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15">
      <c r="B241" s="84"/>
      <c r="C241" s="23"/>
      <c r="D241" s="23"/>
      <c r="E241" s="56" t="s">
        <v>32</v>
      </c>
      <c r="F241" s="56"/>
      <c r="G241" s="5">
        <f>STDEV(AVERAGE(G6:G7), AVERAGE(G8:G16), AVERAGE(G17:G18), AVERAGE(G19:G20))</f>
        <v>13.903579764698708</v>
      </c>
      <c r="H241" s="5">
        <f>STDEV(AVERAGE(H6:H7), AVERAGE(H8:H16), AVERAGE(H17:H18), AVERAGE(H19:H20))</f>
        <v>2.872269637537617E-2</v>
      </c>
      <c r="I241" s="6">
        <f>STDEV(AVERAGE(I6:I7), AVERAGE(I8:I16), AVERAGE(I17:I18), AVERAGE(I19:I20))</f>
        <v>2.2250650351861107E-2</v>
      </c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15">
      <c r="B242" s="84"/>
      <c r="C242" s="23"/>
      <c r="D242" s="23" t="s">
        <v>26</v>
      </c>
      <c r="E242" s="56" t="s">
        <v>29</v>
      </c>
      <c r="F242" s="56"/>
      <c r="G242" s="5">
        <f>AVERAGE(AVERAGE(G22:G24), AVERAGE(G25:G30), AVERAGE(G31), AVERAGE(G32))</f>
        <v>44.781219070961718</v>
      </c>
      <c r="H242" s="5">
        <f>AVERAGE(AVERAGE(H22:H24), AVERAGE(H25:H30), AVERAGE(H31), AVERAGE(H32))</f>
        <v>0.16020890062333606</v>
      </c>
      <c r="I242" s="6">
        <f>AVERAGE(AVERAGE(I22:I24), AVERAGE(I25:I30), AVERAGE(I31), AVERAGE(I32))</f>
        <v>0.15101582861489571</v>
      </c>
    </row>
    <row r="243" spans="2:18" x14ac:dyDescent="0.15">
      <c r="B243" s="84"/>
      <c r="C243" s="23"/>
      <c r="D243" s="23"/>
      <c r="E243" s="56" t="s">
        <v>32</v>
      </c>
      <c r="F243" s="56"/>
      <c r="G243" s="5">
        <f>STDEV(AVERAGE(G22:G24), AVERAGE(G25:G30), AVERAGE(G31), AVERAGE(G32))</f>
        <v>29.956053183026139</v>
      </c>
      <c r="H243" s="5">
        <f>STDEV(AVERAGE(H22:H24), AVERAGE(H25:H30), AVERAGE(H31), AVERAGE(H32))</f>
        <v>8.1393391946886356E-2</v>
      </c>
      <c r="I243" s="6">
        <f>STDEV(AVERAGE(I22:I24), AVERAGE(I25:I30), AVERAGE(I31), AVERAGE(I32))</f>
        <v>8.8166732014894472E-2</v>
      </c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15">
      <c r="B244" s="84"/>
      <c r="C244" s="23" t="s">
        <v>31</v>
      </c>
      <c r="D244" s="23" t="s">
        <v>28</v>
      </c>
      <c r="E244" s="56" t="s">
        <v>29</v>
      </c>
      <c r="F244" s="56"/>
      <c r="G244" s="5">
        <f>AVERAGE(AVERAGE(G33), AVERAGE(G34:G35), AVERAGE(G36:G42), AVERAGE(G43:G47))</f>
        <v>92.578224789915964</v>
      </c>
      <c r="H244" s="5">
        <f>AVERAGE(AVERAGE(H33), AVERAGE(H34:H35), AVERAGE(H36:H42), AVERAGE(H43:H47))</f>
        <v>0.12329540465461544</v>
      </c>
      <c r="I244" s="6">
        <f>AVERAGE(AVERAGE(I33), AVERAGE(I34:I35), AVERAGE(I36:I42), AVERAGE(I43:I47))</f>
        <v>9.1608133602927355E-2</v>
      </c>
    </row>
    <row r="245" spans="2:18" x14ac:dyDescent="0.15">
      <c r="B245" s="84"/>
      <c r="C245" s="23"/>
      <c r="D245" s="23"/>
      <c r="E245" s="56" t="s">
        <v>32</v>
      </c>
      <c r="F245" s="56"/>
      <c r="G245" s="5">
        <f>STDEV(AVERAGE(G33), AVERAGE(G34:G35), AVERAGE(G36:G42), AVERAGE(G43:G47))</f>
        <v>23.626016944791047</v>
      </c>
      <c r="H245" s="5">
        <f>STDEV(AVERAGE(H33), AVERAGE(H34:H35), AVERAGE(H36:H42), AVERAGE(H43:H47))</f>
        <v>3.2103396722507851E-2</v>
      </c>
      <c r="I245" s="6">
        <f>STDEV(AVERAGE(I33), AVERAGE(I34:I35), AVERAGE(I36:I42), AVERAGE(I43:I47))</f>
        <v>2.2947294774207275E-2</v>
      </c>
    </row>
    <row r="246" spans="2:18" x14ac:dyDescent="0.15">
      <c r="B246" s="84"/>
      <c r="C246" s="23"/>
      <c r="D246" s="23" t="s">
        <v>26</v>
      </c>
      <c r="E246" s="56" t="s">
        <v>29</v>
      </c>
      <c r="F246" s="56"/>
      <c r="G246" s="5">
        <f>AVERAGE(AVERAGE(G48:G51), AVERAGE(G52:G53), AVERAGE(G54:G57), AVERAGE(G58:G60))</f>
        <v>37.134122023809525</v>
      </c>
      <c r="H246" s="5">
        <f>AVERAGE(AVERAGE(H48:H51), AVERAGE(H52:H53), AVERAGE(H54:H57), AVERAGE(H58:H60))</f>
        <v>9.0948413877347284E-2</v>
      </c>
      <c r="I246" s="6">
        <f>AVERAGE(AVERAGE(I48:I51), AVERAGE(I52:I53), AVERAGE(I54:I57), AVERAGE(I58:I60))</f>
        <v>5.8022519746879678E-2</v>
      </c>
    </row>
    <row r="247" spans="2:18" x14ac:dyDescent="0.15">
      <c r="B247" s="86"/>
      <c r="C247" s="25"/>
      <c r="D247" s="25"/>
      <c r="E247" s="57" t="s">
        <v>32</v>
      </c>
      <c r="F247" s="57"/>
      <c r="G247" s="7">
        <f>STDEV(AVERAGE(G48:G51), AVERAGE(G52:G53), AVERAGE(G54:G57), AVERAGE(G58:G60))</f>
        <v>9.6558037030548469</v>
      </c>
      <c r="H247" s="7">
        <f>STDEV(AVERAGE(H48:H51), AVERAGE(H52:H53), AVERAGE(H54:H57), AVERAGE(H58:H60))</f>
        <v>3.3959739312626434E-2</v>
      </c>
      <c r="I247" s="8">
        <f>STDEV(AVERAGE(I48:I51), AVERAGE(I52:I53), AVERAGE(I54:I57), AVERAGE(I58:I60))</f>
        <v>2.1896538951609548E-2</v>
      </c>
    </row>
    <row r="248" spans="2:18" ht="18" customHeight="1" x14ac:dyDescent="0.15">
      <c r="B248" s="81" t="s">
        <v>49</v>
      </c>
      <c r="C248" s="18" t="s">
        <v>19</v>
      </c>
      <c r="D248" s="18" t="s">
        <v>28</v>
      </c>
      <c r="E248" s="56" t="s">
        <v>29</v>
      </c>
      <c r="F248" s="56"/>
      <c r="G248" s="5">
        <f>AVERAGE(AVERAGE(G61:G72),AVERAGE(G73:G83),AVERAGE(G84:G92),AVERAGE(G93:G97),AVERAGE(G98:G103))</f>
        <v>56.175732575757579</v>
      </c>
      <c r="H248" s="5">
        <f>AVERAGE(AVERAGE(H61:H72),AVERAGE(H73:H83),AVERAGE(H84:H92),AVERAGE(H93:H97),AVERAGE(H98:H103))</f>
        <v>7.9044414458989881E-2</v>
      </c>
      <c r="I248" s="6">
        <f>AVERAGE(AVERAGE(I61:I72),AVERAGE(I73:I83),AVERAGE(I84:I92),AVERAGE(I93:I97),AVERAGE(I98:I103))</f>
        <v>7.9141101436040404E-2</v>
      </c>
    </row>
    <row r="249" spans="2:18" x14ac:dyDescent="0.15">
      <c r="B249" s="80"/>
      <c r="C249" s="18"/>
      <c r="D249" s="18"/>
      <c r="E249" s="56" t="s">
        <v>32</v>
      </c>
      <c r="F249" s="56"/>
      <c r="G249" s="5">
        <f>STDEV(AVERAGE(G61:G72),AVERAGE(G73:G83),AVERAGE(G84:G92),AVERAGE(G93:G97),AVERAGE(G98:G103))</f>
        <v>10.882279513824454</v>
      </c>
      <c r="H249" s="5">
        <f>STDEV(AVERAGE(H61:H72),AVERAGE(H73:H83),AVERAGE(H84:H92),AVERAGE(H93:H97),AVERAGE(H98:H103))</f>
        <v>9.4309424259675888E-3</v>
      </c>
      <c r="I249" s="6">
        <f>STDEV(AVERAGE(I61:I72),AVERAGE(I73:I83),AVERAGE(I84:I92),AVERAGE(I93:I97),AVERAGE(I98:I103))</f>
        <v>7.8828049383130299E-3</v>
      </c>
    </row>
    <row r="250" spans="2:18" x14ac:dyDescent="0.15">
      <c r="B250" s="80"/>
      <c r="C250" s="18"/>
      <c r="D250" s="18" t="s">
        <v>26</v>
      </c>
      <c r="E250" s="56" t="s">
        <v>29</v>
      </c>
      <c r="F250" s="56"/>
      <c r="G250" s="5">
        <f>AVERAGE(AVERAGE(G104:G111),AVERAGE(G112:G117),AVERAGE(G118:G130),AVERAGE(G131:G138))</f>
        <v>31.104160496794872</v>
      </c>
      <c r="H250" s="5">
        <f>AVERAGE(AVERAGE(H104:H111),AVERAGE(H112:H117),AVERAGE(H118:H130),AVERAGE(H131:H138))</f>
        <v>5.1210897435897441E-2</v>
      </c>
      <c r="I250" s="6">
        <f>AVERAGE(AVERAGE(I104:I111),AVERAGE(I112:I117),AVERAGE(I118:I130),AVERAGE(I131:I138))</f>
        <v>3.7944711538461538E-2</v>
      </c>
    </row>
    <row r="251" spans="2:18" x14ac:dyDescent="0.15">
      <c r="B251" s="80"/>
      <c r="C251" s="18"/>
      <c r="D251" s="18"/>
      <c r="E251" s="56" t="s">
        <v>32</v>
      </c>
      <c r="F251" s="56"/>
      <c r="G251" s="5">
        <f>STDEV(AVERAGE(G104:G111),AVERAGE(G112:G117),AVERAGE(G118:G130),AVERAGE(G131:G138))</f>
        <v>6.5772363944899777</v>
      </c>
      <c r="H251" s="5">
        <f>STDEV(AVERAGE(H104:H111),AVERAGE(H112:H117),AVERAGE(H118:H130),AVERAGE(H131:H138))</f>
        <v>8.3981677969362165E-3</v>
      </c>
      <c r="I251" s="6">
        <f>STDEV(AVERAGE(I104:I111),AVERAGE(I112:I117),AVERAGE(I118:I130),AVERAGE(I131:I138))</f>
        <v>4.4690011015506301E-3</v>
      </c>
    </row>
    <row r="252" spans="2:18" x14ac:dyDescent="0.15">
      <c r="B252" s="80"/>
      <c r="C252" s="18" t="s">
        <v>31</v>
      </c>
      <c r="D252" s="18" t="s">
        <v>28</v>
      </c>
      <c r="E252" s="56" t="s">
        <v>29</v>
      </c>
      <c r="F252" s="56"/>
      <c r="G252" s="5">
        <f>AVERAGE(AVERAGE(G139:G144),AVERAGE(G145:G153),AVERAGE(G154:G162),AVERAGE(G163:G176),AVERAGE(G177),AVERAGE(G178))</f>
        <v>46.662223941798942</v>
      </c>
      <c r="H252" s="5">
        <f>AVERAGE(AVERAGE(H139:H144),AVERAGE(H145:H153),AVERAGE(H154:H162),AVERAGE(H163:H176),AVERAGE(H177),AVERAGE(H178))</f>
        <v>6.5800915750915748E-2</v>
      </c>
      <c r="I252" s="6">
        <f>AVERAGE(AVERAGE(I139:I144),AVERAGE(I145:I153),AVERAGE(I154:I162),AVERAGE(I163:I176),AVERAGE(I177),AVERAGE(I178))</f>
        <v>6.5287759462759484E-2</v>
      </c>
    </row>
    <row r="253" spans="2:18" x14ac:dyDescent="0.15">
      <c r="B253" s="80"/>
      <c r="C253" s="18"/>
      <c r="D253" s="18"/>
      <c r="E253" s="56" t="s">
        <v>32</v>
      </c>
      <c r="F253" s="56"/>
      <c r="G253" s="5">
        <f>STDEV(AVERAGE(G139:G144),AVERAGE(G145:G153),AVERAGE(G154:G162),AVERAGE(G163:G176),AVERAGE(G177),AVERAGE(G178))</f>
        <v>16.755596643867037</v>
      </c>
      <c r="H253" s="5">
        <f>STDEV(AVERAGE(H139:H144),AVERAGE(H145:H153),AVERAGE(H154:H162),AVERAGE(H163:H176),AVERAGE(H177),AVERAGE(H178))</f>
        <v>7.2171239456913427E-3</v>
      </c>
      <c r="I253" s="6">
        <f>STDEV(AVERAGE(I139:I144),AVERAGE(I145:I153),AVERAGE(I154:I162),AVERAGE(I163:I176),AVERAGE(I177),AVERAGE(I178))</f>
        <v>1.3180992811046116E-2</v>
      </c>
    </row>
    <row r="254" spans="2:18" x14ac:dyDescent="0.15">
      <c r="B254" s="80"/>
      <c r="C254" s="18"/>
      <c r="D254" s="18" t="s">
        <v>26</v>
      </c>
      <c r="E254" s="56" t="s">
        <v>29</v>
      </c>
      <c r="F254" s="56"/>
      <c r="G254" s="5">
        <f>AVERAGE(AVERAGE(G179:G188),AVERAGE(G189:G192),AVERAGE(G193:G198),AVERAGE(G199:G205),AVERAGE(G206),AVERAGE(G207:G208), AVERAGE(G209:G210), AVERAGE(G211:G213), AVERAGE(G214:G216), AVERAGE(G217:G219))</f>
        <v>30.073164620448175</v>
      </c>
      <c r="H254" s="5">
        <f>AVERAGE(AVERAGE(H179:H188),AVERAGE(H189:H192),AVERAGE(H193:H198),AVERAGE(H199:H205),AVERAGE(H206),AVERAGE(H207:H208), AVERAGE(H209:H210), AVERAGE(H211:H213), AVERAGE(H214:H216), AVERAGE(H217:H219))</f>
        <v>6.4962580274176757E-2</v>
      </c>
      <c r="I254" s="6">
        <f>AVERAGE(AVERAGE(I179:I188),AVERAGE(I189:I192),AVERAGE(I193:I198),AVERAGE(I199:I205),AVERAGE(I206),AVERAGE(I207:I208), AVERAGE(I209:I210), AVERAGE(I211:I213), AVERAGE(I214:I216), AVERAGE(I217:I219))</f>
        <v>4.807337412244031E-2</v>
      </c>
    </row>
    <row r="255" spans="2:18" ht="15.75" thickBot="1" x14ac:dyDescent="0.2">
      <c r="B255" s="82"/>
      <c r="C255" s="19"/>
      <c r="D255" s="19"/>
      <c r="E255" s="63" t="s">
        <v>32</v>
      </c>
      <c r="F255" s="63"/>
      <c r="G255" s="11">
        <f>STDEV(AVERAGE(G179:G188),AVERAGE(G189:G192),AVERAGE(G193:G198),AVERAGE(G199:G205),AVERAGE(G206),AVERAGE(G207:G208), AVERAGE(G209:G210), AVERAGE(G211:G213), AVERAGE(G214:G216), AVERAGE(G217:G219))</f>
        <v>8.4851309469344685</v>
      </c>
      <c r="H255" s="11">
        <f>STDEV(AVERAGE(H179:H188),AVERAGE(H189:H192),AVERAGE(H193:H198),AVERAGE(H199:H205),AVERAGE(H206),AVERAGE(H207:H208), AVERAGE(H209:H210), AVERAGE(H211:H213), AVERAGE(H214:H216), AVERAGE(H217:H219))</f>
        <v>2.9589774579554622E-2</v>
      </c>
      <c r="I255" s="12">
        <f>STDEV(AVERAGE(I179:I188),AVERAGE(I189:I192),AVERAGE(I193:I198),AVERAGE(I199:I205),AVERAGE(I206),AVERAGE(I207:I208), AVERAGE(I209:I210), AVERAGE(I211:I213), AVERAGE(I214:I216), AVERAGE(I217:I219))</f>
        <v>2.0235664594795536E-2</v>
      </c>
    </row>
  </sheetData>
  <mergeCells count="54">
    <mergeCell ref="B1:I1"/>
    <mergeCell ref="B248:B255"/>
    <mergeCell ref="B240:B247"/>
    <mergeCell ref="E252:F252"/>
    <mergeCell ref="E253:F253"/>
    <mergeCell ref="E254:F254"/>
    <mergeCell ref="E247:F247"/>
    <mergeCell ref="E255:F255"/>
    <mergeCell ref="E246:F246"/>
    <mergeCell ref="E248:F248"/>
    <mergeCell ref="E249:F249"/>
    <mergeCell ref="E250:F250"/>
    <mergeCell ref="E251:F251"/>
    <mergeCell ref="E241:F241"/>
    <mergeCell ref="E242:F242"/>
    <mergeCell ref="E243:F243"/>
    <mergeCell ref="E244:F244"/>
    <mergeCell ref="E245:F245"/>
    <mergeCell ref="E235:F235"/>
    <mergeCell ref="E223:F223"/>
    <mergeCell ref="E224:F224"/>
    <mergeCell ref="E225:F225"/>
    <mergeCell ref="E226:F226"/>
    <mergeCell ref="E227:F227"/>
    <mergeCell ref="E240:F240"/>
    <mergeCell ref="C231:C234"/>
    <mergeCell ref="D231:D232"/>
    <mergeCell ref="D233:D234"/>
    <mergeCell ref="C235:C238"/>
    <mergeCell ref="D235:D236"/>
    <mergeCell ref="D237:D238"/>
    <mergeCell ref="B239:I239"/>
    <mergeCell ref="B231:B238"/>
    <mergeCell ref="E236:F236"/>
    <mergeCell ref="E237:F237"/>
    <mergeCell ref="E238:F238"/>
    <mergeCell ref="E231:F231"/>
    <mergeCell ref="E232:F232"/>
    <mergeCell ref="E233:F233"/>
    <mergeCell ref="E234:F234"/>
    <mergeCell ref="B3:I4"/>
    <mergeCell ref="C223:C226"/>
    <mergeCell ref="D223:D224"/>
    <mergeCell ref="D225:D226"/>
    <mergeCell ref="C227:C230"/>
    <mergeCell ref="D227:D228"/>
    <mergeCell ref="D229:D230"/>
    <mergeCell ref="E221:F221"/>
    <mergeCell ref="B222:I222"/>
    <mergeCell ref="B220:I220"/>
    <mergeCell ref="B223:B230"/>
    <mergeCell ref="E228:F228"/>
    <mergeCell ref="E229:F229"/>
    <mergeCell ref="E230:F230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opLeftCell="A25" zoomScale="80" zoomScaleNormal="80" workbookViewId="0">
      <selection activeCell="O32" sqref="O32"/>
    </sheetView>
  </sheetViews>
  <sheetFormatPr defaultRowHeight="15" x14ac:dyDescent="0.15"/>
  <cols>
    <col min="1" max="1" width="7" customWidth="1"/>
    <col min="2" max="2" width="16.5" style="1" customWidth="1"/>
    <col min="3" max="3" width="9.375" style="1" bestFit="1" customWidth="1"/>
    <col min="4" max="4" width="11" style="1" bestFit="1" customWidth="1"/>
    <col min="5" max="5" width="10" style="1" bestFit="1" customWidth="1"/>
    <col min="6" max="6" width="6.75" style="1" bestFit="1" customWidth="1"/>
    <col min="7" max="7" width="18.125" style="1" customWidth="1"/>
    <col min="8" max="8" width="9.5" style="1" bestFit="1" customWidth="1"/>
    <col min="9" max="9" width="10.5" style="1" bestFit="1" customWidth="1"/>
    <col min="10" max="10" width="9.5" style="1" bestFit="1" customWidth="1"/>
    <col min="11" max="11" width="10" style="1" bestFit="1" customWidth="1"/>
  </cols>
  <sheetData>
    <row r="1" spans="1:11" ht="18" customHeight="1" x14ac:dyDescent="0.15">
      <c r="A1" s="17"/>
      <c r="B1" s="16" t="s">
        <v>50</v>
      </c>
      <c r="C1" s="15"/>
      <c r="D1" s="15"/>
      <c r="E1" s="15"/>
      <c r="F1" s="15"/>
      <c r="G1" s="15"/>
      <c r="H1" s="15"/>
      <c r="I1" s="15"/>
      <c r="J1" s="15"/>
      <c r="K1" s="15"/>
    </row>
    <row r="2" spans="1:11" s="14" customFormat="1" ht="15.75" customHeight="1" x14ac:dyDescent="0.15">
      <c r="A2" s="16"/>
      <c r="B2" s="16" t="s">
        <v>33</v>
      </c>
      <c r="C2" s="15"/>
      <c r="D2" s="15"/>
      <c r="E2" s="15"/>
      <c r="F2" s="15"/>
      <c r="G2" s="15"/>
      <c r="H2" s="15"/>
      <c r="I2" s="15"/>
      <c r="J2" s="15"/>
      <c r="K2" s="15"/>
    </row>
    <row r="3" spans="1:11" s="14" customFormat="1" ht="15.75" customHeight="1" thickBot="1" x14ac:dyDescent="0.2">
      <c r="A3" s="16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3.5" x14ac:dyDescent="0.15">
      <c r="B4" s="49" t="s">
        <v>1</v>
      </c>
      <c r="C4" s="70"/>
      <c r="D4" s="70"/>
      <c r="E4" s="70"/>
      <c r="F4" s="70"/>
      <c r="G4" s="70"/>
      <c r="H4" s="70"/>
      <c r="I4" s="70"/>
      <c r="J4" s="70"/>
      <c r="K4" s="71"/>
    </row>
    <row r="5" spans="1:11" ht="13.5" x14ac:dyDescent="0.15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1:11" ht="14.25" x14ac:dyDescent="0.15">
      <c r="B6" s="2" t="s">
        <v>2</v>
      </c>
      <c r="C6" s="3" t="s">
        <v>10</v>
      </c>
      <c r="D6" s="3" t="s">
        <v>11</v>
      </c>
      <c r="E6" s="3" t="s">
        <v>12</v>
      </c>
      <c r="F6" s="3" t="s">
        <v>13</v>
      </c>
      <c r="G6" s="35" t="s">
        <v>14</v>
      </c>
      <c r="H6" s="35" t="s">
        <v>15</v>
      </c>
      <c r="I6" s="35" t="s">
        <v>16</v>
      </c>
      <c r="J6" s="35" t="s">
        <v>17</v>
      </c>
      <c r="K6" s="36" t="s">
        <v>18</v>
      </c>
    </row>
    <row r="7" spans="1:11" ht="18" x14ac:dyDescent="0.15">
      <c r="B7" s="79" t="s">
        <v>49</v>
      </c>
      <c r="C7" s="23" t="s">
        <v>21</v>
      </c>
      <c r="D7" s="23" t="s">
        <v>22</v>
      </c>
      <c r="E7" s="23">
        <v>1</v>
      </c>
      <c r="F7" s="23">
        <v>1</v>
      </c>
      <c r="G7" s="23">
        <v>500</v>
      </c>
      <c r="H7" s="5">
        <v>0.18690000000000001</v>
      </c>
      <c r="I7" s="5">
        <v>57.531742095947202</v>
      </c>
      <c r="J7" s="5">
        <v>0.22489805519580799</v>
      </c>
      <c r="K7" s="6">
        <v>4.7790999999999997</v>
      </c>
    </row>
    <row r="8" spans="1:11" ht="18" x14ac:dyDescent="0.15">
      <c r="B8" s="79" t="s">
        <v>49</v>
      </c>
      <c r="C8" s="23" t="s">
        <v>21</v>
      </c>
      <c r="D8" s="23" t="s">
        <v>22</v>
      </c>
      <c r="E8" s="23">
        <v>1</v>
      </c>
      <c r="F8" s="23">
        <v>2</v>
      </c>
      <c r="G8" s="23">
        <v>490</v>
      </c>
      <c r="H8" s="5">
        <v>0.14729999999999999</v>
      </c>
      <c r="I8" s="5">
        <v>45.880130767822202</v>
      </c>
      <c r="J8" s="5">
        <v>0.24271628260612499</v>
      </c>
      <c r="K8" s="6">
        <v>4.6875</v>
      </c>
    </row>
    <row r="9" spans="1:11" ht="18" x14ac:dyDescent="0.15">
      <c r="B9" s="79" t="s">
        <v>49</v>
      </c>
      <c r="C9" s="23" t="s">
        <v>21</v>
      </c>
      <c r="D9" s="23" t="s">
        <v>22</v>
      </c>
      <c r="E9" s="23">
        <v>2</v>
      </c>
      <c r="F9" s="23">
        <v>3</v>
      </c>
      <c r="G9" s="23">
        <v>325</v>
      </c>
      <c r="H9" s="5">
        <v>0.15770000000000001</v>
      </c>
      <c r="I9" s="5">
        <v>38.455204010009702</v>
      </c>
      <c r="J9" s="5">
        <v>0.328703492879868</v>
      </c>
      <c r="K9" s="6">
        <v>5.1574999999999989</v>
      </c>
    </row>
    <row r="10" spans="1:11" ht="18" x14ac:dyDescent="0.15">
      <c r="B10" s="79" t="s">
        <v>49</v>
      </c>
      <c r="C10" s="23" t="s">
        <v>21</v>
      </c>
      <c r="D10" s="23" t="s">
        <v>22</v>
      </c>
      <c r="E10" s="23">
        <v>2</v>
      </c>
      <c r="F10" s="23">
        <v>4</v>
      </c>
      <c r="G10" s="23">
        <v>380</v>
      </c>
      <c r="H10" s="5">
        <v>0.1507</v>
      </c>
      <c r="I10" s="5">
        <v>52.386478424072202</v>
      </c>
      <c r="J10" s="5">
        <v>0.28814089298248302</v>
      </c>
      <c r="K10" s="6">
        <v>5.8777000000000044</v>
      </c>
    </row>
    <row r="11" spans="1:11" ht="18" x14ac:dyDescent="0.15">
      <c r="B11" s="79" t="s">
        <v>49</v>
      </c>
      <c r="C11" s="23" t="s">
        <v>21</v>
      </c>
      <c r="D11" s="23" t="s">
        <v>22</v>
      </c>
      <c r="E11" s="23">
        <v>2</v>
      </c>
      <c r="F11" s="23">
        <v>5</v>
      </c>
      <c r="G11" s="23">
        <v>375</v>
      </c>
      <c r="H11" s="5">
        <v>0.16070000000000001</v>
      </c>
      <c r="I11" s="5">
        <v>48.834232330322202</v>
      </c>
      <c r="J11" s="5">
        <v>0.28406831622123702</v>
      </c>
      <c r="K11" s="6">
        <v>5.4443999999999875</v>
      </c>
    </row>
    <row r="12" spans="1:11" ht="18" x14ac:dyDescent="0.15">
      <c r="B12" s="79" t="s">
        <v>49</v>
      </c>
      <c r="C12" s="23" t="s">
        <v>21</v>
      </c>
      <c r="D12" s="23" t="s">
        <v>22</v>
      </c>
      <c r="E12" s="23">
        <v>3</v>
      </c>
      <c r="F12" s="23">
        <v>6</v>
      </c>
      <c r="G12" s="23">
        <v>450</v>
      </c>
      <c r="H12" s="5">
        <v>0.1888</v>
      </c>
      <c r="I12" s="5">
        <v>34.62840323767476</v>
      </c>
      <c r="J12" s="5">
        <v>0.252411</v>
      </c>
      <c r="K12" s="6">
        <v>3.6350257542310516</v>
      </c>
    </row>
    <row r="13" spans="1:11" ht="18" x14ac:dyDescent="0.15">
      <c r="B13" s="79" t="s">
        <v>49</v>
      </c>
      <c r="C13" s="23" t="s">
        <v>21</v>
      </c>
      <c r="D13" s="23" t="s">
        <v>22</v>
      </c>
      <c r="E13" s="23">
        <v>3</v>
      </c>
      <c r="F13" s="23">
        <v>7</v>
      </c>
      <c r="G13" s="23">
        <v>387</v>
      </c>
      <c r="H13" s="5">
        <v>0.1371</v>
      </c>
      <c r="I13" s="5">
        <v>31.888714733542319</v>
      </c>
      <c r="J13" s="5">
        <v>0.23620099999999999</v>
      </c>
      <c r="K13" s="6">
        <v>3.4639498432601812</v>
      </c>
    </row>
    <row r="14" spans="1:11" ht="18" x14ac:dyDescent="0.15">
      <c r="B14" s="79" t="s">
        <v>49</v>
      </c>
      <c r="C14" s="23" t="s">
        <v>21</v>
      </c>
      <c r="D14" s="23" t="s">
        <v>22</v>
      </c>
      <c r="E14" s="23">
        <v>4</v>
      </c>
      <c r="F14" s="23">
        <v>8</v>
      </c>
      <c r="G14" s="23">
        <v>345</v>
      </c>
      <c r="H14" s="5">
        <v>0.20030000000000001</v>
      </c>
      <c r="I14" s="5">
        <v>42.203571428571429</v>
      </c>
      <c r="J14" s="5">
        <v>0.24480499999999999</v>
      </c>
      <c r="K14" s="6">
        <v>8.2642857142857196</v>
      </c>
    </row>
    <row r="15" spans="1:11" ht="18" x14ac:dyDescent="0.15">
      <c r="B15" s="79" t="s">
        <v>49</v>
      </c>
      <c r="C15" s="23" t="s">
        <v>21</v>
      </c>
      <c r="D15" s="23" t="s">
        <v>22</v>
      </c>
      <c r="E15" s="23">
        <v>4</v>
      </c>
      <c r="F15" s="23">
        <v>9</v>
      </c>
      <c r="G15" s="23">
        <v>460</v>
      </c>
      <c r="H15" s="5">
        <v>0.1893</v>
      </c>
      <c r="I15" s="5">
        <v>47.107843137254903</v>
      </c>
      <c r="J15" s="5">
        <v>0.24135300000000001</v>
      </c>
      <c r="K15" s="6">
        <v>2.8431372549019613</v>
      </c>
    </row>
    <row r="16" spans="1:11" ht="18" x14ac:dyDescent="0.15">
      <c r="B16" s="79" t="s">
        <v>49</v>
      </c>
      <c r="C16" s="23" t="s">
        <v>21</v>
      </c>
      <c r="D16" s="23" t="s">
        <v>22</v>
      </c>
      <c r="E16" s="23">
        <v>4</v>
      </c>
      <c r="F16" s="23">
        <v>10</v>
      </c>
      <c r="G16" s="23">
        <v>332</v>
      </c>
      <c r="H16" s="5">
        <v>0.21049999999999999</v>
      </c>
      <c r="I16" s="5">
        <v>49.582078313253014</v>
      </c>
      <c r="J16" s="5">
        <v>0.24232000000000001</v>
      </c>
      <c r="K16" s="6">
        <v>6.7055722891565921</v>
      </c>
    </row>
    <row r="17" spans="2:11" ht="18" x14ac:dyDescent="0.15">
      <c r="B17" s="79" t="s">
        <v>49</v>
      </c>
      <c r="C17" s="23" t="s">
        <v>21</v>
      </c>
      <c r="D17" s="23" t="s">
        <v>22</v>
      </c>
      <c r="E17" s="23">
        <v>4</v>
      </c>
      <c r="F17" s="23">
        <v>11</v>
      </c>
      <c r="G17" s="23">
        <v>564</v>
      </c>
      <c r="H17" s="5">
        <v>0.189</v>
      </c>
      <c r="I17" s="5">
        <v>45.910079767947785</v>
      </c>
      <c r="J17" s="5">
        <v>0.210619</v>
      </c>
      <c r="K17" s="6">
        <v>4.8078317621464777</v>
      </c>
    </row>
    <row r="18" spans="2:11" ht="18" x14ac:dyDescent="0.15">
      <c r="B18" s="79" t="s">
        <v>49</v>
      </c>
      <c r="C18" s="23" t="s">
        <v>21</v>
      </c>
      <c r="D18" s="23" t="s">
        <v>22</v>
      </c>
      <c r="E18" s="23">
        <v>5</v>
      </c>
      <c r="F18" s="23">
        <v>12</v>
      </c>
      <c r="G18" s="23">
        <v>274</v>
      </c>
      <c r="H18" s="5">
        <v>0.22670000000000001</v>
      </c>
      <c r="I18" s="5">
        <v>76.429710388183494</v>
      </c>
      <c r="J18" s="5">
        <v>0.14124761521816301</v>
      </c>
      <c r="K18" s="6">
        <v>2.9684999999999917</v>
      </c>
    </row>
    <row r="19" spans="2:11" ht="18" x14ac:dyDescent="0.15">
      <c r="B19" s="79" t="s">
        <v>49</v>
      </c>
      <c r="C19" s="23" t="s">
        <v>21</v>
      </c>
      <c r="D19" s="23" t="s">
        <v>22</v>
      </c>
      <c r="E19" s="23">
        <v>5</v>
      </c>
      <c r="F19" s="23">
        <v>13</v>
      </c>
      <c r="G19" s="23">
        <v>335</v>
      </c>
      <c r="H19" s="5">
        <v>0.17949999999999999</v>
      </c>
      <c r="I19" s="5">
        <v>89.522125244140597</v>
      </c>
      <c r="J19" s="5">
        <v>0.11763019114732701</v>
      </c>
      <c r="K19" s="6">
        <v>2.4372000000000043</v>
      </c>
    </row>
    <row r="20" spans="2:11" ht="18" x14ac:dyDescent="0.15">
      <c r="B20" s="79" t="s">
        <v>49</v>
      </c>
      <c r="C20" s="23" t="s">
        <v>21</v>
      </c>
      <c r="D20" s="23" t="s">
        <v>22</v>
      </c>
      <c r="E20" s="23">
        <v>5</v>
      </c>
      <c r="F20" s="23">
        <v>14</v>
      </c>
      <c r="G20" s="23">
        <v>246</v>
      </c>
      <c r="H20" s="5">
        <v>0.1555</v>
      </c>
      <c r="I20" s="5">
        <v>76.460999999999999</v>
      </c>
      <c r="J20" s="5">
        <v>0.12853400000000001</v>
      </c>
      <c r="K20" s="6">
        <v>3.2497000000000043</v>
      </c>
    </row>
    <row r="21" spans="2:11" ht="18" x14ac:dyDescent="0.15">
      <c r="B21" s="79" t="s">
        <v>49</v>
      </c>
      <c r="C21" s="23" t="s">
        <v>21</v>
      </c>
      <c r="D21" s="23" t="s">
        <v>22</v>
      </c>
      <c r="E21" s="23">
        <v>5</v>
      </c>
      <c r="F21" s="23">
        <v>15</v>
      </c>
      <c r="G21" s="23">
        <v>532</v>
      </c>
      <c r="H21" s="5">
        <v>0.28999999999999998</v>
      </c>
      <c r="I21" s="5">
        <v>55.666200000000003</v>
      </c>
      <c r="J21" s="5">
        <v>0.151946</v>
      </c>
      <c r="K21" s="6">
        <v>3.24969999999999</v>
      </c>
    </row>
    <row r="22" spans="2:11" ht="18" x14ac:dyDescent="0.15">
      <c r="B22" s="79" t="s">
        <v>49</v>
      </c>
      <c r="C22" s="23" t="s">
        <v>21</v>
      </c>
      <c r="D22" s="23" t="s">
        <v>22</v>
      </c>
      <c r="E22" s="23">
        <v>6</v>
      </c>
      <c r="F22" s="23">
        <v>16</v>
      </c>
      <c r="G22" s="23">
        <v>409</v>
      </c>
      <c r="H22" s="5">
        <v>0.20369999999999999</v>
      </c>
      <c r="I22" s="5">
        <v>86.161299999999997</v>
      </c>
      <c r="J22" s="5">
        <v>9.4165499999999999E-2</v>
      </c>
      <c r="K22" s="6">
        <v>4.3812345519999996</v>
      </c>
    </row>
    <row r="23" spans="2:11" ht="18" x14ac:dyDescent="0.15">
      <c r="B23" s="79" t="s">
        <v>49</v>
      </c>
      <c r="C23" s="23" t="s">
        <v>21</v>
      </c>
      <c r="D23" s="23" t="s">
        <v>22</v>
      </c>
      <c r="E23" s="23">
        <v>6</v>
      </c>
      <c r="F23" s="23">
        <v>17</v>
      </c>
      <c r="G23" s="23">
        <v>496</v>
      </c>
      <c r="H23" s="5">
        <v>0.28939999999999999</v>
      </c>
      <c r="I23" s="5">
        <v>69.223358154296804</v>
      </c>
      <c r="J23" s="5">
        <v>0.108512617647648</v>
      </c>
      <c r="K23" s="6">
        <v>2.2855000000000061</v>
      </c>
    </row>
    <row r="24" spans="2:11" ht="18" x14ac:dyDescent="0.15">
      <c r="B24" s="79" t="s">
        <v>49</v>
      </c>
      <c r="C24" s="23" t="s">
        <v>21</v>
      </c>
      <c r="D24" s="23" t="s">
        <v>23</v>
      </c>
      <c r="E24" s="23">
        <v>1</v>
      </c>
      <c r="F24" s="23">
        <v>1</v>
      </c>
      <c r="G24" s="23">
        <v>330</v>
      </c>
      <c r="H24" s="5">
        <v>7.1999999999999995E-2</v>
      </c>
      <c r="I24" s="5">
        <v>49.584964752197202</v>
      </c>
      <c r="J24" s="5">
        <v>0.35427150130271901</v>
      </c>
      <c r="K24" s="6">
        <v>10.455300000000008</v>
      </c>
    </row>
    <row r="25" spans="2:11" ht="18" x14ac:dyDescent="0.15">
      <c r="B25" s="79" t="s">
        <v>49</v>
      </c>
      <c r="C25" s="23" t="s">
        <v>21</v>
      </c>
      <c r="D25" s="23" t="s">
        <v>23</v>
      </c>
      <c r="E25" s="23">
        <v>1</v>
      </c>
      <c r="F25" s="23">
        <v>2</v>
      </c>
      <c r="G25" s="23">
        <v>350</v>
      </c>
      <c r="H25" s="5">
        <v>0.1696</v>
      </c>
      <c r="I25" s="5">
        <v>40.698246002197202</v>
      </c>
      <c r="J25" s="5">
        <v>0.25708782672882102</v>
      </c>
      <c r="K25" s="6">
        <v>7.049500000000009</v>
      </c>
    </row>
    <row r="26" spans="2:11" ht="18" x14ac:dyDescent="0.15">
      <c r="B26" s="79" t="s">
        <v>49</v>
      </c>
      <c r="C26" s="23" t="s">
        <v>21</v>
      </c>
      <c r="D26" s="23" t="s">
        <v>23</v>
      </c>
      <c r="E26" s="23">
        <v>1</v>
      </c>
      <c r="F26" s="23">
        <v>3</v>
      </c>
      <c r="G26" s="23">
        <v>350</v>
      </c>
      <c r="H26" s="5">
        <v>0.1358</v>
      </c>
      <c r="I26" s="5">
        <v>43.167118072509702</v>
      </c>
      <c r="J26" s="5">
        <v>0.25854298472404502</v>
      </c>
      <c r="K26" s="6">
        <v>4.9377000000000066</v>
      </c>
    </row>
    <row r="27" spans="2:11" ht="18" x14ac:dyDescent="0.15">
      <c r="B27" s="79" t="s">
        <v>49</v>
      </c>
      <c r="C27" s="23" t="s">
        <v>21</v>
      </c>
      <c r="D27" s="23" t="s">
        <v>23</v>
      </c>
      <c r="E27" s="23">
        <v>1</v>
      </c>
      <c r="F27" s="23">
        <v>4</v>
      </c>
      <c r="G27" s="23">
        <v>220</v>
      </c>
      <c r="H27" s="5">
        <v>0.17399999999999999</v>
      </c>
      <c r="I27" s="5">
        <v>36.199954986572202</v>
      </c>
      <c r="J27" s="5">
        <v>0.27603611350059498</v>
      </c>
      <c r="K27" s="6">
        <v>0.97650000000000148</v>
      </c>
    </row>
    <row r="28" spans="2:11" ht="18" x14ac:dyDescent="0.15">
      <c r="B28" s="79" t="s">
        <v>49</v>
      </c>
      <c r="C28" s="23" t="s">
        <v>21</v>
      </c>
      <c r="D28" s="23" t="s">
        <v>23</v>
      </c>
      <c r="E28" s="23">
        <v>1</v>
      </c>
      <c r="F28" s="23">
        <v>5</v>
      </c>
      <c r="G28" s="23">
        <v>510</v>
      </c>
      <c r="H28" s="5">
        <v>0.1208</v>
      </c>
      <c r="I28" s="5">
        <v>40.576175689697202</v>
      </c>
      <c r="J28" s="5">
        <v>0.29752841591835</v>
      </c>
      <c r="K28" s="6">
        <v>4.8888999999999925</v>
      </c>
    </row>
    <row r="29" spans="2:11" ht="18" x14ac:dyDescent="0.15">
      <c r="B29" s="79" t="s">
        <v>49</v>
      </c>
      <c r="C29" s="23" t="s">
        <v>21</v>
      </c>
      <c r="D29" s="23" t="s">
        <v>23</v>
      </c>
      <c r="E29" s="23">
        <v>2</v>
      </c>
      <c r="F29" s="23">
        <v>6</v>
      </c>
      <c r="G29" s="23">
        <v>420</v>
      </c>
      <c r="H29" s="5">
        <v>0.1166</v>
      </c>
      <c r="I29" s="5">
        <v>45.489505767822202</v>
      </c>
      <c r="J29" s="5">
        <v>0.31564015150070202</v>
      </c>
      <c r="K29" s="6">
        <v>7.9895000000000067</v>
      </c>
    </row>
    <row r="30" spans="2:11" ht="18" x14ac:dyDescent="0.15">
      <c r="B30" s="79" t="s">
        <v>49</v>
      </c>
      <c r="C30" s="23" t="s">
        <v>21</v>
      </c>
      <c r="D30" s="23" t="s">
        <v>23</v>
      </c>
      <c r="E30" s="23">
        <v>2</v>
      </c>
      <c r="F30" s="23">
        <v>7</v>
      </c>
      <c r="G30" s="23">
        <v>675</v>
      </c>
      <c r="H30" s="5">
        <v>6.8900000000000003E-2</v>
      </c>
      <c r="I30" s="5">
        <v>45.983890533447202</v>
      </c>
      <c r="J30" s="5">
        <v>0.43546867370605502</v>
      </c>
      <c r="K30" s="6">
        <v>13.98</v>
      </c>
    </row>
    <row r="31" spans="2:11" ht="18" x14ac:dyDescent="0.15">
      <c r="B31" s="79" t="s">
        <v>49</v>
      </c>
      <c r="C31" s="23" t="s">
        <v>21</v>
      </c>
      <c r="D31" s="23" t="s">
        <v>23</v>
      </c>
      <c r="E31" s="23">
        <v>3</v>
      </c>
      <c r="F31" s="23">
        <v>8</v>
      </c>
      <c r="G31" s="23">
        <v>281</v>
      </c>
      <c r="H31" s="5">
        <v>7.8200000000000006E-2</v>
      </c>
      <c r="I31" s="5">
        <v>53.597341102253132</v>
      </c>
      <c r="J31" s="5">
        <v>0.38435799999999998</v>
      </c>
      <c r="K31" s="6">
        <v>3.0939798399542298</v>
      </c>
    </row>
    <row r="32" spans="2:11" ht="18" x14ac:dyDescent="0.15">
      <c r="B32" s="79" t="s">
        <v>49</v>
      </c>
      <c r="C32" s="23" t="s">
        <v>21</v>
      </c>
      <c r="D32" s="23" t="s">
        <v>23</v>
      </c>
      <c r="E32" s="23">
        <v>3</v>
      </c>
      <c r="F32" s="23">
        <v>9</v>
      </c>
      <c r="G32" s="23">
        <v>490</v>
      </c>
      <c r="H32" s="5">
        <v>9.69E-2</v>
      </c>
      <c r="I32" s="5">
        <v>43.444363103953151</v>
      </c>
      <c r="J32" s="5">
        <v>0.40386</v>
      </c>
      <c r="K32" s="6">
        <v>8.804502196193269</v>
      </c>
    </row>
    <row r="33" spans="2:11" ht="18" x14ac:dyDescent="0.15">
      <c r="B33" s="79" t="s">
        <v>49</v>
      </c>
      <c r="C33" s="23" t="s">
        <v>21</v>
      </c>
      <c r="D33" s="23" t="s">
        <v>23</v>
      </c>
      <c r="E33" s="23">
        <v>3</v>
      </c>
      <c r="F33" s="23">
        <v>10</v>
      </c>
      <c r="G33" s="23">
        <v>542</v>
      </c>
      <c r="H33" s="5">
        <v>8.6499999999999994E-2</v>
      </c>
      <c r="I33" s="5">
        <v>33.898367952522257</v>
      </c>
      <c r="J33" s="5">
        <v>0.27199600000000002</v>
      </c>
      <c r="K33" s="6">
        <v>4.5326409495549029</v>
      </c>
    </row>
    <row r="34" spans="2:11" ht="18" x14ac:dyDescent="0.15">
      <c r="B34" s="79" t="s">
        <v>49</v>
      </c>
      <c r="C34" s="23" t="s">
        <v>21</v>
      </c>
      <c r="D34" s="23" t="s">
        <v>23</v>
      </c>
      <c r="E34" s="23">
        <v>4</v>
      </c>
      <c r="F34" s="23">
        <v>11</v>
      </c>
      <c r="G34" s="23">
        <v>550</v>
      </c>
      <c r="H34" s="5">
        <v>0.155</v>
      </c>
      <c r="I34" s="5">
        <v>51.471366882324197</v>
      </c>
      <c r="J34" s="5">
        <v>0.15833128988742801</v>
      </c>
      <c r="K34" s="6">
        <v>2.1290000000000049</v>
      </c>
    </row>
    <row r="35" spans="2:11" ht="18" x14ac:dyDescent="0.15">
      <c r="B35" s="87" t="s">
        <v>49</v>
      </c>
      <c r="C35" s="25" t="s">
        <v>21</v>
      </c>
      <c r="D35" s="25" t="s">
        <v>23</v>
      </c>
      <c r="E35" s="25">
        <v>4</v>
      </c>
      <c r="F35" s="25">
        <v>12</v>
      </c>
      <c r="G35" s="25">
        <v>350</v>
      </c>
      <c r="H35" s="7">
        <v>0.1081</v>
      </c>
      <c r="I35" s="7">
        <v>37.977352142333899</v>
      </c>
      <c r="J35" s="7">
        <v>0.17639696598053001</v>
      </c>
      <c r="K35" s="8">
        <v>0.87669999999999959</v>
      </c>
    </row>
    <row r="36" spans="2:11" ht="18" x14ac:dyDescent="0.15">
      <c r="B36" s="79" t="s">
        <v>49</v>
      </c>
      <c r="C36" s="23" t="s">
        <v>24</v>
      </c>
      <c r="D36" s="23" t="s">
        <v>22</v>
      </c>
      <c r="E36" s="23">
        <v>1</v>
      </c>
      <c r="F36" s="23">
        <v>1</v>
      </c>
      <c r="G36" s="23">
        <v>400</v>
      </c>
      <c r="H36" s="5">
        <v>0.16320000000000001</v>
      </c>
      <c r="I36" s="5">
        <v>53.900199999999998</v>
      </c>
      <c r="J36" s="5">
        <v>0.215117</v>
      </c>
      <c r="K36" s="6">
        <v>5.2428999999999917</v>
      </c>
    </row>
    <row r="37" spans="2:11" ht="18" x14ac:dyDescent="0.15">
      <c r="B37" s="79" t="s">
        <v>49</v>
      </c>
      <c r="C37" s="23" t="s">
        <v>24</v>
      </c>
      <c r="D37" s="23" t="s">
        <v>22</v>
      </c>
      <c r="E37" s="23">
        <v>2</v>
      </c>
      <c r="F37" s="23">
        <v>2</v>
      </c>
      <c r="G37" s="23">
        <v>490</v>
      </c>
      <c r="H37" s="5">
        <v>0.125</v>
      </c>
      <c r="I37" s="5">
        <v>44.344444444444441</v>
      </c>
      <c r="J37" s="5">
        <v>0.235929</v>
      </c>
      <c r="K37" s="6">
        <v>8.6666666666666714</v>
      </c>
    </row>
    <row r="38" spans="2:11" ht="18" x14ac:dyDescent="0.15">
      <c r="B38" s="79" t="s">
        <v>49</v>
      </c>
      <c r="C38" s="23" t="s">
        <v>24</v>
      </c>
      <c r="D38" s="23" t="s">
        <v>22</v>
      </c>
      <c r="E38" s="23">
        <v>2</v>
      </c>
      <c r="F38" s="23">
        <v>3</v>
      </c>
      <c r="G38" s="23">
        <v>480</v>
      </c>
      <c r="H38" s="5">
        <v>0.2172</v>
      </c>
      <c r="I38" s="5">
        <v>47.56574004507889</v>
      </c>
      <c r="J38" s="5">
        <v>0.25706499999999999</v>
      </c>
      <c r="K38" s="6">
        <v>4.0045078888054064</v>
      </c>
    </row>
    <row r="39" spans="2:11" ht="18" x14ac:dyDescent="0.15">
      <c r="B39" s="79" t="s">
        <v>49</v>
      </c>
      <c r="C39" s="23" t="s">
        <v>24</v>
      </c>
      <c r="D39" s="23" t="s">
        <v>22</v>
      </c>
      <c r="E39" s="23">
        <v>2</v>
      </c>
      <c r="F39" s="23">
        <v>4</v>
      </c>
      <c r="G39" s="23">
        <v>565</v>
      </c>
      <c r="H39" s="5">
        <v>0.129</v>
      </c>
      <c r="I39" s="5">
        <v>34.170664838930776</v>
      </c>
      <c r="J39" s="5">
        <v>0.22137200000000001</v>
      </c>
      <c r="K39" s="6">
        <v>6.3262508567512015</v>
      </c>
    </row>
    <row r="40" spans="2:11" ht="18" x14ac:dyDescent="0.15">
      <c r="B40" s="79" t="s">
        <v>49</v>
      </c>
      <c r="C40" s="23" t="s">
        <v>24</v>
      </c>
      <c r="D40" s="23" t="s">
        <v>22</v>
      </c>
      <c r="E40" s="23">
        <v>3</v>
      </c>
      <c r="F40" s="23">
        <v>5</v>
      </c>
      <c r="G40" s="23">
        <v>400</v>
      </c>
      <c r="H40" s="5">
        <v>0.14810000000000001</v>
      </c>
      <c r="I40" s="5">
        <v>35.046399999999998</v>
      </c>
      <c r="J40" s="5">
        <v>0.30040600000000001</v>
      </c>
      <c r="K40" s="6">
        <v>5.3222000000000094</v>
      </c>
    </row>
    <row r="41" spans="2:11" ht="18" x14ac:dyDescent="0.15">
      <c r="B41" s="79" t="s">
        <v>49</v>
      </c>
      <c r="C41" s="23" t="s">
        <v>24</v>
      </c>
      <c r="D41" s="23" t="s">
        <v>22</v>
      </c>
      <c r="E41" s="23">
        <v>3</v>
      </c>
      <c r="F41" s="23">
        <v>6</v>
      </c>
      <c r="G41" s="23">
        <v>341</v>
      </c>
      <c r="H41" s="5">
        <v>0.20280000000000001</v>
      </c>
      <c r="I41" s="5">
        <v>45.809899999999999</v>
      </c>
      <c r="J41" s="5">
        <v>0.260689</v>
      </c>
      <c r="K41" s="6">
        <v>3.3935000000000031</v>
      </c>
    </row>
    <row r="42" spans="2:11" ht="18" x14ac:dyDescent="0.15">
      <c r="B42" s="79" t="s">
        <v>49</v>
      </c>
      <c r="C42" s="23" t="s">
        <v>24</v>
      </c>
      <c r="D42" s="23" t="s">
        <v>22</v>
      </c>
      <c r="E42" s="23">
        <v>4</v>
      </c>
      <c r="F42" s="23">
        <v>7</v>
      </c>
      <c r="G42" s="23">
        <v>376</v>
      </c>
      <c r="H42" s="5">
        <v>0.15010000000000001</v>
      </c>
      <c r="I42" s="5">
        <v>71.742699999999999</v>
      </c>
      <c r="J42" s="5">
        <v>0.143066</v>
      </c>
      <c r="K42" s="6">
        <v>0.3125</v>
      </c>
    </row>
    <row r="43" spans="2:11" ht="18" x14ac:dyDescent="0.15">
      <c r="B43" s="79" t="s">
        <v>49</v>
      </c>
      <c r="C43" s="23" t="s">
        <v>24</v>
      </c>
      <c r="D43" s="23" t="s">
        <v>22</v>
      </c>
      <c r="E43" s="23">
        <v>4</v>
      </c>
      <c r="F43" s="23">
        <v>8</v>
      </c>
      <c r="G43" s="23">
        <v>403</v>
      </c>
      <c r="H43" s="5">
        <v>0.13100000000000001</v>
      </c>
      <c r="I43" s="5">
        <v>70.024100000000004</v>
      </c>
      <c r="J43" s="5">
        <v>0.113815</v>
      </c>
      <c r="K43" s="6">
        <v>2.4684999999999917</v>
      </c>
    </row>
    <row r="44" spans="2:11" ht="18" x14ac:dyDescent="0.15">
      <c r="B44" s="79" t="s">
        <v>49</v>
      </c>
      <c r="C44" s="23" t="s">
        <v>24</v>
      </c>
      <c r="D44" s="23" t="s">
        <v>22</v>
      </c>
      <c r="E44" s="23">
        <v>4</v>
      </c>
      <c r="F44" s="23">
        <v>9</v>
      </c>
      <c r="G44" s="23">
        <v>376</v>
      </c>
      <c r="H44" s="5">
        <v>9.3899999999999997E-2</v>
      </c>
      <c r="I44" s="5">
        <v>64.587199999999996</v>
      </c>
      <c r="J44" s="5">
        <v>0.159945</v>
      </c>
      <c r="K44" s="6">
        <v>0.96860000000000923</v>
      </c>
    </row>
    <row r="45" spans="2:11" ht="18" x14ac:dyDescent="0.15">
      <c r="B45" s="79" t="s">
        <v>49</v>
      </c>
      <c r="C45" s="23" t="s">
        <v>24</v>
      </c>
      <c r="D45" s="23" t="s">
        <v>22</v>
      </c>
      <c r="E45" s="23">
        <v>4</v>
      </c>
      <c r="F45" s="23">
        <v>10</v>
      </c>
      <c r="G45" s="23">
        <v>433</v>
      </c>
      <c r="H45" s="5">
        <v>0.21879999999999999</v>
      </c>
      <c r="I45" s="5">
        <v>38.308597564697202</v>
      </c>
      <c r="J45" s="5">
        <v>0.18820555508136699</v>
      </c>
      <c r="K45" s="6">
        <v>5.843199999999996</v>
      </c>
    </row>
    <row r="46" spans="2:11" ht="18" x14ac:dyDescent="0.15">
      <c r="B46" s="79" t="s">
        <v>49</v>
      </c>
      <c r="C46" s="23" t="s">
        <v>24</v>
      </c>
      <c r="D46" s="23" t="s">
        <v>22</v>
      </c>
      <c r="E46" s="23">
        <v>4</v>
      </c>
      <c r="F46" s="23">
        <v>11</v>
      </c>
      <c r="G46" s="23">
        <v>500</v>
      </c>
      <c r="H46" s="5">
        <v>0.1835</v>
      </c>
      <c r="I46" s="5">
        <v>74.429916381835895</v>
      </c>
      <c r="J46" s="5">
        <v>0.13673941791057601</v>
      </c>
      <c r="K46" s="6">
        <v>3.4684000000000026</v>
      </c>
    </row>
    <row r="47" spans="2:11" ht="18" x14ac:dyDescent="0.15">
      <c r="B47" s="79" t="s">
        <v>49</v>
      </c>
      <c r="C47" s="23" t="s">
        <v>24</v>
      </c>
      <c r="D47" s="23" t="s">
        <v>22</v>
      </c>
      <c r="E47" s="23">
        <v>4</v>
      </c>
      <c r="F47" s="23">
        <v>12</v>
      </c>
      <c r="G47" s="23">
        <v>536</v>
      </c>
      <c r="H47" s="5">
        <v>0.1075</v>
      </c>
      <c r="I47" s="5">
        <v>48.213836669921797</v>
      </c>
      <c r="J47" s="5">
        <v>0.169632032513618</v>
      </c>
      <c r="K47" s="6">
        <v>4.1244999999999976</v>
      </c>
    </row>
    <row r="48" spans="2:11" ht="18" x14ac:dyDescent="0.15">
      <c r="B48" s="79" t="s">
        <v>49</v>
      </c>
      <c r="C48" s="23" t="s">
        <v>24</v>
      </c>
      <c r="D48" s="23" t="s">
        <v>22</v>
      </c>
      <c r="E48" s="23">
        <v>4</v>
      </c>
      <c r="F48" s="23">
        <v>13</v>
      </c>
      <c r="G48" s="23">
        <v>546</v>
      </c>
      <c r="H48" s="5">
        <v>0.21879999999999999</v>
      </c>
      <c r="I48" s="5">
        <v>82.179130554199205</v>
      </c>
      <c r="J48" s="5">
        <v>0.125934153795242</v>
      </c>
      <c r="K48" s="6">
        <v>3.7808999999999884</v>
      </c>
    </row>
    <row r="49" spans="2:11" ht="18" x14ac:dyDescent="0.15">
      <c r="B49" s="79" t="s">
        <v>49</v>
      </c>
      <c r="C49" s="23" t="s">
        <v>24</v>
      </c>
      <c r="D49" s="23" t="s">
        <v>22</v>
      </c>
      <c r="E49" s="23">
        <v>4</v>
      </c>
      <c r="F49" s="23">
        <v>14</v>
      </c>
      <c r="G49" s="23">
        <v>323</v>
      </c>
      <c r="H49" s="5">
        <v>0.14949999999999999</v>
      </c>
      <c r="I49" s="5">
        <v>81.554191589355398</v>
      </c>
      <c r="J49" s="5">
        <v>0.1180624589324</v>
      </c>
      <c r="K49" s="6">
        <v>1.593599999999995</v>
      </c>
    </row>
    <row r="50" spans="2:11" ht="18" x14ac:dyDescent="0.15">
      <c r="B50" s="79" t="s">
        <v>49</v>
      </c>
      <c r="C50" s="23" t="s">
        <v>24</v>
      </c>
      <c r="D50" s="23" t="s">
        <v>22</v>
      </c>
      <c r="E50" s="9">
        <v>5</v>
      </c>
      <c r="F50" s="23">
        <v>15</v>
      </c>
      <c r="G50" s="23">
        <v>355</v>
      </c>
      <c r="H50" s="5">
        <v>0.15359999999999999</v>
      </c>
      <c r="I50" s="5">
        <v>62.022373199462798</v>
      </c>
      <c r="J50" s="5">
        <v>0.15142729878425601</v>
      </c>
      <c r="K50" s="6">
        <v>0.87659999999999627</v>
      </c>
    </row>
    <row r="51" spans="2:11" ht="18" x14ac:dyDescent="0.15">
      <c r="B51" s="79" t="s">
        <v>49</v>
      </c>
      <c r="C51" s="23" t="s">
        <v>24</v>
      </c>
      <c r="D51" s="23" t="s">
        <v>22</v>
      </c>
      <c r="E51" s="9">
        <v>5</v>
      </c>
      <c r="F51" s="23">
        <v>16</v>
      </c>
      <c r="G51" s="23">
        <v>523</v>
      </c>
      <c r="H51" s="5">
        <v>0.13020000000000001</v>
      </c>
      <c r="I51" s="5">
        <v>41.202140808105398</v>
      </c>
      <c r="J51" s="5">
        <v>0.14607000350952101</v>
      </c>
      <c r="K51" s="6">
        <v>2.3168999999999969</v>
      </c>
    </row>
    <row r="52" spans="2:11" ht="18" x14ac:dyDescent="0.15">
      <c r="B52" s="79" t="s">
        <v>49</v>
      </c>
      <c r="C52" s="23" t="s">
        <v>24</v>
      </c>
      <c r="D52" s="23" t="s">
        <v>22</v>
      </c>
      <c r="E52" s="9">
        <v>5</v>
      </c>
      <c r="F52" s="23">
        <v>17</v>
      </c>
      <c r="G52" s="23">
        <v>427</v>
      </c>
      <c r="H52" s="5">
        <v>0.20030000000000001</v>
      </c>
      <c r="I52" s="5">
        <v>54.383068084716697</v>
      </c>
      <c r="J52" s="5">
        <v>0.14613912999629999</v>
      </c>
      <c r="K52" s="6">
        <v>1.3462999999999923</v>
      </c>
    </row>
    <row r="53" spans="2:11" ht="18" x14ac:dyDescent="0.15">
      <c r="B53" s="79" t="s">
        <v>49</v>
      </c>
      <c r="C53" s="23" t="s">
        <v>24</v>
      </c>
      <c r="D53" s="23" t="s">
        <v>23</v>
      </c>
      <c r="E53" s="23">
        <v>1</v>
      </c>
      <c r="F53" s="23">
        <v>1</v>
      </c>
      <c r="G53" s="9">
        <v>285.5</v>
      </c>
      <c r="H53" s="5">
        <v>8.0799999999999997E-2</v>
      </c>
      <c r="I53" s="5">
        <v>48.3093</v>
      </c>
      <c r="J53" s="5">
        <v>0.25940600000000003</v>
      </c>
      <c r="K53" s="6">
        <v>0.32349999999999568</v>
      </c>
    </row>
    <row r="54" spans="2:11" ht="18" x14ac:dyDescent="0.15">
      <c r="B54" s="79" t="s">
        <v>49</v>
      </c>
      <c r="C54" s="23" t="s">
        <v>24</v>
      </c>
      <c r="D54" s="23" t="s">
        <v>23</v>
      </c>
      <c r="E54" s="23">
        <v>1</v>
      </c>
      <c r="F54" s="23">
        <v>2</v>
      </c>
      <c r="G54" s="23">
        <v>300</v>
      </c>
      <c r="H54" s="5">
        <v>9.5500000000000002E-2</v>
      </c>
      <c r="I54" s="5">
        <v>57.260100000000001</v>
      </c>
      <c r="J54" s="5">
        <v>0.33472600000000002</v>
      </c>
      <c r="K54" s="6">
        <v>4.9560000000000031</v>
      </c>
    </row>
    <row r="55" spans="2:11" ht="18" x14ac:dyDescent="0.15">
      <c r="B55" s="79" t="s">
        <v>49</v>
      </c>
      <c r="C55" s="23" t="s">
        <v>25</v>
      </c>
      <c r="D55" s="23" t="s">
        <v>26</v>
      </c>
      <c r="E55" s="23">
        <v>2</v>
      </c>
      <c r="F55" s="23">
        <v>3</v>
      </c>
      <c r="G55" s="23">
        <v>500</v>
      </c>
      <c r="H55" s="5">
        <v>0.1135</v>
      </c>
      <c r="I55" s="5">
        <v>48.761000000000003</v>
      </c>
      <c r="J55" s="5">
        <v>0.298045</v>
      </c>
      <c r="K55" s="6">
        <v>4.3640000000000043</v>
      </c>
    </row>
    <row r="56" spans="2:11" ht="18" x14ac:dyDescent="0.15">
      <c r="B56" s="79" t="s">
        <v>49</v>
      </c>
      <c r="C56" s="23" t="s">
        <v>25</v>
      </c>
      <c r="D56" s="23" t="s">
        <v>26</v>
      </c>
      <c r="E56" s="23">
        <v>2</v>
      </c>
      <c r="F56" s="23">
        <v>4</v>
      </c>
      <c r="G56" s="23">
        <v>300</v>
      </c>
      <c r="H56" s="5">
        <v>0.1099</v>
      </c>
      <c r="I56" s="5">
        <v>32.195999999999998</v>
      </c>
      <c r="J56" s="5">
        <v>0.325521</v>
      </c>
      <c r="K56" s="6">
        <v>2.1606000000000023</v>
      </c>
    </row>
    <row r="57" spans="2:11" ht="18" x14ac:dyDescent="0.15">
      <c r="B57" s="79" t="s">
        <v>49</v>
      </c>
      <c r="C57" s="23" t="s">
        <v>25</v>
      </c>
      <c r="D57" s="23" t="s">
        <v>26</v>
      </c>
      <c r="E57" s="23">
        <v>2</v>
      </c>
      <c r="F57" s="23">
        <v>5</v>
      </c>
      <c r="G57" s="23">
        <v>445</v>
      </c>
      <c r="H57" s="5">
        <v>0.1074</v>
      </c>
      <c r="I57" s="5">
        <v>51.068100000000001</v>
      </c>
      <c r="J57" s="5">
        <v>0.27782699999999999</v>
      </c>
      <c r="K57" s="6">
        <v>0.54319999999999879</v>
      </c>
    </row>
    <row r="58" spans="2:11" ht="18" x14ac:dyDescent="0.15">
      <c r="B58" s="79" t="s">
        <v>49</v>
      </c>
      <c r="C58" s="23" t="s">
        <v>25</v>
      </c>
      <c r="D58" s="23" t="s">
        <v>26</v>
      </c>
      <c r="E58" s="23">
        <v>2</v>
      </c>
      <c r="F58" s="23">
        <v>6</v>
      </c>
      <c r="G58" s="23">
        <v>580</v>
      </c>
      <c r="H58" s="5">
        <v>7.8700000000000006E-2</v>
      </c>
      <c r="I58" s="5">
        <v>41.790775299072202</v>
      </c>
      <c r="J58" s="5">
        <v>0.274532</v>
      </c>
      <c r="K58" s="6">
        <v>5.6213000000000051</v>
      </c>
    </row>
    <row r="59" spans="2:11" ht="18" x14ac:dyDescent="0.15">
      <c r="B59" s="79" t="s">
        <v>49</v>
      </c>
      <c r="C59" s="23" t="s">
        <v>25</v>
      </c>
      <c r="D59" s="23" t="s">
        <v>26</v>
      </c>
      <c r="E59" s="23">
        <v>3</v>
      </c>
      <c r="F59" s="23">
        <v>7</v>
      </c>
      <c r="G59" s="23">
        <v>323</v>
      </c>
      <c r="H59" s="5">
        <v>0.12479999999999999</v>
      </c>
      <c r="I59" s="5">
        <v>42.183204650878899</v>
      </c>
      <c r="J59" s="5">
        <v>0.27992585301399198</v>
      </c>
      <c r="K59" s="6">
        <v>0.4375</v>
      </c>
    </row>
    <row r="60" spans="2:11" ht="18" x14ac:dyDescent="0.15">
      <c r="B60" s="79" t="s">
        <v>49</v>
      </c>
      <c r="C60" s="23" t="s">
        <v>25</v>
      </c>
      <c r="D60" s="23" t="s">
        <v>26</v>
      </c>
      <c r="E60" s="23">
        <v>4</v>
      </c>
      <c r="F60" s="23">
        <v>8</v>
      </c>
      <c r="G60" s="23">
        <v>361</v>
      </c>
      <c r="H60" s="5">
        <v>0.1103</v>
      </c>
      <c r="I60" s="5">
        <v>59.775161743163999</v>
      </c>
      <c r="J60" s="5">
        <v>0.204712718725204</v>
      </c>
      <c r="K60" s="6">
        <v>5.0307999999999993</v>
      </c>
    </row>
    <row r="61" spans="2:11" ht="18" x14ac:dyDescent="0.15">
      <c r="B61" s="79" t="s">
        <v>49</v>
      </c>
      <c r="C61" s="23" t="s">
        <v>25</v>
      </c>
      <c r="D61" s="23" t="s">
        <v>26</v>
      </c>
      <c r="E61" s="23">
        <v>4</v>
      </c>
      <c r="F61" s="23">
        <v>9</v>
      </c>
      <c r="G61" s="23">
        <v>500</v>
      </c>
      <c r="H61" s="5">
        <v>0.10050000000000001</v>
      </c>
      <c r="I61" s="5">
        <v>55.525596618652301</v>
      </c>
      <c r="J61" s="5">
        <v>0.30604314804077098</v>
      </c>
      <c r="K61" s="6">
        <v>3.8432999999999993</v>
      </c>
    </row>
    <row r="62" spans="2:11" ht="18" x14ac:dyDescent="0.15">
      <c r="B62" s="79" t="s">
        <v>49</v>
      </c>
      <c r="C62" s="23" t="s">
        <v>25</v>
      </c>
      <c r="D62" s="23" t="s">
        <v>26</v>
      </c>
      <c r="E62" s="23">
        <v>4</v>
      </c>
      <c r="F62" s="23">
        <v>10</v>
      </c>
      <c r="G62" s="23">
        <v>349</v>
      </c>
      <c r="H62" s="5">
        <v>8.2900000000000001E-2</v>
      </c>
      <c r="I62" s="5">
        <v>52.588394165038999</v>
      </c>
      <c r="J62" s="5">
        <v>0.24274685978889499</v>
      </c>
      <c r="K62" s="6">
        <v>5.9056000000000068</v>
      </c>
    </row>
    <row r="63" spans="2:11" ht="18" x14ac:dyDescent="0.15">
      <c r="B63" s="79" t="s">
        <v>49</v>
      </c>
      <c r="C63" s="23" t="s">
        <v>25</v>
      </c>
      <c r="D63" s="23" t="s">
        <v>26</v>
      </c>
      <c r="E63" s="23">
        <v>5</v>
      </c>
      <c r="F63" s="23">
        <v>11</v>
      </c>
      <c r="G63" s="23">
        <v>427</v>
      </c>
      <c r="H63" s="5">
        <v>0.13170000000000001</v>
      </c>
      <c r="I63" s="5">
        <v>54.445686340332003</v>
      </c>
      <c r="J63" s="5">
        <v>0.24982066452503199</v>
      </c>
      <c r="K63" s="6">
        <v>3.4440000000000026</v>
      </c>
    </row>
    <row r="64" spans="2:11" ht="18" x14ac:dyDescent="0.15">
      <c r="B64" s="79" t="s">
        <v>49</v>
      </c>
      <c r="C64" s="25" t="s">
        <v>25</v>
      </c>
      <c r="D64" s="25" t="s">
        <v>26</v>
      </c>
      <c r="E64" s="25">
        <v>5</v>
      </c>
      <c r="F64" s="25">
        <v>12</v>
      </c>
      <c r="G64" s="25">
        <v>322</v>
      </c>
      <c r="H64" s="7">
        <v>0.113</v>
      </c>
      <c r="I64" s="7">
        <v>38</v>
      </c>
      <c r="J64" s="7">
        <v>0.24273893237114</v>
      </c>
      <c r="K64" s="8">
        <v>6.3</v>
      </c>
    </row>
    <row r="65" spans="2:11" x14ac:dyDescent="0.15">
      <c r="B65" s="67"/>
      <c r="C65" s="68"/>
      <c r="D65" s="68"/>
      <c r="E65" s="68"/>
      <c r="F65" s="68"/>
      <c r="G65" s="68"/>
      <c r="H65" s="68"/>
      <c r="I65" s="68"/>
      <c r="J65" s="68"/>
      <c r="K65" s="69"/>
    </row>
    <row r="66" spans="2:11" ht="14.25" x14ac:dyDescent="0.15">
      <c r="B66" s="2" t="s">
        <v>2</v>
      </c>
      <c r="C66" s="3" t="s">
        <v>3</v>
      </c>
      <c r="D66" s="3" t="s">
        <v>4</v>
      </c>
      <c r="E66" s="58" t="s">
        <v>43</v>
      </c>
      <c r="F66" s="59"/>
      <c r="G66" s="35" t="s">
        <v>14</v>
      </c>
      <c r="H66" s="35" t="s">
        <v>15</v>
      </c>
      <c r="I66" s="35" t="s">
        <v>16</v>
      </c>
      <c r="J66" s="35" t="s">
        <v>17</v>
      </c>
      <c r="K66" s="36" t="s">
        <v>18</v>
      </c>
    </row>
    <row r="67" spans="2:11" ht="15.75" x14ac:dyDescent="0.15">
      <c r="B67" s="75" t="s">
        <v>34</v>
      </c>
      <c r="C67" s="76"/>
      <c r="D67" s="76"/>
      <c r="E67" s="76"/>
      <c r="F67" s="76"/>
      <c r="G67" s="76"/>
      <c r="H67" s="76"/>
      <c r="I67" s="76"/>
      <c r="J67" s="76"/>
      <c r="K67" s="77"/>
    </row>
    <row r="68" spans="2:11" ht="18" customHeight="1" x14ac:dyDescent="0.15">
      <c r="B68" s="81" t="s">
        <v>49</v>
      </c>
      <c r="C68" s="55" t="s">
        <v>27</v>
      </c>
      <c r="D68" s="55" t="s">
        <v>28</v>
      </c>
      <c r="E68" s="55" t="s">
        <v>29</v>
      </c>
      <c r="F68" s="55"/>
      <c r="G68" s="32">
        <v>405.88235294117646</v>
      </c>
      <c r="H68" s="21">
        <v>0.19194705882352942</v>
      </c>
      <c r="I68" s="21">
        <v>55.75718659017874</v>
      </c>
      <c r="J68" s="21">
        <v>0.20813364493521522</v>
      </c>
      <c r="K68" s="22">
        <v>4.3668589775283504</v>
      </c>
    </row>
    <row r="69" spans="2:11" x14ac:dyDescent="0.15">
      <c r="B69" s="80"/>
      <c r="C69" s="56"/>
      <c r="D69" s="56"/>
      <c r="E69" s="56" t="s">
        <v>30</v>
      </c>
      <c r="F69" s="56"/>
      <c r="G69" s="9">
        <v>22.32067136629664</v>
      </c>
      <c r="H69" s="5">
        <v>1.0720006439470233E-2</v>
      </c>
      <c r="I69" s="5">
        <v>4.274978398990477</v>
      </c>
      <c r="J69" s="5">
        <v>1.7109470526087286E-2</v>
      </c>
      <c r="K69" s="6">
        <v>0.3900199581185374</v>
      </c>
    </row>
    <row r="70" spans="2:11" x14ac:dyDescent="0.15">
      <c r="B70" s="80"/>
      <c r="C70" s="56"/>
      <c r="D70" s="56" t="s">
        <v>26</v>
      </c>
      <c r="E70" s="56" t="s">
        <v>29</v>
      </c>
      <c r="F70" s="56"/>
      <c r="G70" s="9">
        <v>422.33333333333331</v>
      </c>
      <c r="H70" s="5">
        <v>0.11520000000000001</v>
      </c>
      <c r="I70" s="5">
        <v>43.5073872489858</v>
      </c>
      <c r="J70" s="5">
        <v>0.29912649360410376</v>
      </c>
      <c r="K70" s="6">
        <v>5.8095185821418696</v>
      </c>
    </row>
    <row r="71" spans="2:11" x14ac:dyDescent="0.15">
      <c r="B71" s="80"/>
      <c r="C71" s="56"/>
      <c r="D71" s="56"/>
      <c r="E71" s="56" t="s">
        <v>30</v>
      </c>
      <c r="F71" s="56"/>
      <c r="G71" s="9">
        <v>38.12506002644718</v>
      </c>
      <c r="H71" s="5">
        <v>1.0676524800616621E-2</v>
      </c>
      <c r="I71" s="5">
        <v>1.7519406735166423</v>
      </c>
      <c r="J71" s="5">
        <v>2.4573368826759028E-2</v>
      </c>
      <c r="K71" s="6">
        <v>1.1528916527235016</v>
      </c>
    </row>
    <row r="72" spans="2:11" x14ac:dyDescent="0.15">
      <c r="B72" s="80"/>
      <c r="C72" s="56" t="s">
        <v>31</v>
      </c>
      <c r="D72" s="56" t="s">
        <v>28</v>
      </c>
      <c r="E72" s="56" t="s">
        <v>29</v>
      </c>
      <c r="F72" s="56"/>
      <c r="G72" s="9">
        <v>439.64705882352939</v>
      </c>
      <c r="H72" s="5">
        <v>0.16014705882352942</v>
      </c>
      <c r="I72" s="5">
        <v>55.852035540044028</v>
      </c>
      <c r="J72" s="5">
        <v>0.18174200297195764</v>
      </c>
      <c r="K72" s="6">
        <v>3.5327073771896029</v>
      </c>
    </row>
    <row r="73" spans="2:11" x14ac:dyDescent="0.15">
      <c r="B73" s="80"/>
      <c r="C73" s="56"/>
      <c r="D73" s="56"/>
      <c r="E73" s="56" t="s">
        <v>30</v>
      </c>
      <c r="F73" s="56"/>
      <c r="G73" s="9">
        <v>18.625358499603553</v>
      </c>
      <c r="H73" s="5">
        <v>9.7082632997657018E-3</v>
      </c>
      <c r="I73" s="5">
        <v>3.8626133077816021</v>
      </c>
      <c r="J73" s="5">
        <v>1.3697802493631941E-2</v>
      </c>
      <c r="K73" s="6">
        <v>0.54716951503756805</v>
      </c>
    </row>
    <row r="74" spans="2:11" x14ac:dyDescent="0.15">
      <c r="B74" s="80"/>
      <c r="C74" s="56"/>
      <c r="D74" s="56" t="s">
        <v>26</v>
      </c>
      <c r="E74" s="56" t="s">
        <v>29</v>
      </c>
      <c r="F74" s="56"/>
      <c r="G74" s="9">
        <v>391.04166666666669</v>
      </c>
      <c r="H74" s="5">
        <v>0.10408333333333332</v>
      </c>
      <c r="I74" s="5">
        <v>48.491943234761528</v>
      </c>
      <c r="J74" s="5">
        <v>0.27467043137208619</v>
      </c>
      <c r="K74" s="6">
        <v>3.5774833333333347</v>
      </c>
    </row>
    <row r="75" spans="2:11" x14ac:dyDescent="0.15">
      <c r="B75" s="83"/>
      <c r="C75" s="57"/>
      <c r="D75" s="57"/>
      <c r="E75" s="57" t="s">
        <v>30</v>
      </c>
      <c r="F75" s="57"/>
      <c r="G75" s="33">
        <v>27.992995493822601</v>
      </c>
      <c r="H75" s="7">
        <v>4.8968114754667346E-3</v>
      </c>
      <c r="I75" s="7">
        <v>2.4198964522542115</v>
      </c>
      <c r="J75" s="7">
        <v>1.0851617110123824E-2</v>
      </c>
      <c r="K75" s="8">
        <v>0.63598688330210396</v>
      </c>
    </row>
    <row r="76" spans="2:11" ht="15.75" x14ac:dyDescent="0.15">
      <c r="B76" s="64" t="s">
        <v>35</v>
      </c>
      <c r="C76" s="65"/>
      <c r="D76" s="65"/>
      <c r="E76" s="65"/>
      <c r="F76" s="65"/>
      <c r="G76" s="65"/>
      <c r="H76" s="65"/>
      <c r="I76" s="65"/>
      <c r="J76" s="65"/>
      <c r="K76" s="66"/>
    </row>
    <row r="77" spans="2:11" ht="18" customHeight="1" x14ac:dyDescent="0.15">
      <c r="B77" s="81" t="s">
        <v>49</v>
      </c>
      <c r="C77" s="55" t="s">
        <v>19</v>
      </c>
      <c r="D77" s="55" t="s">
        <v>28</v>
      </c>
      <c r="E77" s="55" t="s">
        <v>29</v>
      </c>
      <c r="F77" s="55"/>
      <c r="G77" s="32">
        <f>AVERAGE(AVERAGE(G7:G8),AVERAGE(G9:G11),AVERAGE(G12:G13), AVERAGE(G14:G17), AVERAGE(G18:G21), AVERAGE(G22:G23))</f>
        <v>416.33333333333331</v>
      </c>
      <c r="H77" s="21">
        <f t="shared" ref="H77:K77" si="0">AVERAGE(AVERAGE(H7:H8),AVERAGE(H9:H11),AVERAGE(H12:H13), AVERAGE(H14:H17), AVERAGE(H18:H21), AVERAGE(H22:H23))</f>
        <v>0.19052777777777777</v>
      </c>
      <c r="I77" s="21">
        <f t="shared" si="0"/>
        <v>54.989352469880146</v>
      </c>
      <c r="J77" s="21">
        <f t="shared" si="0"/>
        <v>0.20822836055733762</v>
      </c>
      <c r="K77" s="22">
        <f t="shared" si="0"/>
        <v>4.290139471644717</v>
      </c>
    </row>
    <row r="78" spans="2:11" x14ac:dyDescent="0.15">
      <c r="B78" s="80"/>
      <c r="C78" s="56"/>
      <c r="D78" s="56"/>
      <c r="E78" s="56" t="s">
        <v>30</v>
      </c>
      <c r="F78" s="56"/>
      <c r="G78" s="9">
        <f>STDEV(AVERAGE(G7:G8),AVERAGE(G9:G11),AVERAGE(G12:G13), AVERAGE(G14:G17), AVERAGE(G18:G21), AVERAGE(G22:G23))/SQRT(6)</f>
        <v>22.800554330493352</v>
      </c>
      <c r="H78" s="5">
        <f t="shared" ref="H78:K78" si="1">STDEV(AVERAGE(H7:H8),AVERAGE(H9:H11),AVERAGE(H12:H13), AVERAGE(H14:H17), AVERAGE(H18:H21), AVERAGE(H22:H23))/SQRT(6)</f>
        <v>1.4331813173048252E-2</v>
      </c>
      <c r="I78" s="5">
        <f t="shared" si="1"/>
        <v>7.1371891946175854</v>
      </c>
      <c r="J78" s="5">
        <f t="shared" si="1"/>
        <v>3.0523093448507614E-2</v>
      </c>
      <c r="K78" s="6">
        <f t="shared" si="1"/>
        <v>0.47248888388962229</v>
      </c>
    </row>
    <row r="79" spans="2:11" x14ac:dyDescent="0.15">
      <c r="B79" s="80"/>
      <c r="C79" s="56"/>
      <c r="D79" s="56" t="s">
        <v>26</v>
      </c>
      <c r="E79" s="56" t="s">
        <v>29</v>
      </c>
      <c r="F79" s="56"/>
      <c r="G79" s="9">
        <f>AVERAGE(AVERAGE(G24:G28),AVERAGE(G29:G30),AVERAGE(G31:G33), AVERAGE(G34:G35))</f>
        <v>446.79166666666669</v>
      </c>
      <c r="H79" s="5">
        <f t="shared" ref="H79:K79" si="2">AVERAGE(AVERAGE(H24:H28),AVERAGE(H29:H30),AVERAGE(H31:H33), AVERAGE(H34:H35))</f>
        <v>0.11148499999999999</v>
      </c>
      <c r="I79" s="5">
        <f t="shared" si="2"/>
        <v>44.038260070793655</v>
      </c>
      <c r="J79" s="5">
        <f t="shared" si="2"/>
        <v>0.29625414390973254</v>
      </c>
      <c r="K79" s="6">
        <f t="shared" si="2"/>
        <v>5.9065552488085356</v>
      </c>
    </row>
    <row r="80" spans="2:11" x14ac:dyDescent="0.15">
      <c r="B80" s="80"/>
      <c r="C80" s="56"/>
      <c r="D80" s="56"/>
      <c r="E80" s="56" t="s">
        <v>30</v>
      </c>
      <c r="F80" s="56"/>
      <c r="G80" s="9">
        <f>STDEV(AVERAGE(G24:G28),AVERAGE(G29:G30),AVERAGE(G31:G33), AVERAGE(G34:G35))/SQRT(4)</f>
        <v>40.022064227123515</v>
      </c>
      <c r="H80" s="5">
        <f t="shared" ref="H80:K80" si="3">STDEV(AVERAGE(H24:H28),AVERAGE(H29:H30),AVERAGE(H31:H33), AVERAGE(H34:H35))/SQRT(4)</f>
        <v>1.2484315826935285E-2</v>
      </c>
      <c r="I80" s="5">
        <f t="shared" si="3"/>
        <v>0.78955013767381688</v>
      </c>
      <c r="J80" s="5">
        <f t="shared" si="3"/>
        <v>4.6748009235943279E-2</v>
      </c>
      <c r="K80" s="6">
        <f t="shared" si="3"/>
        <v>1.9456185223891485</v>
      </c>
    </row>
    <row r="81" spans="2:11" x14ac:dyDescent="0.15">
      <c r="B81" s="80"/>
      <c r="C81" s="56" t="s">
        <v>31</v>
      </c>
      <c r="D81" s="56" t="s">
        <v>28</v>
      </c>
      <c r="E81" s="56" t="s">
        <v>29</v>
      </c>
      <c r="F81" s="56"/>
      <c r="G81" s="9">
        <f>AVERAGE(AVERAGE(G36),AVERAGE(G37:G39),AVERAGE(G40:G41), AVERAGE(G42:G49), AVERAGE(G50:G52))</f>
        <v>430.75833333333338</v>
      </c>
      <c r="H81" s="5">
        <f t="shared" ref="H81:K81" si="4">AVERAGE(AVERAGE(H36),AVERAGE(H37:H39),AVERAGE(H40:H41), AVERAGE(H42:H49), AVERAGE(H50:H52))</f>
        <v>0.16274416666666666</v>
      </c>
      <c r="I81" s="5">
        <f t="shared" si="4"/>
        <v>51.054223913716172</v>
      </c>
      <c r="J81" s="5">
        <f t="shared" si="4"/>
        <v>0.2052180526085019</v>
      </c>
      <c r="K81" s="6">
        <f t="shared" si="4"/>
        <v>4.0533033608148834</v>
      </c>
    </row>
    <row r="82" spans="2:11" x14ac:dyDescent="0.15">
      <c r="B82" s="80"/>
      <c r="C82" s="56"/>
      <c r="D82" s="56"/>
      <c r="E82" s="56" t="s">
        <v>30</v>
      </c>
      <c r="F82" s="56"/>
      <c r="G82" s="9">
        <f>STDEV(AVERAGE(G36),AVERAGE(G37:G39),AVERAGE(G40:G41), AVERAGE(G42:G49), AVERAGE(G50:G52))/SQRT(5)</f>
        <v>23.638643914385135</v>
      </c>
      <c r="H82" s="5">
        <f t="shared" ref="H82:K82" si="5">STDEV(AVERAGE(H36),AVERAGE(H37:H39),AVERAGE(H40:H41), AVERAGE(H42:H49), AVERAGE(H50:H52))/SQRT(5)</f>
        <v>3.4137140697486647E-3</v>
      </c>
      <c r="I82" s="5">
        <f t="shared" si="5"/>
        <v>4.6881665470838936</v>
      </c>
      <c r="J82" s="5">
        <f t="shared" si="5"/>
        <v>2.6304727959761295E-2</v>
      </c>
      <c r="K82" s="6">
        <f t="shared" si="5"/>
        <v>0.85660010300870992</v>
      </c>
    </row>
    <row r="83" spans="2:11" x14ac:dyDescent="0.15">
      <c r="B83" s="80"/>
      <c r="C83" s="56"/>
      <c r="D83" s="56" t="s">
        <v>26</v>
      </c>
      <c r="E83" s="56" t="s">
        <v>29</v>
      </c>
      <c r="F83" s="56"/>
      <c r="G83" s="9">
        <f>AVERAGE(AVERAGE(G53:G54),AVERAGE(G55:G58),AVERAGE(G59), AVERAGE(G60:G62), AVERAGE(G63:G64))</f>
        <v>369.96666666666664</v>
      </c>
      <c r="H83" s="5">
        <f t="shared" ref="H83:K83" si="6">AVERAGE(AVERAGE(H53:H54),AVERAGE(H55:H58),AVERAGE(H59), AVERAGE(H60:H62), AVERAGE(H63:H64))</f>
        <v>0.10711499999999999</v>
      </c>
      <c r="I83" s="5">
        <f t="shared" si="6"/>
        <v>48.121553497619608</v>
      </c>
      <c r="J83" s="5">
        <f t="shared" si="6"/>
        <v>0.27368409539607363</v>
      </c>
      <c r="K83" s="6">
        <f t="shared" si="6"/>
        <v>3.2096183333333341</v>
      </c>
    </row>
    <row r="84" spans="2:11" ht="15.75" thickBot="1" x14ac:dyDescent="0.2">
      <c r="B84" s="82"/>
      <c r="C84" s="63"/>
      <c r="D84" s="63"/>
      <c r="E84" s="63" t="s">
        <v>30</v>
      </c>
      <c r="F84" s="63"/>
      <c r="G84" s="13">
        <f>STDEV(AVERAGE(G53:G54),AVERAGE(G55:G58),AVERAGE(G59), AVERAGE(G60:G62), AVERAGE(G63:G64))/SQRT(5)</f>
        <v>28.93698373669546</v>
      </c>
      <c r="H84" s="11">
        <f t="shared" ref="H84:K84" si="7">STDEV(AVERAGE(H53:H54),AVERAGE(H55:H58),AVERAGE(H59), AVERAGE(H60:H62), AVERAGE(H63:H64))/SQRT(5)</f>
        <v>7.1130847738517088E-3</v>
      </c>
      <c r="I84" s="11">
        <f t="shared" si="7"/>
        <v>2.6822513912799484</v>
      </c>
      <c r="J84" s="11">
        <f t="shared" si="7"/>
        <v>1.0619879106429971E-2</v>
      </c>
      <c r="K84" s="12">
        <f t="shared" si="7"/>
        <v>0.82831783998924335</v>
      </c>
    </row>
  </sheetData>
  <mergeCells count="35">
    <mergeCell ref="B4:K5"/>
    <mergeCell ref="C68:C71"/>
    <mergeCell ref="D68:D69"/>
    <mergeCell ref="D70:D71"/>
    <mergeCell ref="C72:C75"/>
    <mergeCell ref="D72:D73"/>
    <mergeCell ref="D74:D75"/>
    <mergeCell ref="B67:K67"/>
    <mergeCell ref="B68:B75"/>
    <mergeCell ref="B77:B84"/>
    <mergeCell ref="C77:C80"/>
    <mergeCell ref="D77:D78"/>
    <mergeCell ref="D79:D80"/>
    <mergeCell ref="C81:C84"/>
    <mergeCell ref="D81:D82"/>
    <mergeCell ref="D83:D84"/>
    <mergeCell ref="B76:K76"/>
    <mergeCell ref="B65:K65"/>
    <mergeCell ref="E66:F66"/>
    <mergeCell ref="E68:F68"/>
    <mergeCell ref="E69:F69"/>
    <mergeCell ref="E70:F70"/>
    <mergeCell ref="E71:F71"/>
    <mergeCell ref="E72:F72"/>
    <mergeCell ref="E73:F73"/>
    <mergeCell ref="E74:F74"/>
    <mergeCell ref="E75:F75"/>
    <mergeCell ref="E82:F82"/>
    <mergeCell ref="E83:F83"/>
    <mergeCell ref="E84:F84"/>
    <mergeCell ref="E77:F77"/>
    <mergeCell ref="E78:F78"/>
    <mergeCell ref="E79:F79"/>
    <mergeCell ref="E80:F80"/>
    <mergeCell ref="E81:F8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zoomScale="90" zoomScaleNormal="90" workbookViewId="0">
      <selection activeCell="K19" sqref="K19"/>
    </sheetView>
  </sheetViews>
  <sheetFormatPr defaultRowHeight="13.5" x14ac:dyDescent="0.15"/>
  <cols>
    <col min="2" max="2" width="16.125" customWidth="1"/>
    <col min="3" max="3" width="11" bestFit="1" customWidth="1"/>
    <col min="5" max="5" width="19.5" bestFit="1" customWidth="1"/>
    <col min="7" max="7" width="10.5" bestFit="1" customWidth="1"/>
    <col min="9" max="9" width="16.125" customWidth="1"/>
    <col min="10" max="10" width="11" bestFit="1" customWidth="1"/>
    <col min="12" max="12" width="19.5" bestFit="1" customWidth="1"/>
    <col min="13" max="13" width="6" bestFit="1" customWidth="1"/>
    <col min="14" max="14" width="10.125" bestFit="1" customWidth="1"/>
    <col min="15" max="15" width="8.875" bestFit="1" customWidth="1"/>
    <col min="16" max="16" width="10" bestFit="1" customWidth="1"/>
  </cols>
  <sheetData>
    <row r="1" spans="2:9" ht="18" x14ac:dyDescent="0.15">
      <c r="B1" s="48" t="s">
        <v>51</v>
      </c>
      <c r="C1" s="46"/>
      <c r="D1" s="46"/>
      <c r="E1" s="46"/>
      <c r="F1" s="46"/>
      <c r="G1" s="46"/>
      <c r="H1" s="46"/>
      <c r="I1" s="47"/>
    </row>
    <row r="3" spans="2:9" ht="14.25" thickBot="1" x14ac:dyDescent="0.2"/>
    <row r="4" spans="2:9" ht="14.25" x14ac:dyDescent="0.15">
      <c r="B4" s="37" t="s">
        <v>2</v>
      </c>
      <c r="C4" s="38" t="s">
        <v>4</v>
      </c>
      <c r="D4" s="39" t="s">
        <v>39</v>
      </c>
      <c r="E4" s="38" t="s">
        <v>7</v>
      </c>
      <c r="F4" s="38" t="s">
        <v>8</v>
      </c>
      <c r="G4" s="40" t="s">
        <v>9</v>
      </c>
    </row>
    <row r="5" spans="2:9" ht="15" customHeight="1" x14ac:dyDescent="0.15">
      <c r="B5" s="85" t="s">
        <v>48</v>
      </c>
      <c r="C5" s="56" t="s">
        <v>40</v>
      </c>
      <c r="D5" s="26" t="s">
        <v>37</v>
      </c>
      <c r="E5" s="23">
        <v>-2.4700000000000002</v>
      </c>
      <c r="F5" s="23">
        <v>0.68</v>
      </c>
      <c r="G5" s="10">
        <v>1.43</v>
      </c>
    </row>
    <row r="6" spans="2:9" ht="15" x14ac:dyDescent="0.15">
      <c r="B6" s="84"/>
      <c r="C6" s="56"/>
      <c r="D6" s="23" t="s">
        <v>38</v>
      </c>
      <c r="E6" s="23">
        <v>28</v>
      </c>
      <c r="F6" s="23">
        <v>28</v>
      </c>
      <c r="G6" s="10">
        <v>21.5</v>
      </c>
    </row>
    <row r="7" spans="2:9" ht="15" x14ac:dyDescent="0.15">
      <c r="B7" s="84"/>
      <c r="C7" s="56"/>
      <c r="D7" s="23" t="s">
        <v>44</v>
      </c>
      <c r="E7" s="27">
        <v>0.02</v>
      </c>
      <c r="F7" s="27">
        <v>0.501</v>
      </c>
      <c r="G7" s="30">
        <v>0.16800000000000001</v>
      </c>
    </row>
    <row r="8" spans="2:9" ht="15" x14ac:dyDescent="0.15">
      <c r="B8" s="84"/>
      <c r="C8" s="56" t="s">
        <v>41</v>
      </c>
      <c r="D8" s="23" t="s">
        <v>37</v>
      </c>
      <c r="E8" s="23">
        <v>0.41899999999999998</v>
      </c>
      <c r="F8" s="23">
        <v>1.75</v>
      </c>
      <c r="G8" s="10">
        <v>1.62</v>
      </c>
    </row>
    <row r="9" spans="2:9" ht="15" x14ac:dyDescent="0.15">
      <c r="B9" s="84"/>
      <c r="C9" s="56"/>
      <c r="D9" s="23" t="s">
        <v>38</v>
      </c>
      <c r="E9" s="23">
        <v>17.899999999999999</v>
      </c>
      <c r="F9" s="23">
        <v>17.3</v>
      </c>
      <c r="G9" s="10">
        <v>23</v>
      </c>
    </row>
    <row r="10" spans="2:9" ht="15" x14ac:dyDescent="0.15">
      <c r="B10" s="86"/>
      <c r="C10" s="57"/>
      <c r="D10" s="25" t="s">
        <v>45</v>
      </c>
      <c r="E10" s="28">
        <v>0.68</v>
      </c>
      <c r="F10" s="28">
        <v>9.9000000000000005E-2</v>
      </c>
      <c r="G10" s="29">
        <v>0.11899999999999999</v>
      </c>
    </row>
    <row r="11" spans="2:9" ht="15" customHeight="1" x14ac:dyDescent="0.15">
      <c r="B11" s="81" t="s">
        <v>49</v>
      </c>
      <c r="C11" s="56" t="s">
        <v>40</v>
      </c>
      <c r="D11" s="23" t="s">
        <v>37</v>
      </c>
      <c r="E11" s="23">
        <v>2.69</v>
      </c>
      <c r="F11" s="23">
        <v>2.19</v>
      </c>
      <c r="G11" s="10">
        <v>2.61</v>
      </c>
    </row>
    <row r="12" spans="2:9" ht="15" x14ac:dyDescent="0.15">
      <c r="B12" s="80"/>
      <c r="C12" s="56"/>
      <c r="D12" s="23" t="s">
        <v>38</v>
      </c>
      <c r="E12" s="23">
        <v>81</v>
      </c>
      <c r="F12" s="23">
        <v>81</v>
      </c>
      <c r="G12" s="10">
        <v>81</v>
      </c>
    </row>
    <row r="13" spans="2:9" ht="15" x14ac:dyDescent="0.15">
      <c r="B13" s="80"/>
      <c r="C13" s="56"/>
      <c r="D13" s="23" t="s">
        <v>45</v>
      </c>
      <c r="E13" s="23">
        <v>8.9999999999999993E-3</v>
      </c>
      <c r="F13" s="23">
        <v>3.1E-2</v>
      </c>
      <c r="G13" s="10">
        <v>1.0999999999999999E-2</v>
      </c>
    </row>
    <row r="14" spans="2:9" ht="15" x14ac:dyDescent="0.15">
      <c r="B14" s="80"/>
      <c r="C14" s="56" t="s">
        <v>41</v>
      </c>
      <c r="D14" s="23" t="s">
        <v>37</v>
      </c>
      <c r="E14" s="23">
        <v>0.93700000000000006</v>
      </c>
      <c r="F14" s="23">
        <v>-1.1299999999999999</v>
      </c>
      <c r="G14" s="10">
        <v>-0.97699999999999998</v>
      </c>
    </row>
    <row r="15" spans="2:9" ht="15" x14ac:dyDescent="0.15">
      <c r="B15" s="80"/>
      <c r="C15" s="56"/>
      <c r="D15" s="23" t="s">
        <v>38</v>
      </c>
      <c r="E15" s="23">
        <v>64</v>
      </c>
      <c r="F15" s="23">
        <v>71</v>
      </c>
      <c r="G15" s="10">
        <v>67</v>
      </c>
    </row>
    <row r="16" spans="2:9" ht="15.75" thickBot="1" x14ac:dyDescent="0.2">
      <c r="B16" s="82"/>
      <c r="C16" s="63"/>
      <c r="D16" s="24" t="s">
        <v>44</v>
      </c>
      <c r="E16" s="24">
        <v>0.35199999999999998</v>
      </c>
      <c r="F16" s="24">
        <v>0.26300000000000001</v>
      </c>
      <c r="G16" s="41">
        <v>0.33200000000000002</v>
      </c>
    </row>
    <row r="17" spans="2:9" ht="13.5" customHeight="1" x14ac:dyDescent="0.15"/>
    <row r="18" spans="2:9" ht="13.5" customHeight="1" thickBot="1" x14ac:dyDescent="0.2"/>
    <row r="19" spans="2:9" ht="14.25" x14ac:dyDescent="0.15">
      <c r="B19" s="37" t="s">
        <v>2</v>
      </c>
      <c r="C19" s="38" t="s">
        <v>4</v>
      </c>
      <c r="D19" s="39" t="s">
        <v>43</v>
      </c>
      <c r="E19" s="42" t="s">
        <v>14</v>
      </c>
      <c r="F19" s="42" t="s">
        <v>15</v>
      </c>
      <c r="G19" s="42" t="s">
        <v>16</v>
      </c>
      <c r="H19" s="42" t="s">
        <v>17</v>
      </c>
      <c r="I19" s="43" t="s">
        <v>18</v>
      </c>
    </row>
    <row r="20" spans="2:9" ht="15" x14ac:dyDescent="0.15">
      <c r="B20" s="81" t="s">
        <v>49</v>
      </c>
      <c r="C20" s="56" t="s">
        <v>40</v>
      </c>
      <c r="D20" s="26" t="s">
        <v>37</v>
      </c>
      <c r="E20" s="23">
        <v>1.1599999999999999</v>
      </c>
      <c r="F20" s="23">
        <v>-2.2000000000000002</v>
      </c>
      <c r="G20" s="23">
        <v>0.02</v>
      </c>
      <c r="H20" s="5">
        <v>-1.1000000000000001</v>
      </c>
      <c r="I20" s="6">
        <v>-1.24</v>
      </c>
    </row>
    <row r="21" spans="2:9" ht="15" x14ac:dyDescent="0.15">
      <c r="B21" s="80"/>
      <c r="C21" s="56"/>
      <c r="D21" s="23" t="s">
        <v>38</v>
      </c>
      <c r="E21" s="23">
        <v>32</v>
      </c>
      <c r="F21" s="9">
        <v>32</v>
      </c>
      <c r="G21" s="9">
        <v>32</v>
      </c>
      <c r="H21" s="9">
        <v>32</v>
      </c>
      <c r="I21" s="34">
        <v>32</v>
      </c>
    </row>
    <row r="22" spans="2:9" ht="15" x14ac:dyDescent="0.15">
      <c r="B22" s="80"/>
      <c r="C22" s="56"/>
      <c r="D22" s="23" t="s">
        <v>45</v>
      </c>
      <c r="E22" s="23">
        <v>0.254</v>
      </c>
      <c r="F22" s="27">
        <v>3.5000000000000003E-2</v>
      </c>
      <c r="G22" s="27">
        <v>0.98699999999999999</v>
      </c>
      <c r="H22" s="27">
        <v>0.27900000000000003</v>
      </c>
      <c r="I22" s="30">
        <v>0.223</v>
      </c>
    </row>
    <row r="23" spans="2:9" ht="15" x14ac:dyDescent="0.15">
      <c r="B23" s="80"/>
      <c r="C23" s="56" t="s">
        <v>41</v>
      </c>
      <c r="D23" s="23" t="s">
        <v>37</v>
      </c>
      <c r="E23" s="23">
        <v>-0.66</v>
      </c>
      <c r="F23" s="23">
        <v>-0.95</v>
      </c>
      <c r="G23" s="5">
        <v>1.67</v>
      </c>
      <c r="H23" s="5">
        <v>-0.91</v>
      </c>
      <c r="I23" s="6">
        <v>-1.7</v>
      </c>
    </row>
    <row r="24" spans="2:9" ht="15" x14ac:dyDescent="0.15">
      <c r="B24" s="80"/>
      <c r="C24" s="56"/>
      <c r="D24" s="23" t="s">
        <v>38</v>
      </c>
      <c r="E24" s="9">
        <v>22</v>
      </c>
      <c r="F24" s="9">
        <v>22</v>
      </c>
      <c r="G24" s="9">
        <v>22</v>
      </c>
      <c r="H24" s="9">
        <v>15</v>
      </c>
      <c r="I24" s="34">
        <v>22</v>
      </c>
    </row>
    <row r="25" spans="2:9" ht="15.75" thickBot="1" x14ac:dyDescent="0.2">
      <c r="B25" s="82"/>
      <c r="C25" s="63"/>
      <c r="D25" s="24" t="s">
        <v>44</v>
      </c>
      <c r="E25" s="24">
        <v>0.51500000000000001</v>
      </c>
      <c r="F25" s="44">
        <v>0.35399999999999998</v>
      </c>
      <c r="G25" s="44">
        <v>0.109</v>
      </c>
      <c r="H25" s="44">
        <v>0.377</v>
      </c>
      <c r="I25" s="45">
        <v>0.108</v>
      </c>
    </row>
  </sheetData>
  <mergeCells count="9">
    <mergeCell ref="B5:B10"/>
    <mergeCell ref="B11:B16"/>
    <mergeCell ref="B20:B25"/>
    <mergeCell ref="C20:C22"/>
    <mergeCell ref="C23:C25"/>
    <mergeCell ref="C14:C16"/>
    <mergeCell ref="C11:C13"/>
    <mergeCell ref="C5:C7"/>
    <mergeCell ref="C8:C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Cell-attached</vt:lpstr>
      <vt:lpstr>Current injection</vt:lpstr>
      <vt:lpstr>Statistics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 Wu</dc:creator>
  <cp:lastModifiedBy>Bin Wu</cp:lastModifiedBy>
  <dcterms:created xsi:type="dcterms:W3CDTF">2019-02-06T11:57:31Z</dcterms:created>
  <dcterms:modified xsi:type="dcterms:W3CDTF">2019-07-08T17:51:14Z</dcterms:modified>
</cp:coreProperties>
</file>