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angyc\Dropbox (MIT)\unc-2 working version\Elife revised\Elife revised figures\"/>
    </mc:Choice>
  </mc:AlternateContent>
  <bookViews>
    <workbookView xWindow="0" yWindow="0" windowWidth="26520" windowHeight="11010" activeTab="2"/>
  </bookViews>
  <sheets>
    <sheet name="Figure 5B and C" sheetId="1" r:id="rId1"/>
    <sheet name="Figure 5E and F" sheetId="2" r:id="rId2"/>
    <sheet name="Figure 5H and I" sheetId="3" r:id="rId3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3" l="1"/>
  <c r="E2" i="3"/>
  <c r="E3" i="3"/>
  <c r="E4" i="3"/>
  <c r="E5" i="3"/>
  <c r="E6" i="3"/>
  <c r="E7" i="3"/>
  <c r="E8" i="3"/>
  <c r="E9" i="3"/>
  <c r="E11" i="3"/>
  <c r="E12" i="3"/>
  <c r="E13" i="3"/>
  <c r="E14" i="3"/>
  <c r="E15" i="3"/>
  <c r="E19" i="3"/>
  <c r="F18" i="3"/>
  <c r="E18" i="3"/>
  <c r="L14" i="3"/>
  <c r="K2" i="3"/>
  <c r="K3" i="3"/>
  <c r="K4" i="3"/>
  <c r="K5" i="3"/>
  <c r="K6" i="3"/>
  <c r="K7" i="3"/>
  <c r="K8" i="3"/>
  <c r="K14" i="3"/>
  <c r="L13" i="3"/>
  <c r="K13" i="3"/>
  <c r="L14" i="1"/>
  <c r="K2" i="1"/>
  <c r="K3" i="1"/>
  <c r="K4" i="1"/>
  <c r="K5" i="1"/>
  <c r="K7" i="1"/>
  <c r="K8" i="1"/>
  <c r="K9" i="1"/>
  <c r="K10" i="1"/>
  <c r="K14" i="1"/>
  <c r="E14" i="1"/>
  <c r="D2" i="1"/>
  <c r="D3" i="1"/>
  <c r="D4" i="1"/>
  <c r="D5" i="1"/>
  <c r="D6" i="1"/>
  <c r="D10" i="1"/>
  <c r="D11" i="1"/>
  <c r="D14" i="1"/>
  <c r="L13" i="1"/>
  <c r="K13" i="1"/>
  <c r="E13" i="1"/>
  <c r="D13" i="1"/>
</calcChain>
</file>

<file path=xl/sharedStrings.xml><?xml version="1.0" encoding="utf-8"?>
<sst xmlns="http://schemas.openxmlformats.org/spreadsheetml/2006/main" count="70" uniqueCount="54">
  <si>
    <t>WT(N2)</t>
  </si>
  <si>
    <t>minis#</t>
    <phoneticPr fontId="0" type="noConversion"/>
  </si>
  <si>
    <t>Time(s)</t>
    <phoneticPr fontId="0" type="noConversion"/>
  </si>
  <si>
    <t>Freq(Hz)</t>
    <phoneticPr fontId="0" type="noConversion"/>
  </si>
  <si>
    <t>Mean(pA)</t>
    <phoneticPr fontId="0" type="noConversion"/>
  </si>
  <si>
    <t>11419030_2_10-20s.abf</t>
    <phoneticPr fontId="0" type="noConversion"/>
  </si>
  <si>
    <t>12102001_5-10s</t>
  </si>
  <si>
    <t>11426004_2_0-10s.abf</t>
    <phoneticPr fontId="0" type="noConversion"/>
  </si>
  <si>
    <t>12102006_5-10s</t>
  </si>
  <si>
    <t>11914029_0.5-5.5s.abf</t>
    <phoneticPr fontId="0" type="noConversion"/>
  </si>
  <si>
    <t>12102008_0-5s</t>
  </si>
  <si>
    <t>11921037_15-20s.abf</t>
    <phoneticPr fontId="0" type="noConversion"/>
  </si>
  <si>
    <t>12102012_86-91s</t>
  </si>
  <si>
    <t>11926003_0-5s.abf</t>
    <phoneticPr fontId="0" type="noConversion"/>
  </si>
  <si>
    <t>12103010_35-40s</t>
  </si>
  <si>
    <t>12104001_5-10s</t>
  </si>
  <si>
    <t>12104004_47-52s</t>
  </si>
  <si>
    <t>12104005_0-5s</t>
  </si>
  <si>
    <t>11930015_0-5s.abf</t>
    <phoneticPr fontId="0" type="noConversion"/>
  </si>
  <si>
    <t>12104012_7-12s</t>
  </si>
  <si>
    <t>11o06005_3-13s</t>
    <phoneticPr fontId="0" type="noConversion"/>
  </si>
  <si>
    <t>n=8</t>
  </si>
  <si>
    <t>n=9</t>
  </si>
  <si>
    <t>unc-2(zf35gf)</t>
  </si>
  <si>
    <t>Recording</t>
  </si>
  <si>
    <t>Freq(Hz)</t>
  </si>
  <si>
    <t>Amplitude(pA)</t>
  </si>
  <si>
    <r>
      <rPr>
        <i/>
        <sz val="12"/>
        <color theme="1"/>
        <rFont val="Helvetica"/>
      </rPr>
      <t>unc-49(e407);unc-2(zf35gf)</t>
    </r>
    <r>
      <rPr>
        <sz val="12"/>
        <color theme="1"/>
        <rFont val="Helvetica"/>
        <family val="2"/>
      </rPr>
      <t xml:space="preserve"> recordings</t>
    </r>
  </si>
  <si>
    <r>
      <rPr>
        <i/>
        <sz val="12"/>
        <color theme="1"/>
        <rFont val="Helvetica"/>
      </rPr>
      <t xml:space="preserve">unc-49(e407) </t>
    </r>
    <r>
      <rPr>
        <sz val="12"/>
        <color theme="1"/>
        <rFont val="Helvetica"/>
        <family val="2"/>
      </rPr>
      <t>recordings:</t>
    </r>
  </si>
  <si>
    <t>parameter</t>
  </si>
  <si>
    <t>WT(N2) -10 mV</t>
    <phoneticPr fontId="0" type="noConversion"/>
  </si>
  <si>
    <t>5 pA</t>
  </si>
  <si>
    <t>12130002.abf</t>
    <phoneticPr fontId="0" type="noConversion"/>
  </si>
  <si>
    <t>14331000_1_15-20s</t>
  </si>
  <si>
    <t>12130011_1.abf</t>
    <phoneticPr fontId="0" type="noConversion"/>
  </si>
  <si>
    <t>14331004_3</t>
  </si>
  <si>
    <t>12130035_2.abf</t>
    <phoneticPr fontId="0" type="noConversion"/>
  </si>
  <si>
    <t>14331005_2</t>
  </si>
  <si>
    <t>12131001_1.abf</t>
    <phoneticPr fontId="0" type="noConversion"/>
  </si>
  <si>
    <t>14331007_3</t>
  </si>
  <si>
    <t>12131006_1.abf</t>
    <phoneticPr fontId="0" type="noConversion"/>
  </si>
  <si>
    <t>14331010_2</t>
  </si>
  <si>
    <t>12131020_2.abf</t>
    <phoneticPr fontId="0" type="noConversion"/>
  </si>
  <si>
    <t>14331011_3</t>
  </si>
  <si>
    <t>12131030_.abf</t>
    <phoneticPr fontId="0" type="noConversion"/>
  </si>
  <si>
    <t>14331013_5</t>
  </si>
  <si>
    <t>12201023_4.abf</t>
    <phoneticPr fontId="0" type="noConversion"/>
  </si>
  <si>
    <t>12o02002_1</t>
  </si>
  <si>
    <t>12o04029_1</t>
  </si>
  <si>
    <t>12o09016_1</t>
  </si>
  <si>
    <t>n=7</t>
  </si>
  <si>
    <t>12o09020_1</t>
  </si>
  <si>
    <t>12o18015_1</t>
  </si>
  <si>
    <t>n=13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</si>
</sst>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2"/>
      <name val="宋体"/>
      <charset val="134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theme="1"/>
      <name val="Helvetica"/>
      <family val="2"/>
    </font>
    <font>
      <sz val="12"/>
      <name val="Arial"/>
      <family val="2"/>
    </font>
    <font>
      <i/>
      <sz val="12"/>
      <color theme="1"/>
      <name val="Helvetica"/>
    </font>
    <font>
      <sz val="12"/>
      <color theme="1"/>
      <name val="Helvetica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1" applyFont="1"/>
    <xf numFmtId="0" fontId="2" fillId="0" borderId="0" xfId="1" applyNumberFormat="1" applyFont="1" applyFill="1"/>
    <xf numFmtId="0" fontId="3" fillId="2" borderId="0" xfId="1" applyFont="1" applyFill="1"/>
    <xf numFmtId="0" fontId="3" fillId="0" borderId="0" xfId="1" applyFont="1"/>
    <xf numFmtId="0" fontId="3" fillId="0" borderId="0" xfId="1" applyNumberFormat="1" applyFont="1" applyFill="1"/>
    <xf numFmtId="0" fontId="3" fillId="0" borderId="0" xfId="1" applyFont="1" applyFill="1"/>
    <xf numFmtId="0" fontId="3" fillId="3" borderId="0" xfId="1" applyFont="1" applyFill="1"/>
    <xf numFmtId="0" fontId="3" fillId="4" borderId="0" xfId="1" applyFont="1" applyFill="1"/>
    <xf numFmtId="0" fontId="3" fillId="0" borderId="0" xfId="1" applyNumberFormat="1" applyFont="1"/>
    <xf numFmtId="0" fontId="4" fillId="0" borderId="0" xfId="1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3" fillId="5" borderId="0" xfId="1" applyFont="1" applyFill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7"/>
  <sheetViews>
    <sheetView workbookViewId="0">
      <selection activeCell="E11" sqref="E11"/>
    </sheetView>
  </sheetViews>
  <sheetFormatPr defaultColWidth="10.140625" defaultRowHeight="15.75"/>
  <cols>
    <col min="1" max="1" width="27.28515625" style="4" bestFit="1" customWidth="1"/>
    <col min="2" max="7" width="10.140625" style="4"/>
    <col min="8" max="8" width="32.140625" style="4" bestFit="1" customWidth="1"/>
    <col min="9" max="13" width="10.140625" style="4"/>
    <col min="14" max="14" width="21" style="9" bestFit="1" customWidth="1"/>
    <col min="15" max="19" width="10.28515625" style="9" customWidth="1"/>
    <col min="20" max="20" width="42.28515625" style="9" bestFit="1" customWidth="1"/>
    <col min="21" max="24" width="10.28515625" style="9" customWidth="1"/>
    <col min="25" max="25" width="10.42578125" style="9" customWidth="1"/>
    <col min="26" max="26" width="32.140625" style="9" bestFit="1" customWidth="1"/>
    <col min="27" max="31" width="10.28515625" style="9" customWidth="1"/>
    <col min="32" max="32" width="19.5703125" style="9" bestFit="1" customWidth="1"/>
    <col min="33" max="37" width="10.28515625" style="9" customWidth="1"/>
    <col min="38" max="38" width="21" style="9" bestFit="1" customWidth="1"/>
    <col min="39" max="43" width="10.28515625" style="9" customWidth="1"/>
    <col min="44" max="44" width="31.5703125" style="9" customWidth="1"/>
    <col min="45" max="49" width="10.28515625" style="9" customWidth="1"/>
    <col min="50" max="50" width="30.7109375" style="9" customWidth="1"/>
    <col min="51" max="56" width="10.28515625" style="9" customWidth="1"/>
    <col min="57" max="57" width="36.5703125" style="9" bestFit="1" customWidth="1"/>
    <col min="58" max="63" width="10.28515625" style="9" customWidth="1"/>
    <col min="64" max="64" width="36.5703125" style="9" bestFit="1" customWidth="1"/>
    <col min="65" max="68" width="10.28515625" style="9" customWidth="1"/>
    <col min="69" max="16384" width="10.140625" style="4"/>
  </cols>
  <sheetData>
    <row r="1" spans="1:68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10" t="s">
        <v>23</v>
      </c>
      <c r="I1" s="1" t="s">
        <v>1</v>
      </c>
      <c r="J1" s="1" t="s">
        <v>2</v>
      </c>
      <c r="K1" s="1" t="s">
        <v>3</v>
      </c>
      <c r="L1" s="1" t="s">
        <v>4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</row>
    <row r="2" spans="1:68">
      <c r="A2" s="3" t="s">
        <v>5</v>
      </c>
      <c r="B2" s="4">
        <v>483</v>
      </c>
      <c r="C2" s="4">
        <v>10</v>
      </c>
      <c r="D2" s="4">
        <f>B2/C2</f>
        <v>48.3</v>
      </c>
      <c r="E2" s="4">
        <v>-14.415699999999999</v>
      </c>
      <c r="H2" s="4" t="s">
        <v>6</v>
      </c>
      <c r="I2" s="4">
        <v>422</v>
      </c>
      <c r="J2" s="4">
        <v>5</v>
      </c>
      <c r="K2" s="4">
        <f>422/5</f>
        <v>84.4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</row>
    <row r="3" spans="1:68">
      <c r="A3" s="4" t="s">
        <v>7</v>
      </c>
      <c r="B3" s="4">
        <v>670</v>
      </c>
      <c r="C3" s="4">
        <v>10</v>
      </c>
      <c r="D3" s="4">
        <f>B3/C3</f>
        <v>67</v>
      </c>
      <c r="E3" s="4">
        <v>-18.765799999999999</v>
      </c>
      <c r="H3" s="4" t="s">
        <v>8</v>
      </c>
      <c r="I3" s="4">
        <v>297</v>
      </c>
      <c r="J3" s="4">
        <v>5</v>
      </c>
      <c r="K3" s="4">
        <f>297/5</f>
        <v>59.4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</row>
    <row r="4" spans="1:68">
      <c r="A4" s="4" t="s">
        <v>9</v>
      </c>
      <c r="B4" s="4">
        <v>462</v>
      </c>
      <c r="C4" s="4">
        <v>5</v>
      </c>
      <c r="D4" s="4">
        <f>B4/C4</f>
        <v>92.4</v>
      </c>
      <c r="E4" s="4">
        <v>-17.809799999999999</v>
      </c>
      <c r="H4" s="4" t="s">
        <v>10</v>
      </c>
      <c r="I4" s="4">
        <v>471</v>
      </c>
      <c r="J4" s="4">
        <v>5</v>
      </c>
      <c r="K4" s="4">
        <f>471/5</f>
        <v>94.2</v>
      </c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</row>
    <row r="5" spans="1:68">
      <c r="A5" s="4" t="s">
        <v>11</v>
      </c>
      <c r="B5" s="4">
        <v>236</v>
      </c>
      <c r="C5" s="4">
        <v>5</v>
      </c>
      <c r="D5" s="4">
        <f>B5/C5</f>
        <v>47.2</v>
      </c>
      <c r="E5" s="4">
        <v>-19.779199999999999</v>
      </c>
      <c r="G5" s="6"/>
      <c r="H5" s="4" t="s">
        <v>12</v>
      </c>
      <c r="I5" s="4">
        <v>398</v>
      </c>
      <c r="J5" s="4">
        <v>5</v>
      </c>
      <c r="K5" s="4">
        <f>398/5</f>
        <v>79.599999999999994</v>
      </c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68">
      <c r="A6" s="3" t="s">
        <v>13</v>
      </c>
      <c r="B6" s="4">
        <v>317</v>
      </c>
      <c r="C6" s="4">
        <v>5</v>
      </c>
      <c r="D6" s="4">
        <f>B6/C6</f>
        <v>63.4</v>
      </c>
      <c r="E6" s="4">
        <v>-20.499500000000001</v>
      </c>
      <c r="G6" s="6"/>
      <c r="H6" s="4" t="s">
        <v>14</v>
      </c>
      <c r="I6" s="4">
        <v>470</v>
      </c>
      <c r="J6" s="4">
        <v>5</v>
      </c>
      <c r="K6" s="4">
        <v>94</v>
      </c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</row>
    <row r="7" spans="1:68">
      <c r="G7" s="6"/>
      <c r="H7" s="4" t="s">
        <v>15</v>
      </c>
      <c r="I7" s="4">
        <v>281</v>
      </c>
      <c r="J7" s="4">
        <v>5</v>
      </c>
      <c r="K7" s="4">
        <f>281/5</f>
        <v>56.2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</row>
    <row r="8" spans="1:68">
      <c r="G8" s="6"/>
      <c r="H8" s="4" t="s">
        <v>16</v>
      </c>
      <c r="I8" s="4">
        <v>803</v>
      </c>
      <c r="J8" s="4">
        <v>5</v>
      </c>
      <c r="K8" s="4">
        <f>803/5</f>
        <v>160.6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</row>
    <row r="9" spans="1:68">
      <c r="G9" s="6"/>
      <c r="H9" s="4" t="s">
        <v>17</v>
      </c>
      <c r="I9" s="4">
        <v>539</v>
      </c>
      <c r="J9" s="4">
        <v>5</v>
      </c>
      <c r="K9" s="4">
        <f>539/5</f>
        <v>107.8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</row>
    <row r="10" spans="1:68">
      <c r="A10" s="4" t="s">
        <v>18</v>
      </c>
      <c r="B10" s="4">
        <v>144</v>
      </c>
      <c r="C10" s="4">
        <v>5</v>
      </c>
      <c r="D10" s="4">
        <f>B10/C10</f>
        <v>28.8</v>
      </c>
      <c r="E10" s="4">
        <v>-21.100100000000001</v>
      </c>
      <c r="G10" s="6"/>
      <c r="H10" s="4" t="s">
        <v>19</v>
      </c>
      <c r="I10" s="4">
        <v>465</v>
      </c>
      <c r="J10" s="4">
        <v>5</v>
      </c>
      <c r="K10" s="4">
        <f>465/5</f>
        <v>93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</row>
    <row r="11" spans="1:68">
      <c r="A11" s="7" t="s">
        <v>20</v>
      </c>
      <c r="B11" s="4">
        <v>221</v>
      </c>
      <c r="C11" s="4">
        <v>10</v>
      </c>
      <c r="D11" s="4">
        <f>B11/C11</f>
        <v>22.1</v>
      </c>
      <c r="E11" s="4">
        <v>-29.901599999999998</v>
      </c>
      <c r="G11" s="6"/>
      <c r="H11" s="6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</row>
    <row r="12" spans="1:68">
      <c r="G12" s="6"/>
      <c r="H12" s="6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</row>
    <row r="13" spans="1:68">
      <c r="C13" s="4" t="s">
        <v>21</v>
      </c>
      <c r="D13" s="8">
        <f>AVERAGE(D2:D11)</f>
        <v>52.74285714285714</v>
      </c>
      <c r="E13" s="8">
        <f>AVERAGE(E2:E11)</f>
        <v>-20.324528571428569</v>
      </c>
      <c r="G13" s="6"/>
      <c r="H13" s="6"/>
      <c r="J13" s="4" t="s">
        <v>22</v>
      </c>
      <c r="K13" s="8">
        <f>AVERAGE(K2:K11)</f>
        <v>92.133333333333326</v>
      </c>
      <c r="L13" s="8" t="e">
        <f>AVERAGE(L2:L11)</f>
        <v>#DIV/0!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</row>
    <row r="14" spans="1:68">
      <c r="D14" s="8">
        <f>STDEV(D2:D12)/SQRT(7)</f>
        <v>9.0662077214775731</v>
      </c>
      <c r="E14" s="8">
        <f>STDEV(E2:E12)/SQRT(7)</f>
        <v>1.8015704529678578</v>
      </c>
      <c r="G14" s="6"/>
      <c r="H14" s="6"/>
      <c r="K14" s="8">
        <f>STDEV(K2:K11)/SQRT(9)</f>
        <v>10.220621855401523</v>
      </c>
      <c r="L14" s="8" t="e">
        <f>STDEV(L2:L11)/SQRT(9)</f>
        <v>#DIV/0!</v>
      </c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</row>
    <row r="15" spans="1:68"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</row>
    <row r="16" spans="1:68"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</row>
    <row r="17" spans="7:68"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</row>
    <row r="18" spans="7:68">
      <c r="G18" s="6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</row>
    <row r="19" spans="7:68">
      <c r="G19" s="6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</row>
    <row r="20" spans="7:68"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</row>
    <row r="21" spans="7:68"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</row>
    <row r="22" spans="7:68"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</row>
    <row r="23" spans="7:68"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</row>
    <row r="24" spans="7:68"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</row>
    <row r="25" spans="7:68"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</row>
    <row r="26" spans="7:68"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</row>
    <row r="27" spans="7:68"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D16" sqref="D16"/>
    </sheetView>
  </sheetViews>
  <sheetFormatPr defaultColWidth="12.5703125" defaultRowHeight="15"/>
  <sheetData>
    <row r="1" spans="1:7" ht="15.75">
      <c r="A1" s="11"/>
    </row>
    <row r="2" spans="1:7" ht="15.75">
      <c r="A2" s="13" t="s">
        <v>28</v>
      </c>
      <c r="E2" s="13" t="s">
        <v>27</v>
      </c>
    </row>
    <row r="3" spans="1:7" ht="15.75">
      <c r="A3" s="11" t="s">
        <v>24</v>
      </c>
      <c r="B3" s="11" t="s">
        <v>25</v>
      </c>
      <c r="C3" s="11" t="s">
        <v>26</v>
      </c>
      <c r="E3" s="11" t="s">
        <v>24</v>
      </c>
      <c r="F3" s="11" t="s">
        <v>25</v>
      </c>
      <c r="G3" s="11" t="s">
        <v>26</v>
      </c>
    </row>
    <row r="4" spans="1:7" ht="15.75">
      <c r="A4" s="11">
        <v>15810001</v>
      </c>
      <c r="B4" s="12">
        <v>16.13</v>
      </c>
      <c r="C4" s="12">
        <v>-13.595459999999999</v>
      </c>
      <c r="E4" s="11">
        <v>15810003</v>
      </c>
      <c r="F4" s="12">
        <v>64.62</v>
      </c>
      <c r="G4" s="12">
        <v>-14.76998</v>
      </c>
    </row>
    <row r="5" spans="1:7" ht="15.75">
      <c r="A5" s="11">
        <v>15811001</v>
      </c>
      <c r="B5" s="12">
        <v>37.28</v>
      </c>
      <c r="C5" s="12">
        <v>-13.66334</v>
      </c>
      <c r="E5" s="11">
        <v>15814003</v>
      </c>
      <c r="F5" s="12">
        <v>33.28</v>
      </c>
      <c r="G5" s="12">
        <v>-11.16301</v>
      </c>
    </row>
    <row r="6" spans="1:7" ht="15.75">
      <c r="A6" s="11">
        <v>15814005</v>
      </c>
      <c r="B6" s="12">
        <v>29.17</v>
      </c>
      <c r="C6" s="12">
        <v>-12.51815</v>
      </c>
      <c r="E6" s="11">
        <v>15814007</v>
      </c>
      <c r="F6" s="12">
        <v>31.45</v>
      </c>
      <c r="G6" s="12">
        <v>-8.0780309999999993</v>
      </c>
    </row>
    <row r="7" spans="1:7" ht="15.75">
      <c r="A7" s="11">
        <v>15814008</v>
      </c>
      <c r="B7" s="12">
        <v>12.88</v>
      </c>
      <c r="C7" s="12">
        <v>-13.19688</v>
      </c>
      <c r="E7" s="11">
        <v>15814009</v>
      </c>
      <c r="F7" s="12">
        <v>64.33</v>
      </c>
      <c r="G7" s="12">
        <v>-19.670010000000001</v>
      </c>
    </row>
    <row r="8" spans="1:7" ht="15.75">
      <c r="A8" s="11">
        <v>15814013</v>
      </c>
      <c r="B8" s="12">
        <v>27.7</v>
      </c>
      <c r="C8" s="12">
        <v>-11.612299999999999</v>
      </c>
      <c r="E8" s="11">
        <v>15826003</v>
      </c>
      <c r="F8" s="12">
        <v>42.78</v>
      </c>
      <c r="G8" s="12">
        <v>-25.110250000000001</v>
      </c>
    </row>
    <row r="9" spans="1:7" ht="15.75">
      <c r="A9" s="11">
        <v>15826005</v>
      </c>
      <c r="B9" s="12">
        <v>20.98</v>
      </c>
      <c r="C9" s="12">
        <v>-10.68141</v>
      </c>
      <c r="E9" s="11">
        <v>15827002</v>
      </c>
      <c r="F9" s="12">
        <v>37.229999999999997</v>
      </c>
      <c r="G9" s="12">
        <v>-11.887</v>
      </c>
    </row>
    <row r="10" spans="1:7" ht="15.75">
      <c r="A10" s="11">
        <v>15825000</v>
      </c>
      <c r="B10" s="12">
        <v>24.25</v>
      </c>
      <c r="C10" s="12">
        <v>-13.859</v>
      </c>
      <c r="E10" s="11">
        <v>15827006</v>
      </c>
      <c r="F10" s="12">
        <v>41.472999999999999</v>
      </c>
      <c r="G10" s="12">
        <v>-10.564</v>
      </c>
    </row>
    <row r="11" spans="1:7" ht="15.75">
      <c r="A11" s="11">
        <v>15827004</v>
      </c>
      <c r="B11" s="12">
        <v>18.36</v>
      </c>
      <c r="C11" s="12">
        <v>-13.085000000000001</v>
      </c>
    </row>
    <row r="12" spans="1:7" ht="15.75">
      <c r="A12" s="11"/>
    </row>
    <row r="13" spans="1:7" ht="15.75">
      <c r="A13" s="11"/>
    </row>
    <row r="14" spans="1:7" ht="15.75">
      <c r="A14" s="11"/>
    </row>
    <row r="15" spans="1:7" ht="15.75">
      <c r="A15" s="11"/>
    </row>
    <row r="16" spans="1:7" ht="15.75">
      <c r="A16" s="11"/>
    </row>
    <row r="17" spans="1:1" ht="15.75">
      <c r="A17" s="11"/>
    </row>
    <row r="18" spans="1:1" ht="15.75">
      <c r="A18" s="11"/>
    </row>
    <row r="19" spans="1:1" ht="15.75">
      <c r="A19" s="11"/>
    </row>
    <row r="20" spans="1:1" ht="15.75">
      <c r="A20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7"/>
  <sheetViews>
    <sheetView tabSelected="1" workbookViewId="0">
      <selection activeCell="H1" sqref="H1"/>
    </sheetView>
  </sheetViews>
  <sheetFormatPr defaultColWidth="10.140625" defaultRowHeight="15.75"/>
  <cols>
    <col min="1" max="1" width="12.7109375" style="4" bestFit="1" customWidth="1"/>
    <col min="2" max="2" width="27.28515625" style="4" bestFit="1" customWidth="1"/>
    <col min="3" max="7" width="10.140625" style="4"/>
    <col min="8" max="8" width="17.140625" style="4" customWidth="1"/>
    <col min="9" max="13" width="10.140625" style="4"/>
    <col min="14" max="14" width="21" style="9" bestFit="1" customWidth="1"/>
    <col min="15" max="19" width="10.28515625" style="9" customWidth="1"/>
    <col min="20" max="20" width="42.28515625" style="9" bestFit="1" customWidth="1"/>
    <col min="21" max="24" width="10.28515625" style="9" customWidth="1"/>
    <col min="25" max="25" width="10.42578125" style="9" customWidth="1"/>
    <col min="26" max="26" width="32.140625" style="9" bestFit="1" customWidth="1"/>
    <col min="27" max="31" width="10.28515625" style="9" customWidth="1"/>
    <col min="32" max="32" width="19.5703125" style="9" bestFit="1" customWidth="1"/>
    <col min="33" max="37" width="10.28515625" style="9" customWidth="1"/>
    <col min="38" max="38" width="21" style="9" bestFit="1" customWidth="1"/>
    <col min="39" max="43" width="10.28515625" style="9" customWidth="1"/>
    <col min="44" max="44" width="31.5703125" style="9" customWidth="1"/>
    <col min="45" max="49" width="10.28515625" style="9" customWidth="1"/>
    <col min="50" max="50" width="30.7109375" style="9" customWidth="1"/>
    <col min="51" max="56" width="10.28515625" style="9" customWidth="1"/>
    <col min="57" max="57" width="36.5703125" style="9" bestFit="1" customWidth="1"/>
    <col min="58" max="63" width="10.28515625" style="9" customWidth="1"/>
    <col min="64" max="64" width="36.5703125" style="9" bestFit="1" customWidth="1"/>
    <col min="65" max="68" width="10.28515625" style="9" customWidth="1"/>
    <col min="69" max="16384" width="10.140625" style="4"/>
  </cols>
  <sheetData>
    <row r="1" spans="1:68" s="1" customFormat="1">
      <c r="A1" s="1" t="s">
        <v>29</v>
      </c>
      <c r="B1" s="1" t="s">
        <v>30</v>
      </c>
      <c r="C1" s="1" t="s">
        <v>1</v>
      </c>
      <c r="D1" s="1" t="s">
        <v>2</v>
      </c>
      <c r="E1" s="1" t="s">
        <v>3</v>
      </c>
      <c r="F1" s="1" t="s">
        <v>4</v>
      </c>
      <c r="H1" s="10" t="s">
        <v>23</v>
      </c>
      <c r="I1" s="1" t="s">
        <v>1</v>
      </c>
      <c r="J1" s="1" t="s">
        <v>2</v>
      </c>
      <c r="K1" s="1" t="s">
        <v>3</v>
      </c>
      <c r="L1" s="1" t="s">
        <v>4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</row>
    <row r="2" spans="1:68">
      <c r="A2" s="4" t="s">
        <v>31</v>
      </c>
      <c r="B2" s="6" t="s">
        <v>32</v>
      </c>
      <c r="C2" s="4">
        <v>105</v>
      </c>
      <c r="D2" s="4">
        <v>20</v>
      </c>
      <c r="E2" s="4">
        <f>C2/D2</f>
        <v>5.25</v>
      </c>
      <c r="F2" s="4">
        <v>12.135519</v>
      </c>
      <c r="H2" s="4" t="s">
        <v>33</v>
      </c>
      <c r="I2" s="4">
        <v>169</v>
      </c>
      <c r="J2" s="4">
        <v>5</v>
      </c>
      <c r="K2" s="4">
        <f>I2/J2</f>
        <v>33.799999999999997</v>
      </c>
      <c r="L2" s="4">
        <v>13.6394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</row>
    <row r="3" spans="1:68">
      <c r="B3" s="6" t="s">
        <v>34</v>
      </c>
      <c r="C3" s="4">
        <v>1005</v>
      </c>
      <c r="D3" s="4">
        <v>20</v>
      </c>
      <c r="E3" s="4">
        <f t="shared" ref="E3:E15" si="0">C3/D3</f>
        <v>50.25</v>
      </c>
      <c r="F3" s="4">
        <v>15.443868</v>
      </c>
      <c r="H3" s="4" t="s">
        <v>35</v>
      </c>
      <c r="I3" s="4">
        <v>180</v>
      </c>
      <c r="J3" s="4">
        <v>20</v>
      </c>
      <c r="K3" s="4">
        <f t="shared" ref="K3:K8" si="1">I3/J3</f>
        <v>9</v>
      </c>
      <c r="L3" s="4">
        <v>13.244721999999999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</row>
    <row r="4" spans="1:68">
      <c r="B4" s="6" t="s">
        <v>36</v>
      </c>
      <c r="C4" s="4">
        <v>851</v>
      </c>
      <c r="D4" s="4">
        <v>20</v>
      </c>
      <c r="E4" s="4">
        <f t="shared" si="0"/>
        <v>42.55</v>
      </c>
      <c r="F4" s="4">
        <v>19.914728</v>
      </c>
      <c r="H4" s="14" t="s">
        <v>37</v>
      </c>
      <c r="I4" s="4">
        <v>220</v>
      </c>
      <c r="J4" s="4">
        <v>20</v>
      </c>
      <c r="K4" s="4">
        <f t="shared" si="1"/>
        <v>11</v>
      </c>
      <c r="L4" s="4">
        <v>12.964840000000001</v>
      </c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</row>
    <row r="5" spans="1:68">
      <c r="B5" s="6" t="s">
        <v>38</v>
      </c>
      <c r="C5" s="4">
        <v>919</v>
      </c>
      <c r="D5" s="4">
        <v>20</v>
      </c>
      <c r="E5" s="4">
        <f t="shared" si="0"/>
        <v>45.95</v>
      </c>
      <c r="F5" s="4">
        <v>13.846078</v>
      </c>
      <c r="H5" s="4" t="s">
        <v>39</v>
      </c>
      <c r="I5" s="4">
        <v>100</v>
      </c>
      <c r="J5" s="4">
        <v>20</v>
      </c>
      <c r="K5" s="4">
        <f t="shared" si="1"/>
        <v>5</v>
      </c>
      <c r="L5" s="4">
        <v>13.482239</v>
      </c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68">
      <c r="B6" s="6" t="s">
        <v>40</v>
      </c>
      <c r="C6" s="4">
        <v>81</v>
      </c>
      <c r="D6" s="4">
        <v>20</v>
      </c>
      <c r="E6" s="4">
        <f t="shared" si="0"/>
        <v>4.05</v>
      </c>
      <c r="F6" s="4">
        <v>11.001809</v>
      </c>
      <c r="H6" s="4" t="s">
        <v>41</v>
      </c>
      <c r="I6" s="4">
        <v>30</v>
      </c>
      <c r="J6" s="4">
        <v>20</v>
      </c>
      <c r="K6" s="4">
        <f t="shared" si="1"/>
        <v>1.5</v>
      </c>
      <c r="L6" s="4">
        <v>10.772520999999999</v>
      </c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</row>
    <row r="7" spans="1:68">
      <c r="B7" s="6" t="s">
        <v>42</v>
      </c>
      <c r="C7" s="4">
        <v>754</v>
      </c>
      <c r="D7" s="4">
        <v>20</v>
      </c>
      <c r="E7" s="4">
        <f t="shared" si="0"/>
        <v>37.700000000000003</v>
      </c>
      <c r="F7" s="4">
        <v>14.839964999999999</v>
      </c>
      <c r="H7" s="4" t="s">
        <v>43</v>
      </c>
      <c r="I7" s="4">
        <v>137</v>
      </c>
      <c r="J7" s="4">
        <v>20</v>
      </c>
      <c r="K7" s="4">
        <f t="shared" si="1"/>
        <v>6.85</v>
      </c>
      <c r="L7" s="4">
        <v>12.21208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</row>
    <row r="8" spans="1:68">
      <c r="B8" s="6" t="s">
        <v>44</v>
      </c>
      <c r="C8" s="4">
        <v>323</v>
      </c>
      <c r="D8" s="4">
        <v>20</v>
      </c>
      <c r="E8" s="4">
        <f t="shared" si="0"/>
        <v>16.149999999999999</v>
      </c>
      <c r="F8" s="4">
        <v>10.685420000000001</v>
      </c>
      <c r="H8" s="4" t="s">
        <v>45</v>
      </c>
      <c r="I8" s="4">
        <v>71</v>
      </c>
      <c r="J8" s="4">
        <v>20</v>
      </c>
      <c r="K8" s="4">
        <f t="shared" si="1"/>
        <v>3.55</v>
      </c>
      <c r="L8" s="4">
        <v>10.445731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</row>
    <row r="9" spans="1:68">
      <c r="B9" s="4" t="s">
        <v>46</v>
      </c>
      <c r="C9" s="4">
        <v>98</v>
      </c>
      <c r="D9" s="4">
        <v>20</v>
      </c>
      <c r="E9" s="4">
        <f t="shared" si="0"/>
        <v>4.9000000000000004</v>
      </c>
      <c r="F9" s="4">
        <v>10.226699999999999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</row>
    <row r="10" spans="1:68">
      <c r="B10" s="6"/>
      <c r="C10" s="6"/>
      <c r="D10" s="6"/>
      <c r="E10" s="6"/>
      <c r="F10" s="6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</row>
    <row r="11" spans="1:68">
      <c r="B11" s="6" t="s">
        <v>47</v>
      </c>
      <c r="C11" s="6">
        <v>302</v>
      </c>
      <c r="D11" s="4">
        <v>20</v>
      </c>
      <c r="E11" s="4">
        <f t="shared" si="0"/>
        <v>15.1</v>
      </c>
      <c r="F11" s="4">
        <v>12.796859</v>
      </c>
      <c r="H11" s="6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</row>
    <row r="12" spans="1:68">
      <c r="B12" s="4" t="s">
        <v>48</v>
      </c>
      <c r="C12" s="6">
        <v>228</v>
      </c>
      <c r="D12" s="4">
        <v>20</v>
      </c>
      <c r="E12" s="4">
        <f t="shared" si="0"/>
        <v>11.4</v>
      </c>
      <c r="F12" s="4">
        <v>13.468215000000001</v>
      </c>
      <c r="H12" s="6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</row>
    <row r="13" spans="1:68">
      <c r="B13" s="4" t="s">
        <v>49</v>
      </c>
      <c r="C13" s="4">
        <v>742</v>
      </c>
      <c r="D13" s="4">
        <v>20</v>
      </c>
      <c r="E13" s="4">
        <f t="shared" si="0"/>
        <v>37.1</v>
      </c>
      <c r="F13" s="4">
        <v>9.3230050000000002</v>
      </c>
      <c r="H13" s="6"/>
      <c r="J13" s="4" t="s">
        <v>50</v>
      </c>
      <c r="K13" s="8">
        <f>AVERAGE(K2:K11)</f>
        <v>10.099999999999998</v>
      </c>
      <c r="L13" s="8">
        <f>AVERAGE(L2:L11)</f>
        <v>12.394504714285715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</row>
    <row r="14" spans="1:68">
      <c r="B14" s="14" t="s">
        <v>51</v>
      </c>
      <c r="C14" s="4">
        <v>422</v>
      </c>
      <c r="D14" s="4">
        <v>20</v>
      </c>
      <c r="E14" s="4">
        <f t="shared" si="0"/>
        <v>21.1</v>
      </c>
      <c r="F14" s="4">
        <v>13.198881</v>
      </c>
      <c r="H14" s="6"/>
      <c r="K14" s="8">
        <f>STDEV(K2:K11)/SQRT(7)</f>
        <v>4.1321762973499752</v>
      </c>
      <c r="L14" s="8">
        <f>STDEV(L2:L11)/SQRT(7)</f>
        <v>0.49384089531161435</v>
      </c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</row>
    <row r="15" spans="1:68">
      <c r="B15" s="4" t="s">
        <v>52</v>
      </c>
      <c r="C15" s="6">
        <v>343</v>
      </c>
      <c r="D15" s="4">
        <v>20</v>
      </c>
      <c r="E15" s="4">
        <f t="shared" si="0"/>
        <v>17.149999999999999</v>
      </c>
      <c r="F15" s="4">
        <v>10.58043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</row>
    <row r="16" spans="1:68"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</row>
    <row r="17" spans="4:68"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</row>
    <row r="18" spans="4:68">
      <c r="D18" s="4" t="s">
        <v>53</v>
      </c>
      <c r="E18" s="8">
        <f>AVERAGE(E2:E16)</f>
        <v>23.742307692307694</v>
      </c>
      <c r="F18" s="8">
        <f>AVERAGE(F2:F16)</f>
        <v>12.881652076923075</v>
      </c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</row>
    <row r="19" spans="4:68">
      <c r="E19" s="8">
        <f>STDEV(E2:E16)/SQRT(13)</f>
        <v>4.6289946233366566</v>
      </c>
      <c r="F19" s="8">
        <f>STDEV(F2:F16)/SQRT(13)</f>
        <v>0.78105950746117003</v>
      </c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</row>
    <row r="20" spans="4:68"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</row>
    <row r="21" spans="4:68"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</row>
    <row r="22" spans="4:68"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</row>
    <row r="23" spans="4:68"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</row>
    <row r="24" spans="4:68"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</row>
    <row r="25" spans="4:68"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</row>
    <row r="26" spans="4:68"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</row>
    <row r="27" spans="4:68"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5B and C</vt:lpstr>
      <vt:lpstr>Figure 5E and F</vt:lpstr>
      <vt:lpstr>Figure 5H and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2019-07-09T19:41:24Z</dcterms:created>
  <dcterms:modified xsi:type="dcterms:W3CDTF">2019-07-09T19:46:56Z</dcterms:modified>
</cp:coreProperties>
</file>