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Nina/Desktop/Tumbar lab/BV Project/BL6 BV Morphology/Quantification/"/>
    </mc:Choice>
  </mc:AlternateContent>
  <bookViews>
    <workbookView xWindow="0" yWindow="460" windowWidth="25600" windowHeight="145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9" i="1" l="1"/>
  <c r="X9" i="1"/>
  <c r="Y8" i="1"/>
  <c r="X8" i="1"/>
  <c r="Y7" i="1"/>
  <c r="X7" i="1"/>
  <c r="Y6" i="1"/>
  <c r="X6" i="1"/>
  <c r="T9" i="1"/>
  <c r="S9" i="1"/>
  <c r="T8" i="1"/>
  <c r="S8" i="1"/>
  <c r="T7" i="1"/>
  <c r="S7" i="1"/>
  <c r="B11" i="1"/>
  <c r="T6" i="1"/>
  <c r="S6" i="1"/>
  <c r="K45" i="1"/>
  <c r="J45" i="1"/>
  <c r="G45" i="1"/>
  <c r="F45" i="1"/>
  <c r="C45" i="1"/>
  <c r="B45" i="1"/>
  <c r="O34" i="1"/>
  <c r="N34" i="1"/>
  <c r="K34" i="1"/>
  <c r="J34" i="1"/>
  <c r="G34" i="1"/>
  <c r="F34" i="1"/>
  <c r="C34" i="1"/>
  <c r="B34" i="1"/>
  <c r="G23" i="1"/>
  <c r="F23" i="1"/>
  <c r="C23" i="1"/>
  <c r="B23" i="1"/>
  <c r="K11" i="1"/>
  <c r="J11" i="1"/>
  <c r="G11" i="1"/>
  <c r="F11" i="1"/>
  <c r="C11" i="1"/>
</calcChain>
</file>

<file path=xl/sharedStrings.xml><?xml version="1.0" encoding="utf-8"?>
<sst xmlns="http://schemas.openxmlformats.org/spreadsheetml/2006/main" count="157" uniqueCount="39">
  <si>
    <t>PD19 F284.01 F</t>
  </si>
  <si>
    <t>area</t>
  </si>
  <si>
    <t>count</t>
  </si>
  <si>
    <t>img1</t>
  </si>
  <si>
    <t>img2</t>
  </si>
  <si>
    <t>img3</t>
  </si>
  <si>
    <t>img4</t>
  </si>
  <si>
    <t>img5</t>
  </si>
  <si>
    <t>PD19 F284.02 M</t>
  </si>
  <si>
    <t>img1 (old)</t>
  </si>
  <si>
    <t>img3 (old)</t>
  </si>
  <si>
    <t>img4 (old)</t>
  </si>
  <si>
    <t>img5 (old)</t>
  </si>
  <si>
    <t>PD19 F320.04 F</t>
  </si>
  <si>
    <t>PD20 F320.09 F</t>
  </si>
  <si>
    <t>PD21 E305.03 F</t>
  </si>
  <si>
    <t>PD21 F283.01 F</t>
  </si>
  <si>
    <t>img1 old</t>
  </si>
  <si>
    <t>PD21 F283.02 F</t>
  </si>
  <si>
    <t>PD21 F305.01 F</t>
  </si>
  <si>
    <t>PD28 F283.03 M</t>
  </si>
  <si>
    <t>PD28 F283.04 F</t>
  </si>
  <si>
    <t>img1 (1010)</t>
  </si>
  <si>
    <t>img2 (1010)</t>
  </si>
  <si>
    <t>img3 (1010)</t>
  </si>
  <si>
    <t>img5 (1010)</t>
  </si>
  <si>
    <t>PD28 F305.04 F</t>
  </si>
  <si>
    <t>Mean</t>
  </si>
  <si>
    <t>SD</t>
  </si>
  <si>
    <t>N</t>
  </si>
  <si>
    <t>PD19</t>
  </si>
  <si>
    <t>PD20</t>
  </si>
  <si>
    <t>PD21</t>
  </si>
  <si>
    <t>PD28</t>
  </si>
  <si>
    <t>3 mice</t>
  </si>
  <si>
    <t>All images</t>
  </si>
  <si>
    <t>Pixels all images</t>
  </si>
  <si>
    <t>PD20 F284.03 F</t>
  </si>
  <si>
    <t>From inch to pixel: raw number x 9210.2405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</si>
</sst>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Total</a:t>
            </a:r>
            <a:r>
              <a:rPr lang="zh-CN" altLang="en-US"/>
              <a:t> </a:t>
            </a:r>
            <a:r>
              <a:rPr lang="en-US" altLang="zh-CN"/>
              <a:t>BV</a:t>
            </a:r>
            <a:r>
              <a:rPr lang="zh-CN" altLang="en-US"/>
              <a:t> </a:t>
            </a:r>
            <a:r>
              <a:rPr lang="en-US" altLang="zh-CN"/>
              <a:t>during</a:t>
            </a:r>
            <a:r>
              <a:rPr lang="zh-CN" altLang="en-US"/>
              <a:t> </a:t>
            </a:r>
            <a:r>
              <a:rPr lang="en-US" altLang="zh-CN"/>
              <a:t>hair</a:t>
            </a:r>
            <a:r>
              <a:rPr lang="zh-CN" altLang="en-US"/>
              <a:t> </a:t>
            </a:r>
            <a:r>
              <a:rPr lang="en-US" altLang="zh-CN"/>
              <a:t>cycle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Sheet1!$R$6:$R$9</c:f>
              <c:strCache>
                <c:ptCount val="4"/>
                <c:pt idx="0">
                  <c:v>PD19</c:v>
                </c:pt>
                <c:pt idx="1">
                  <c:v>PD20</c:v>
                </c:pt>
                <c:pt idx="2">
                  <c:v>PD21</c:v>
                </c:pt>
                <c:pt idx="3">
                  <c:v>PD28</c:v>
                </c:pt>
              </c:strCache>
            </c:strRef>
          </c:cat>
          <c:val>
            <c:numRef>
              <c:f>Sheet1!$S$6:$S$9</c:f>
              <c:numCache>
                <c:formatCode>General</c:formatCode>
                <c:ptCount val="4"/>
                <c:pt idx="0">
                  <c:v>4.652466666666666</c:v>
                </c:pt>
                <c:pt idx="1">
                  <c:v>3.860899999999999</c:v>
                </c:pt>
                <c:pt idx="2">
                  <c:v>4.9305</c:v>
                </c:pt>
                <c:pt idx="3">
                  <c:v>8.964266666666667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6182032"/>
        <c:axId val="-2102519184"/>
      </c:barChart>
      <c:catAx>
        <c:axId val="-206618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519184"/>
        <c:crosses val="autoZero"/>
        <c:auto val="1"/>
        <c:lblAlgn val="ctr"/>
        <c:lblOffset val="100"/>
        <c:noMultiLvlLbl val="0"/>
      </c:catAx>
      <c:valAx>
        <c:axId val="-210251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618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Total</a:t>
            </a:r>
            <a:r>
              <a:rPr lang="zh-CN" altLang="en-US"/>
              <a:t> </a:t>
            </a:r>
            <a:r>
              <a:rPr lang="en-US" altLang="zh-CN"/>
              <a:t>BV</a:t>
            </a:r>
            <a:r>
              <a:rPr lang="zh-CN" altLang="en-US"/>
              <a:t> </a:t>
            </a:r>
            <a:r>
              <a:rPr lang="en-US" altLang="zh-CN"/>
              <a:t>in</a:t>
            </a:r>
            <a:r>
              <a:rPr lang="zh-CN" altLang="en-US" baseline="0"/>
              <a:t> </a:t>
            </a:r>
            <a:r>
              <a:rPr lang="en-US" altLang="zh-CN" baseline="0"/>
              <a:t>different</a:t>
            </a:r>
            <a:r>
              <a:rPr lang="zh-CN" altLang="en-US" baseline="0"/>
              <a:t> </a:t>
            </a:r>
            <a:r>
              <a:rPr lang="en-US" altLang="zh-CN" baseline="0"/>
              <a:t>hair</a:t>
            </a:r>
            <a:r>
              <a:rPr lang="zh-CN" altLang="en-US" baseline="0"/>
              <a:t> </a:t>
            </a:r>
            <a:r>
              <a:rPr lang="en-US" altLang="zh-CN" baseline="0"/>
              <a:t>stages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Sheet1!$U$37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Sheet1!$T$38:$T$41</c:f>
              <c:strCache>
                <c:ptCount val="4"/>
                <c:pt idx="0">
                  <c:v>PD19</c:v>
                </c:pt>
                <c:pt idx="1">
                  <c:v>PD20</c:v>
                </c:pt>
                <c:pt idx="2">
                  <c:v>PD21</c:v>
                </c:pt>
                <c:pt idx="3">
                  <c:v>PD28</c:v>
                </c:pt>
              </c:strCache>
            </c:strRef>
          </c:cat>
          <c:val>
            <c:numRef>
              <c:f>Sheet1!$U$38:$U$41</c:f>
              <c:numCache>
                <c:formatCode>General</c:formatCode>
                <c:ptCount val="4"/>
                <c:pt idx="0">
                  <c:v>42850.33877922</c:v>
                </c:pt>
                <c:pt idx="1">
                  <c:v>35559.81909081</c:v>
                </c:pt>
                <c:pt idx="2">
                  <c:v>45411.09275745</c:v>
                </c:pt>
                <c:pt idx="3">
                  <c:v>82563.05549184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9980720"/>
        <c:axId val="-2126733984"/>
      </c:barChart>
      <c:catAx>
        <c:axId val="-212998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733984"/>
        <c:crosses val="autoZero"/>
        <c:auto val="1"/>
        <c:lblAlgn val="ctr"/>
        <c:lblOffset val="100"/>
        <c:noMultiLvlLbl val="0"/>
      </c:catAx>
      <c:valAx>
        <c:axId val="-212673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Pixels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9980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800100</xdr:colOff>
      <xdr:row>12</xdr:row>
      <xdr:rowOff>101600</xdr:rowOff>
    </xdr:from>
    <xdr:to>
      <xdr:col>24</xdr:col>
      <xdr:colOff>419100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700652</xdr:colOff>
      <xdr:row>42</xdr:row>
      <xdr:rowOff>6027</xdr:rowOff>
    </xdr:from>
    <xdr:to>
      <xdr:col>24</xdr:col>
      <xdr:colOff>300279</xdr:colOff>
      <xdr:row>55</xdr:row>
      <xdr:rowOff>90837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58"/>
  <sheetViews>
    <sheetView tabSelected="1" topLeftCell="A4" zoomScale="75" workbookViewId="0">
      <selection activeCell="N24" sqref="N24"/>
    </sheetView>
  </sheetViews>
  <sheetFormatPr baseColWidth="10" defaultRowHeight="16" x14ac:dyDescent="0.2"/>
  <sheetData>
    <row r="2" spans="2:32" x14ac:dyDescent="0.2">
      <c r="B2" s="11" t="s">
        <v>0</v>
      </c>
      <c r="C2" s="11"/>
      <c r="D2" s="11"/>
      <c r="F2" s="11" t="s">
        <v>8</v>
      </c>
      <c r="G2" s="11"/>
      <c r="H2" s="11"/>
      <c r="J2" s="11" t="s">
        <v>13</v>
      </c>
      <c r="K2" s="11"/>
      <c r="L2" s="11"/>
    </row>
    <row r="3" spans="2:32" x14ac:dyDescent="0.2">
      <c r="C3" t="s">
        <v>1</v>
      </c>
      <c r="D3" t="s">
        <v>2</v>
      </c>
      <c r="G3" t="s">
        <v>1</v>
      </c>
      <c r="H3" t="s">
        <v>2</v>
      </c>
      <c r="K3" t="s">
        <v>1</v>
      </c>
      <c r="L3" t="s">
        <v>2</v>
      </c>
    </row>
    <row r="4" spans="2:32" x14ac:dyDescent="0.2">
      <c r="B4" t="s">
        <v>3</v>
      </c>
      <c r="C4">
        <v>6.969999999999998</v>
      </c>
      <c r="D4">
        <v>46</v>
      </c>
      <c r="F4" t="s">
        <v>9</v>
      </c>
      <c r="G4">
        <v>5.51</v>
      </c>
      <c r="H4">
        <v>40</v>
      </c>
      <c r="J4" t="s">
        <v>3</v>
      </c>
      <c r="K4">
        <v>4.5030000000000001</v>
      </c>
      <c r="L4">
        <v>77</v>
      </c>
      <c r="R4" s="11" t="s">
        <v>34</v>
      </c>
      <c r="S4" s="11"/>
      <c r="T4" s="11"/>
      <c r="U4" s="11"/>
      <c r="W4" s="1"/>
      <c r="X4" s="11" t="s">
        <v>35</v>
      </c>
      <c r="Y4" s="11"/>
      <c r="Z4" s="11"/>
      <c r="AC4" s="11"/>
      <c r="AD4" s="11"/>
      <c r="AE4" s="11"/>
      <c r="AF4" s="11"/>
    </row>
    <row r="5" spans="2:32" x14ac:dyDescent="0.2">
      <c r="B5" t="s">
        <v>4</v>
      </c>
      <c r="C5">
        <v>6.4199999999999982</v>
      </c>
      <c r="D5">
        <v>41</v>
      </c>
      <c r="F5" t="s">
        <v>10</v>
      </c>
      <c r="G5">
        <v>3.21</v>
      </c>
      <c r="H5">
        <v>36</v>
      </c>
      <c r="J5" t="s">
        <v>4</v>
      </c>
      <c r="K5">
        <v>3.1230000000000002</v>
      </c>
      <c r="L5">
        <v>74</v>
      </c>
      <c r="S5" t="s">
        <v>27</v>
      </c>
      <c r="T5" t="s">
        <v>28</v>
      </c>
      <c r="U5" t="s">
        <v>29</v>
      </c>
      <c r="X5" t="s">
        <v>27</v>
      </c>
      <c r="Y5" t="s">
        <v>28</v>
      </c>
      <c r="Z5" t="s">
        <v>29</v>
      </c>
    </row>
    <row r="6" spans="2:32" x14ac:dyDescent="0.2">
      <c r="B6" t="s">
        <v>5</v>
      </c>
      <c r="C6">
        <v>2.94</v>
      </c>
      <c r="D6">
        <v>58</v>
      </c>
      <c r="F6" t="s">
        <v>11</v>
      </c>
      <c r="G6">
        <v>4.7270000000000003</v>
      </c>
      <c r="H6">
        <v>44</v>
      </c>
      <c r="J6" t="s">
        <v>5</v>
      </c>
      <c r="K6">
        <v>4.093</v>
      </c>
      <c r="L6">
        <v>68</v>
      </c>
      <c r="R6" t="s">
        <v>30</v>
      </c>
      <c r="S6">
        <f>AVERAGE(B11,F11,J11)</f>
        <v>4.6524666666666663</v>
      </c>
      <c r="T6">
        <f>STDEV(B11,F11,J11)</f>
        <v>0.36189514135082462</v>
      </c>
      <c r="U6">
        <v>3</v>
      </c>
      <c r="W6" t="s">
        <v>30</v>
      </c>
      <c r="X6">
        <f>AVERAGE(C4,C5,C6,C7,C8,G5,G4,G7,G6,G8,K4,K5,K6,K7,K8)</f>
        <v>4.6524666666666663</v>
      </c>
      <c r="Y6">
        <f>STDEV(C4,C5,C6,C7,C8,G5,G4,G7,G6,G8,K4,K5,K6,K7,K8)</f>
        <v>1.2949179712943046</v>
      </c>
      <c r="Z6">
        <v>15</v>
      </c>
    </row>
    <row r="7" spans="2:32" x14ac:dyDescent="0.2">
      <c r="B7" t="s">
        <v>6</v>
      </c>
      <c r="C7">
        <v>4.45</v>
      </c>
      <c r="D7">
        <v>60</v>
      </c>
      <c r="F7" t="s">
        <v>12</v>
      </c>
      <c r="G7">
        <v>3.6749999999999998</v>
      </c>
      <c r="H7">
        <v>74</v>
      </c>
      <c r="J7" t="s">
        <v>6</v>
      </c>
      <c r="K7">
        <v>5.9550000000000001</v>
      </c>
      <c r="L7">
        <v>60</v>
      </c>
      <c r="R7" t="s">
        <v>31</v>
      </c>
      <c r="S7">
        <f>AVERAGE(B23,F23)</f>
        <v>3.8608999999999991</v>
      </c>
      <c r="T7">
        <f>STDEV(B23,F23)</f>
        <v>0.22471853506108455</v>
      </c>
      <c r="U7">
        <v>2</v>
      </c>
      <c r="W7" t="s">
        <v>31</v>
      </c>
      <c r="X7">
        <f>AVERAGE(C16,C17,C18,C19,C20,G16,G18,G17,G19,G20)</f>
        <v>3.8608999999999996</v>
      </c>
      <c r="Y7">
        <f>STDEV(C16:C20,G16:G20)</f>
        <v>0.64056475949829628</v>
      </c>
      <c r="Z7">
        <v>10</v>
      </c>
    </row>
    <row r="8" spans="2:32" x14ac:dyDescent="0.2">
      <c r="B8" t="s">
        <v>7</v>
      </c>
      <c r="C8">
        <v>4.2009999999999996</v>
      </c>
      <c r="D8">
        <v>64</v>
      </c>
      <c r="F8" t="s">
        <v>3</v>
      </c>
      <c r="G8">
        <v>6.31</v>
      </c>
      <c r="H8">
        <v>32</v>
      </c>
      <c r="J8" t="s">
        <v>7</v>
      </c>
      <c r="K8">
        <v>3.7</v>
      </c>
      <c r="L8">
        <v>58</v>
      </c>
      <c r="R8" t="s">
        <v>32</v>
      </c>
      <c r="S8">
        <f>AVERAGE(B34,F34,J34,N34)</f>
        <v>4.9305000000000003</v>
      </c>
      <c r="T8">
        <f>STDEV(N34,J34,F34,B34)</f>
        <v>1.6306111287898566</v>
      </c>
      <c r="U8">
        <v>3</v>
      </c>
      <c r="W8" t="s">
        <v>32</v>
      </c>
      <c r="X8">
        <f>AVERAGE(C27:C31,G27:G31,K27:K31,O27:O31)</f>
        <v>4.9305000000000003</v>
      </c>
      <c r="Y8">
        <f>STDEV(C27:C31,G27:G31,K27:K31,O27:O31)</f>
        <v>1.8307297222117378</v>
      </c>
      <c r="Z8">
        <v>20</v>
      </c>
    </row>
    <row r="9" spans="2:32" x14ac:dyDescent="0.2">
      <c r="R9" t="s">
        <v>33</v>
      </c>
      <c r="S9">
        <f>AVERAGE(B45,F45,J45)</f>
        <v>8.964266666666667</v>
      </c>
      <c r="T9">
        <f>STDEV(J45,F45,B45)</f>
        <v>1.5754146671061955</v>
      </c>
      <c r="U9">
        <v>3</v>
      </c>
      <c r="W9" t="s">
        <v>33</v>
      </c>
      <c r="X9">
        <f>AVERAGE(C38:C42,G38:G42,K38:K42)</f>
        <v>8.9642666666666688</v>
      </c>
      <c r="Y9">
        <f>STDEV(C38:C42,G38:G42,K38:K42)</f>
        <v>1.8679852196825202</v>
      </c>
      <c r="Z9">
        <v>15</v>
      </c>
    </row>
    <row r="10" spans="2:32" x14ac:dyDescent="0.2">
      <c r="B10" t="s">
        <v>27</v>
      </c>
      <c r="C10" t="s">
        <v>28</v>
      </c>
      <c r="D10" t="s">
        <v>29</v>
      </c>
      <c r="F10" t="s">
        <v>27</v>
      </c>
      <c r="G10" t="s">
        <v>28</v>
      </c>
      <c r="H10" t="s">
        <v>29</v>
      </c>
      <c r="J10" t="s">
        <v>27</v>
      </c>
      <c r="K10" t="s">
        <v>28</v>
      </c>
      <c r="L10" t="s">
        <v>29</v>
      </c>
    </row>
    <row r="11" spans="2:32" x14ac:dyDescent="0.2">
      <c r="B11">
        <f>AVERAGE(C4:C8)</f>
        <v>4.9962</v>
      </c>
      <c r="C11">
        <f>STDEV(C4:C8)</f>
        <v>1.6644615345510365</v>
      </c>
      <c r="D11">
        <v>5</v>
      </c>
      <c r="F11">
        <f>AVERAGE(G4:G8)</f>
        <v>4.6863999999999999</v>
      </c>
      <c r="G11">
        <f>STDEV(G4:G8)</f>
        <v>1.2765901064946423</v>
      </c>
      <c r="H11">
        <v>5</v>
      </c>
      <c r="J11">
        <f>AVERAGE(K4:K8)</f>
        <v>4.2747999999999999</v>
      </c>
      <c r="K11">
        <f>STDEV(K4:K8)</f>
        <v>1.0683207383552946</v>
      </c>
      <c r="L11">
        <v>5</v>
      </c>
    </row>
    <row r="14" spans="2:32" x14ac:dyDescent="0.2">
      <c r="B14" s="11" t="s">
        <v>37</v>
      </c>
      <c r="C14" s="11"/>
      <c r="D14" s="11"/>
      <c r="F14" s="11" t="s">
        <v>14</v>
      </c>
      <c r="G14" s="11"/>
      <c r="H14" s="11"/>
    </row>
    <row r="15" spans="2:32" x14ac:dyDescent="0.2">
      <c r="C15" t="s">
        <v>1</v>
      </c>
      <c r="D15" t="s">
        <v>2</v>
      </c>
      <c r="G15" t="s">
        <v>1</v>
      </c>
      <c r="H15" t="s">
        <v>2</v>
      </c>
    </row>
    <row r="16" spans="2:32" x14ac:dyDescent="0.2">
      <c r="B16" t="s">
        <v>3</v>
      </c>
      <c r="C16">
        <v>3.46</v>
      </c>
      <c r="D16">
        <v>38</v>
      </c>
      <c r="F16" t="s">
        <v>3</v>
      </c>
      <c r="G16">
        <v>3.9529999999999998</v>
      </c>
      <c r="H16">
        <v>53</v>
      </c>
    </row>
    <row r="17" spans="2:20" x14ac:dyDescent="0.2">
      <c r="B17" t="s">
        <v>4</v>
      </c>
      <c r="C17">
        <v>4.8</v>
      </c>
      <c r="D17">
        <v>58</v>
      </c>
      <c r="F17" t="s">
        <v>4</v>
      </c>
      <c r="G17">
        <v>4.7569999999999997</v>
      </c>
      <c r="H17">
        <v>83</v>
      </c>
    </row>
    <row r="18" spans="2:20" x14ac:dyDescent="0.2">
      <c r="B18" t="s">
        <v>5</v>
      </c>
      <c r="C18">
        <v>4.3</v>
      </c>
      <c r="D18">
        <v>23</v>
      </c>
      <c r="F18" t="s">
        <v>5</v>
      </c>
      <c r="G18">
        <v>3.2090000000000001</v>
      </c>
      <c r="H18">
        <v>85</v>
      </c>
    </row>
    <row r="19" spans="2:20" x14ac:dyDescent="0.2">
      <c r="B19" t="s">
        <v>6</v>
      </c>
      <c r="C19">
        <v>3.4620000000000002</v>
      </c>
      <c r="D19">
        <v>71</v>
      </c>
      <c r="F19" t="s">
        <v>6</v>
      </c>
      <c r="G19">
        <v>3.7290000000000001</v>
      </c>
      <c r="H19">
        <v>63</v>
      </c>
    </row>
    <row r="20" spans="2:20" x14ac:dyDescent="0.2">
      <c r="B20" t="s">
        <v>7</v>
      </c>
      <c r="C20">
        <v>4.077</v>
      </c>
      <c r="D20">
        <v>89</v>
      </c>
      <c r="F20" t="s">
        <v>7</v>
      </c>
      <c r="G20">
        <v>2.8620000000000001</v>
      </c>
      <c r="H20">
        <v>60</v>
      </c>
    </row>
    <row r="22" spans="2:20" x14ac:dyDescent="0.2">
      <c r="B22" t="s">
        <v>27</v>
      </c>
      <c r="C22" t="s">
        <v>28</v>
      </c>
      <c r="D22" t="s">
        <v>29</v>
      </c>
      <c r="F22" t="s">
        <v>27</v>
      </c>
      <c r="G22" t="s">
        <v>28</v>
      </c>
      <c r="H22" t="s">
        <v>29</v>
      </c>
    </row>
    <row r="23" spans="2:20" x14ac:dyDescent="0.2">
      <c r="B23">
        <f>AVERAGE(C16:C20)</f>
        <v>4.0197999999999992</v>
      </c>
      <c r="C23">
        <f>STDEV(C16:C20)</f>
        <v>0.57337003758480865</v>
      </c>
      <c r="D23">
        <v>5</v>
      </c>
      <c r="F23">
        <f>AVERAGE(G16:G20)</f>
        <v>3.7019999999999995</v>
      </c>
      <c r="G23">
        <f>STDEV(G16:G20)</f>
        <v>0.72893826899128045</v>
      </c>
      <c r="H23">
        <v>5</v>
      </c>
    </row>
    <row r="25" spans="2:20" x14ac:dyDescent="0.2">
      <c r="B25" s="11" t="s">
        <v>15</v>
      </c>
      <c r="C25" s="11"/>
      <c r="D25" s="11"/>
      <c r="F25" s="11" t="s">
        <v>19</v>
      </c>
      <c r="G25" s="11"/>
      <c r="H25" s="11"/>
      <c r="J25" s="11" t="s">
        <v>18</v>
      </c>
      <c r="K25" s="11"/>
      <c r="L25" s="11"/>
      <c r="N25" s="11" t="s">
        <v>16</v>
      </c>
      <c r="O25" s="11"/>
      <c r="P25" s="11"/>
    </row>
    <row r="26" spans="2:20" x14ac:dyDescent="0.2">
      <c r="C26" t="s">
        <v>1</v>
      </c>
      <c r="D26" t="s">
        <v>2</v>
      </c>
      <c r="G26" t="s">
        <v>1</v>
      </c>
      <c r="H26" t="s">
        <v>2</v>
      </c>
      <c r="K26" t="s">
        <v>1</v>
      </c>
      <c r="L26" t="s">
        <v>2</v>
      </c>
      <c r="O26" t="s">
        <v>1</v>
      </c>
      <c r="P26" t="s">
        <v>2</v>
      </c>
    </row>
    <row r="27" spans="2:20" x14ac:dyDescent="0.2">
      <c r="B27" t="s">
        <v>3</v>
      </c>
      <c r="C27">
        <v>9.1300000000000008</v>
      </c>
      <c r="D27">
        <v>50</v>
      </c>
      <c r="F27" t="s">
        <v>3</v>
      </c>
      <c r="G27">
        <v>7.97</v>
      </c>
      <c r="H27">
        <v>56</v>
      </c>
      <c r="J27" t="s">
        <v>3</v>
      </c>
      <c r="K27">
        <v>3.8159999999999998</v>
      </c>
      <c r="L27">
        <v>49</v>
      </c>
      <c r="N27" t="s">
        <v>3</v>
      </c>
      <c r="O27">
        <v>4.0069999999999997</v>
      </c>
      <c r="P27">
        <v>70</v>
      </c>
    </row>
    <row r="28" spans="2:20" x14ac:dyDescent="0.2">
      <c r="B28" t="s">
        <v>4</v>
      </c>
      <c r="C28">
        <v>5.87</v>
      </c>
      <c r="D28">
        <v>49</v>
      </c>
      <c r="F28" t="s">
        <v>4</v>
      </c>
      <c r="G28">
        <v>6.5270000000000001</v>
      </c>
      <c r="H28">
        <v>63</v>
      </c>
      <c r="J28" t="s">
        <v>4</v>
      </c>
      <c r="K28">
        <v>2.5830000000000002</v>
      </c>
      <c r="L28">
        <v>98</v>
      </c>
      <c r="N28" t="s">
        <v>4</v>
      </c>
      <c r="O28">
        <v>2.5830000000000002</v>
      </c>
      <c r="P28">
        <v>91</v>
      </c>
    </row>
    <row r="29" spans="2:20" x14ac:dyDescent="0.2">
      <c r="B29" t="s">
        <v>5</v>
      </c>
      <c r="C29">
        <v>7.02</v>
      </c>
      <c r="D29">
        <v>58</v>
      </c>
      <c r="F29" t="s">
        <v>5</v>
      </c>
      <c r="G29">
        <v>7.2709999999999999</v>
      </c>
      <c r="H29">
        <v>61</v>
      </c>
      <c r="J29" t="s">
        <v>5</v>
      </c>
      <c r="K29">
        <v>3.04</v>
      </c>
      <c r="L29">
        <v>75</v>
      </c>
      <c r="N29" t="s">
        <v>6</v>
      </c>
      <c r="O29">
        <v>3.931</v>
      </c>
      <c r="P29">
        <v>108</v>
      </c>
    </row>
    <row r="30" spans="2:20" x14ac:dyDescent="0.2">
      <c r="B30" t="s">
        <v>6</v>
      </c>
      <c r="C30">
        <v>4.3849999999999998</v>
      </c>
      <c r="D30">
        <v>47</v>
      </c>
      <c r="F30" t="s">
        <v>6</v>
      </c>
      <c r="G30">
        <v>4.8840000000000003</v>
      </c>
      <c r="H30">
        <v>43</v>
      </c>
      <c r="J30" t="s">
        <v>6</v>
      </c>
      <c r="K30">
        <v>3.4889999999999999</v>
      </c>
      <c r="L30">
        <v>72</v>
      </c>
      <c r="N30" t="s">
        <v>7</v>
      </c>
      <c r="O30">
        <v>3.8780000000000001</v>
      </c>
      <c r="P30">
        <v>88</v>
      </c>
      <c r="T30" t="s">
        <v>38</v>
      </c>
    </row>
    <row r="31" spans="2:20" x14ac:dyDescent="0.2">
      <c r="B31" t="s">
        <v>7</v>
      </c>
      <c r="C31">
        <v>5.43</v>
      </c>
      <c r="D31">
        <v>51</v>
      </c>
      <c r="F31" t="s">
        <v>7</v>
      </c>
      <c r="G31">
        <v>4.8520000000000003</v>
      </c>
      <c r="H31">
        <v>70</v>
      </c>
      <c r="J31" t="s">
        <v>7</v>
      </c>
      <c r="K31">
        <v>3.61</v>
      </c>
      <c r="L31">
        <v>53</v>
      </c>
      <c r="N31" t="s">
        <v>17</v>
      </c>
      <c r="O31">
        <v>4.3339999999999996</v>
      </c>
      <c r="P31">
        <v>74</v>
      </c>
    </row>
    <row r="33" spans="2:25" ht="17" thickBot="1" x14ac:dyDescent="0.25">
      <c r="B33" t="s">
        <v>27</v>
      </c>
      <c r="C33" t="s">
        <v>28</v>
      </c>
      <c r="D33" t="s">
        <v>29</v>
      </c>
      <c r="F33" t="s">
        <v>27</v>
      </c>
      <c r="G33" t="s">
        <v>28</v>
      </c>
      <c r="H33" t="s">
        <v>29</v>
      </c>
      <c r="J33" t="s">
        <v>27</v>
      </c>
      <c r="K33" t="s">
        <v>28</v>
      </c>
      <c r="L33" t="s">
        <v>29</v>
      </c>
      <c r="N33" t="s">
        <v>27</v>
      </c>
      <c r="O33" t="s">
        <v>28</v>
      </c>
      <c r="P33" t="s">
        <v>29</v>
      </c>
    </row>
    <row r="34" spans="2:25" x14ac:dyDescent="0.2">
      <c r="B34">
        <f>AVERAGE(C27:C31)</f>
        <v>6.367</v>
      </c>
      <c r="C34">
        <f>STDEV(C27:C31)</f>
        <v>1.8106545777701477</v>
      </c>
      <c r="D34">
        <v>5</v>
      </c>
      <c r="F34">
        <f>AVERAGE(G27:G31)</f>
        <v>6.3008000000000006</v>
      </c>
      <c r="G34">
        <f>STDEV(G27:G31)</f>
        <v>1.4040144942271753</v>
      </c>
      <c r="H34">
        <v>5</v>
      </c>
      <c r="J34">
        <f>AVERAGE(K27:K31)</f>
        <v>3.3075999999999999</v>
      </c>
      <c r="K34">
        <f>STDEV(K27:K31)</f>
        <v>0.49484270228022914</v>
      </c>
      <c r="L34">
        <v>5</v>
      </c>
      <c r="N34">
        <f>AVERAGE(O27:O31)</f>
        <v>3.7465999999999999</v>
      </c>
      <c r="O34">
        <f>STDEV(O27:O31)</f>
        <v>0.67418120709494611</v>
      </c>
      <c r="P34">
        <v>5</v>
      </c>
      <c r="S34" s="2"/>
      <c r="T34" s="3"/>
      <c r="U34" s="3"/>
      <c r="V34" s="3"/>
      <c r="W34" s="3"/>
      <c r="X34" s="3"/>
      <c r="Y34" s="4"/>
    </row>
    <row r="35" spans="2:25" x14ac:dyDescent="0.2">
      <c r="S35" s="5"/>
      <c r="T35" s="6"/>
      <c r="U35" s="6"/>
      <c r="V35" s="6"/>
      <c r="W35" s="6"/>
      <c r="X35" s="6"/>
      <c r="Y35" s="7"/>
    </row>
    <row r="36" spans="2:25" x14ac:dyDescent="0.2">
      <c r="B36" s="11" t="s">
        <v>20</v>
      </c>
      <c r="C36" s="11"/>
      <c r="D36" s="11"/>
      <c r="F36" s="11" t="s">
        <v>21</v>
      </c>
      <c r="G36" s="11"/>
      <c r="H36" s="11"/>
      <c r="J36" s="11" t="s">
        <v>26</v>
      </c>
      <c r="K36" s="11"/>
      <c r="L36" s="11"/>
      <c r="S36" s="5"/>
      <c r="T36" s="12" t="s">
        <v>36</v>
      </c>
      <c r="U36" s="12"/>
      <c r="V36" s="12"/>
      <c r="W36" s="12"/>
      <c r="X36" s="6"/>
      <c r="Y36" s="7"/>
    </row>
    <row r="37" spans="2:25" x14ac:dyDescent="0.2">
      <c r="C37" t="s">
        <v>1</v>
      </c>
      <c r="D37" t="s">
        <v>2</v>
      </c>
      <c r="G37" t="s">
        <v>1</v>
      </c>
      <c r="H37" t="s">
        <v>2</v>
      </c>
      <c r="K37" t="s">
        <v>1</v>
      </c>
      <c r="L37" t="s">
        <v>2</v>
      </c>
      <c r="S37" s="5"/>
      <c r="T37" s="6"/>
      <c r="U37" s="6" t="s">
        <v>27</v>
      </c>
      <c r="V37" s="6" t="s">
        <v>28</v>
      </c>
      <c r="W37" s="6" t="s">
        <v>29</v>
      </c>
      <c r="X37" s="6"/>
      <c r="Y37" s="7"/>
    </row>
    <row r="38" spans="2:25" x14ac:dyDescent="0.2">
      <c r="B38" t="s">
        <v>3</v>
      </c>
      <c r="C38">
        <v>8.8949999999999996</v>
      </c>
      <c r="D38">
        <v>79</v>
      </c>
      <c r="F38" t="s">
        <v>22</v>
      </c>
      <c r="G38">
        <v>7.4980000000000002</v>
      </c>
      <c r="H38">
        <v>90</v>
      </c>
      <c r="J38" t="s">
        <v>3</v>
      </c>
      <c r="K38">
        <v>8.0299999999999994</v>
      </c>
      <c r="L38">
        <v>27</v>
      </c>
      <c r="S38" s="5"/>
      <c r="T38" s="6" t="s">
        <v>30</v>
      </c>
      <c r="U38" s="6">
        <v>42850.338779219994</v>
      </c>
      <c r="V38" s="6">
        <v>11926.50646135983</v>
      </c>
      <c r="W38" s="6">
        <v>15</v>
      </c>
      <c r="X38" s="6"/>
      <c r="Y38" s="7"/>
    </row>
    <row r="39" spans="2:25" x14ac:dyDescent="0.2">
      <c r="B39" t="s">
        <v>4</v>
      </c>
      <c r="C39">
        <v>9.7949999999999999</v>
      </c>
      <c r="D39">
        <v>81</v>
      </c>
      <c r="F39" t="s">
        <v>23</v>
      </c>
      <c r="G39">
        <v>11.878</v>
      </c>
      <c r="H39">
        <v>58</v>
      </c>
      <c r="J39" t="s">
        <v>4</v>
      </c>
      <c r="K39">
        <v>7.24</v>
      </c>
      <c r="L39">
        <v>48</v>
      </c>
      <c r="S39" s="5"/>
      <c r="T39" s="6" t="s">
        <v>31</v>
      </c>
      <c r="U39" s="6">
        <v>35559.819090809993</v>
      </c>
      <c r="V39" s="6">
        <v>5899.7557470298716</v>
      </c>
      <c r="W39" s="6">
        <v>10</v>
      </c>
      <c r="X39" s="6"/>
      <c r="Y39" s="7"/>
    </row>
    <row r="40" spans="2:25" x14ac:dyDescent="0.2">
      <c r="B40" t="s">
        <v>5</v>
      </c>
      <c r="C40">
        <v>10.071</v>
      </c>
      <c r="D40">
        <v>112</v>
      </c>
      <c r="F40" t="s">
        <v>24</v>
      </c>
      <c r="G40">
        <v>12.906000000000001</v>
      </c>
      <c r="H40">
        <v>77</v>
      </c>
      <c r="J40" t="s">
        <v>5</v>
      </c>
      <c r="K40">
        <v>6.81</v>
      </c>
      <c r="L40">
        <v>29</v>
      </c>
      <c r="S40" s="5"/>
      <c r="T40" s="6" t="s">
        <v>32</v>
      </c>
      <c r="U40" s="6">
        <v>45411.092757450002</v>
      </c>
      <c r="V40" s="6">
        <v>16861.461764360185</v>
      </c>
      <c r="W40" s="6">
        <v>20</v>
      </c>
      <c r="X40" s="6"/>
      <c r="Y40" s="7"/>
    </row>
    <row r="41" spans="2:25" x14ac:dyDescent="0.2">
      <c r="B41" t="s">
        <v>6</v>
      </c>
      <c r="C41">
        <v>9.1170000000000009</v>
      </c>
      <c r="D41">
        <v>90</v>
      </c>
      <c r="F41" t="s">
        <v>25</v>
      </c>
      <c r="G41">
        <v>9.0190000000000001</v>
      </c>
      <c r="H41">
        <v>58</v>
      </c>
      <c r="J41" t="s">
        <v>6</v>
      </c>
      <c r="K41">
        <v>7.1609999999999996</v>
      </c>
      <c r="L41">
        <v>71</v>
      </c>
      <c r="S41" s="5"/>
      <c r="T41" s="6" t="s">
        <v>33</v>
      </c>
      <c r="U41" s="6">
        <v>82563.055491840016</v>
      </c>
      <c r="V41" s="6">
        <v>17204.593870915432</v>
      </c>
      <c r="W41" s="6">
        <v>15</v>
      </c>
      <c r="X41" s="6"/>
      <c r="Y41" s="7"/>
    </row>
    <row r="42" spans="2:25" x14ac:dyDescent="0.2">
      <c r="B42" t="s">
        <v>7</v>
      </c>
      <c r="C42">
        <v>7.5149999999999997</v>
      </c>
      <c r="D42">
        <v>130</v>
      </c>
      <c r="F42" t="s">
        <v>3</v>
      </c>
      <c r="G42">
        <v>11.096</v>
      </c>
      <c r="H42">
        <v>84</v>
      </c>
      <c r="J42" t="s">
        <v>7</v>
      </c>
      <c r="K42">
        <v>7.4329999999999998</v>
      </c>
      <c r="L42">
        <v>89</v>
      </c>
      <c r="S42" s="5"/>
      <c r="T42" s="6"/>
      <c r="U42" s="6"/>
      <c r="V42" s="6"/>
      <c r="W42" s="6"/>
      <c r="X42" s="6"/>
      <c r="Y42" s="7"/>
    </row>
    <row r="43" spans="2:25" x14ac:dyDescent="0.2">
      <c r="S43" s="5"/>
      <c r="T43" s="6"/>
      <c r="U43" s="6"/>
      <c r="V43" s="6"/>
      <c r="W43" s="6"/>
      <c r="X43" s="6"/>
      <c r="Y43" s="7"/>
    </row>
    <row r="44" spans="2:25" x14ac:dyDescent="0.2">
      <c r="B44" t="s">
        <v>27</v>
      </c>
      <c r="C44" t="s">
        <v>28</v>
      </c>
      <c r="D44" t="s">
        <v>29</v>
      </c>
      <c r="F44" t="s">
        <v>27</v>
      </c>
      <c r="G44" t="s">
        <v>28</v>
      </c>
      <c r="H44" t="s">
        <v>29</v>
      </c>
      <c r="J44" t="s">
        <v>27</v>
      </c>
      <c r="K44" t="s">
        <v>28</v>
      </c>
      <c r="L44" t="s">
        <v>29</v>
      </c>
      <c r="S44" s="5"/>
      <c r="T44" s="6"/>
      <c r="U44" s="6"/>
      <c r="V44" s="6"/>
      <c r="W44" s="6"/>
      <c r="X44" s="6"/>
      <c r="Y44" s="7"/>
    </row>
    <row r="45" spans="2:25" x14ac:dyDescent="0.2">
      <c r="B45">
        <f>AVERAGE(C38:C42)</f>
        <v>9.0785999999999998</v>
      </c>
      <c r="C45">
        <f>STDEV(C38:C42)</f>
        <v>0.99726064797524228</v>
      </c>
      <c r="D45">
        <v>5</v>
      </c>
      <c r="F45">
        <f>AVERAGE(G38:G42)</f>
        <v>10.479400000000002</v>
      </c>
      <c r="G45">
        <f>STDEV(G38:G42)</f>
        <v>2.1935233757587311</v>
      </c>
      <c r="H45">
        <v>5</v>
      </c>
      <c r="J45">
        <f>AVERAGE(K38:K42)</f>
        <v>7.3347999999999995</v>
      </c>
      <c r="K45">
        <f>STDEV(K38:K42)</f>
        <v>0.44932026439945916</v>
      </c>
      <c r="L45">
        <v>5</v>
      </c>
      <c r="S45" s="5"/>
      <c r="T45" s="6"/>
      <c r="U45" s="6"/>
      <c r="V45" s="6"/>
      <c r="W45" s="6"/>
      <c r="X45" s="6"/>
      <c r="Y45" s="7"/>
    </row>
    <row r="46" spans="2:25" x14ac:dyDescent="0.2">
      <c r="S46" s="5"/>
      <c r="T46" s="6"/>
      <c r="U46" s="6"/>
      <c r="V46" s="6"/>
      <c r="W46" s="6"/>
      <c r="X46" s="6"/>
      <c r="Y46" s="7"/>
    </row>
    <row r="47" spans="2:25" x14ac:dyDescent="0.2">
      <c r="S47" s="5"/>
      <c r="T47" s="6"/>
      <c r="U47" s="6"/>
      <c r="V47" s="6"/>
      <c r="W47" s="6"/>
      <c r="X47" s="6"/>
      <c r="Y47" s="7"/>
    </row>
    <row r="48" spans="2:25" x14ac:dyDescent="0.2">
      <c r="S48" s="5"/>
      <c r="T48" s="6"/>
      <c r="U48" s="6"/>
      <c r="V48" s="6"/>
      <c r="W48" s="6"/>
      <c r="X48" s="6"/>
      <c r="Y48" s="7"/>
    </row>
    <row r="49" spans="19:25" x14ac:dyDescent="0.2">
      <c r="S49" s="5"/>
      <c r="T49" s="6"/>
      <c r="U49" s="6"/>
      <c r="V49" s="6"/>
      <c r="W49" s="6"/>
      <c r="X49" s="6"/>
      <c r="Y49" s="7"/>
    </row>
    <row r="50" spans="19:25" x14ac:dyDescent="0.2">
      <c r="S50" s="5"/>
      <c r="T50" s="6"/>
      <c r="U50" s="6"/>
      <c r="V50" s="6"/>
      <c r="W50" s="6"/>
      <c r="X50" s="6"/>
      <c r="Y50" s="7"/>
    </row>
    <row r="51" spans="19:25" x14ac:dyDescent="0.2">
      <c r="S51" s="5"/>
      <c r="T51" s="6"/>
      <c r="U51" s="6"/>
      <c r="V51" s="6"/>
      <c r="W51" s="6"/>
      <c r="X51" s="6"/>
      <c r="Y51" s="7"/>
    </row>
    <row r="52" spans="19:25" x14ac:dyDescent="0.2">
      <c r="S52" s="5"/>
      <c r="T52" s="6"/>
      <c r="U52" s="6"/>
      <c r="V52" s="6"/>
      <c r="W52" s="6"/>
      <c r="X52" s="6"/>
      <c r="Y52" s="7"/>
    </row>
    <row r="53" spans="19:25" x14ac:dyDescent="0.2">
      <c r="S53" s="5"/>
      <c r="T53" s="6"/>
      <c r="U53" s="6"/>
      <c r="V53" s="6"/>
      <c r="W53" s="6"/>
      <c r="X53" s="6"/>
      <c r="Y53" s="7"/>
    </row>
    <row r="54" spans="19:25" x14ac:dyDescent="0.2">
      <c r="S54" s="5"/>
      <c r="T54" s="6"/>
      <c r="U54" s="6"/>
      <c r="V54" s="6"/>
      <c r="W54" s="6"/>
      <c r="X54" s="6"/>
      <c r="Y54" s="7"/>
    </row>
    <row r="55" spans="19:25" x14ac:dyDescent="0.2">
      <c r="S55" s="5"/>
      <c r="T55" s="6"/>
      <c r="U55" s="6"/>
      <c r="V55" s="6"/>
      <c r="W55" s="6"/>
      <c r="X55" s="6"/>
      <c r="Y55" s="7"/>
    </row>
    <row r="56" spans="19:25" x14ac:dyDescent="0.2">
      <c r="S56" s="5"/>
      <c r="T56" s="6"/>
      <c r="U56" s="6"/>
      <c r="V56" s="6"/>
      <c r="W56" s="6"/>
      <c r="X56" s="6"/>
      <c r="Y56" s="7"/>
    </row>
    <row r="57" spans="19:25" x14ac:dyDescent="0.2">
      <c r="S57" s="5"/>
      <c r="T57" s="6"/>
      <c r="U57" s="6"/>
      <c r="V57" s="6"/>
      <c r="W57" s="6"/>
      <c r="X57" s="6"/>
      <c r="Y57" s="7"/>
    </row>
    <row r="58" spans="19:25" ht="17" thickBot="1" x14ac:dyDescent="0.25">
      <c r="S58" s="8"/>
      <c r="T58" s="9"/>
      <c r="U58" s="9"/>
      <c r="V58" s="9"/>
      <c r="W58" s="9"/>
      <c r="X58" s="9"/>
      <c r="Y58" s="10"/>
    </row>
  </sheetData>
  <mergeCells count="16">
    <mergeCell ref="AC4:AF4"/>
    <mergeCell ref="T36:W36"/>
    <mergeCell ref="R4:U4"/>
    <mergeCell ref="X4:Z4"/>
    <mergeCell ref="N25:P25"/>
    <mergeCell ref="J25:L25"/>
    <mergeCell ref="F25:H25"/>
    <mergeCell ref="B36:D36"/>
    <mergeCell ref="F36:H36"/>
    <mergeCell ref="J36:L36"/>
    <mergeCell ref="B25:D25"/>
    <mergeCell ref="B2:D2"/>
    <mergeCell ref="F2:H2"/>
    <mergeCell ref="J2:L2"/>
    <mergeCell ref="B14:D14"/>
    <mergeCell ref="F14:H14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Li</dc:creator>
  <cp:lastModifiedBy>Nina Li</cp:lastModifiedBy>
  <dcterms:created xsi:type="dcterms:W3CDTF">2018-12-11T07:09:39Z</dcterms:created>
  <dcterms:modified xsi:type="dcterms:W3CDTF">2019-07-22T23:19:50Z</dcterms:modified>
</cp:coreProperties>
</file>