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free\Desktop\UMN\A Papers\2019 Brian Lyn Degradation\20190521 eLife Revision\eLife Source Data\"/>
    </mc:Choice>
  </mc:AlternateContent>
  <bookViews>
    <workbookView xWindow="0" yWindow="0" windowWidth="17190" windowHeight="12240"/>
  </bookViews>
  <sheets>
    <sheet name="Calibration Curve" sheetId="1" r:id="rId1"/>
    <sheet name="Average Calibration Curve Graph" sheetId="2" r:id="rId2"/>
    <sheet name="3+ Charge Cal." sheetId="3" r:id="rId3"/>
  </sheets>
  <calcPr calcId="162913"/>
</workbook>
</file>

<file path=xl/calcChain.xml><?xml version="1.0" encoding="utf-8"?>
<calcChain xmlns="http://schemas.openxmlformats.org/spreadsheetml/2006/main">
  <c r="D4" i="3" l="1"/>
  <c r="D5" i="3"/>
  <c r="D6" i="3"/>
  <c r="D7" i="3"/>
  <c r="D8" i="3"/>
  <c r="D9" i="3"/>
  <c r="D10" i="3"/>
  <c r="D3" i="3"/>
  <c r="F59" i="1"/>
  <c r="F60" i="1"/>
  <c r="F61" i="1"/>
  <c r="F58" i="1"/>
  <c r="F57" i="1"/>
  <c r="F56" i="1"/>
  <c r="F55" i="1"/>
  <c r="F54" i="1"/>
  <c r="L37" i="1"/>
  <c r="L19" i="1"/>
  <c r="L31" i="1"/>
  <c r="L27" i="1"/>
  <c r="L23" i="1"/>
  <c r="L15" i="1"/>
  <c r="L12" i="1"/>
  <c r="L8" i="1"/>
  <c r="K6" i="1"/>
  <c r="K7" i="1"/>
  <c r="K9" i="1"/>
  <c r="K10" i="1"/>
  <c r="K11" i="1"/>
  <c r="K13" i="1"/>
  <c r="K14" i="1"/>
  <c r="K16" i="1"/>
  <c r="K17" i="1"/>
  <c r="K18" i="1"/>
  <c r="K20" i="1"/>
  <c r="K21" i="1"/>
  <c r="K22" i="1"/>
  <c r="K24" i="1"/>
  <c r="K25" i="1"/>
  <c r="K26" i="1"/>
  <c r="K28" i="1"/>
  <c r="K29" i="1"/>
  <c r="K30" i="1"/>
  <c r="K32" i="1"/>
  <c r="K33" i="1"/>
  <c r="K34" i="1"/>
  <c r="K35" i="1"/>
  <c r="K36" i="1"/>
  <c r="K5" i="1"/>
  <c r="H6" i="1" l="1"/>
  <c r="H7" i="1"/>
  <c r="H9" i="1"/>
  <c r="H10" i="1"/>
  <c r="H11" i="1"/>
  <c r="H13" i="1"/>
  <c r="H14" i="1"/>
  <c r="H16" i="1"/>
  <c r="H17" i="1"/>
  <c r="H18" i="1"/>
  <c r="H20" i="1"/>
  <c r="H21" i="1"/>
  <c r="H22" i="1"/>
  <c r="H24" i="1"/>
  <c r="H25" i="1"/>
  <c r="H26" i="1"/>
  <c r="H28" i="1"/>
  <c r="H29" i="1"/>
  <c r="H30" i="1"/>
  <c r="H32" i="1"/>
  <c r="H33" i="1"/>
  <c r="H34" i="1"/>
  <c r="H35" i="1"/>
  <c r="H36" i="1"/>
  <c r="H5" i="1"/>
  <c r="E5" i="2"/>
  <c r="E6" i="2"/>
  <c r="E7" i="2"/>
  <c r="E8" i="2"/>
  <c r="E9" i="2"/>
  <c r="E10" i="2"/>
  <c r="E11" i="2"/>
  <c r="E4" i="2"/>
  <c r="F48" i="1"/>
  <c r="J31" i="1"/>
  <c r="J23" i="1"/>
  <c r="I20" i="1"/>
  <c r="F47" i="1" s="1"/>
  <c r="I21" i="1"/>
  <c r="I22" i="1"/>
  <c r="I16" i="1"/>
  <c r="F46" i="1" s="1"/>
  <c r="I17" i="1"/>
  <c r="I18" i="1"/>
  <c r="I14" i="1"/>
  <c r="I9" i="1"/>
  <c r="J12" i="1" s="1"/>
  <c r="I10" i="1"/>
  <c r="I11" i="1"/>
  <c r="I13" i="1"/>
  <c r="J15" i="1" s="1"/>
  <c r="I6" i="1"/>
  <c r="I7" i="1"/>
  <c r="I25" i="1"/>
  <c r="I26" i="1"/>
  <c r="I36" i="1"/>
  <c r="I35" i="1"/>
  <c r="I34" i="1"/>
  <c r="I30" i="1"/>
  <c r="F49" i="1" s="1"/>
  <c r="I24" i="1"/>
  <c r="J27" i="1" s="1"/>
  <c r="I28" i="1"/>
  <c r="I29" i="1"/>
  <c r="I32" i="1"/>
  <c r="F50" i="1" s="1"/>
  <c r="I33" i="1"/>
  <c r="I5" i="1"/>
  <c r="F44" i="1" l="1"/>
  <c r="J19" i="1"/>
  <c r="F45" i="1"/>
  <c r="J37" i="1"/>
  <c r="J8" i="1"/>
  <c r="F43" i="1"/>
</calcChain>
</file>

<file path=xl/sharedStrings.xml><?xml version="1.0" encoding="utf-8"?>
<sst xmlns="http://schemas.openxmlformats.org/spreadsheetml/2006/main" count="85" uniqueCount="54">
  <si>
    <t>light 1_17363_CalCurv_Y32_unlabeleledvslabeled_1to1_01 Total Area</t>
  </si>
  <si>
    <t>light 1_17363_CalCurv_Y32_unlabeleledvslabeled_pt1to1_01 Total Area</t>
  </si>
  <si>
    <t>light 6_17363_CalCurv_Y32_unlabeleledvslabeled_1pt25to1 Total Area</t>
  </si>
  <si>
    <t>light 6_17363_CalCurv_Y32_unlabeleledvslabeled_1pt25to1_02 Total Area</t>
  </si>
  <si>
    <t>light 6_17363_CalCurv_Y32_unlabeleledvslabeled_1pt25to1_03 Total Area</t>
  </si>
  <si>
    <t>light 6_17363_CalCurv_Y32_unlabeleledvslabeled_1pt5to1 Total Area</t>
  </si>
  <si>
    <t>light 6_17363_CalCurv_Y32_unlabeleledvslabeled_1pt5to1_02 Total Area</t>
  </si>
  <si>
    <t>light 6_17363_CalCurv_Y32_unlabeleledvslabeled_1pt5to1_20190607195921 Total Area</t>
  </si>
  <si>
    <t>light 6_17363_CalCurv_Y32_unlabeleledvslabeled_1to1_02 Total Area</t>
  </si>
  <si>
    <t>light 6_17363_CalCurv_Y32_unlabeleledvslabeled_1to1_03 Total Area</t>
  </si>
  <si>
    <t>light 6_17363_CalCurv_Y32_unlabeleledvslabeled_pt1to1_02 Total Area</t>
  </si>
  <si>
    <t>light 6_17363_CalCurv_Y32_unlabeleledvslabeled_pt1to1_03 Total Area</t>
  </si>
  <si>
    <t>light 6_17363_CalCurv_Y32_unlabeleledvslabeled_pt25to1 Total Area</t>
  </si>
  <si>
    <t>light 6_17363_CalCurv_Y32_unlabeleledvslabeled_pt25to1_02 Total Area</t>
  </si>
  <si>
    <t>light 6_17363_CalCurv_Y32_unlabeleledvslabeled_pt25to1_03 Total Area</t>
  </si>
  <si>
    <t>light 6_17363_CalCurv_Y32_unlabeleledvslabeled_pt5to1_02 Total Area</t>
  </si>
  <si>
    <t>light 6_17363_CalCurv_Y32_unlabeleledvslabeled_pt5to1_03 Total Area</t>
  </si>
  <si>
    <t>light 6_17363_CalCurv_Y32_unlabeleledvslabeled_pt6to1 Total Area</t>
  </si>
  <si>
    <t>light 6_17363_CalCurv_Y32_unlabeleledvslabeled_pt6to1_02 Total Area</t>
  </si>
  <si>
    <t>light 6_17363_CalCurv_Y32_unlabeleledvslabeled_pt6to1_03 Total Area</t>
  </si>
  <si>
    <t>light 6_17363_CalCurv_Y32_unlabeleledvslabeled_pt75to1 Total Area</t>
  </si>
  <si>
    <t>light 6_17363_CalCurv_Y32_unlabeleledvslabeled_pt75to1_02 Total Area</t>
  </si>
  <si>
    <t>light 6_17363_CalCurv_Y32_unlabeleledvslabeled_pt75to1_03 Total Area</t>
  </si>
  <si>
    <t>Ratio pY32/pY32*</t>
  </si>
  <si>
    <t>TIY[+80]VRDPTSNK (687.3266) m/z)</t>
  </si>
  <si>
    <t>TIY[+80]VRDP(C13N15)TSNK (458.5535)</t>
  </si>
  <si>
    <t xml:space="preserve">light 1_17363_CalCurv_Y32_unlabeleledvslabeled_1pt5to1 </t>
  </si>
  <si>
    <t xml:space="preserve">light 1_17363_CalCurv_Y32_unlabeleledvslabeled_1pt5to1_01 </t>
  </si>
  <si>
    <t>2+ charge</t>
  </si>
  <si>
    <t>Average</t>
  </si>
  <si>
    <t xml:space="preserve">Peak Ratio </t>
  </si>
  <si>
    <t>Standard Deviation</t>
  </si>
  <si>
    <t>%CV</t>
  </si>
  <si>
    <t>[pY32/pY32*] Ratio</t>
  </si>
  <si>
    <t xml:space="preserve"> Molar Ratio [pY32/pY32*]</t>
  </si>
  <si>
    <t>Peak Area Ratio (pY32/pY32*)</t>
  </si>
  <si>
    <t>Skyline results for total area under the curve for each peptide and various charge states.</t>
  </si>
  <si>
    <t>Average of Calibration Curve, 2+ Charge State Only</t>
  </si>
  <si>
    <t>unmodified Y32 contamination (%)</t>
  </si>
  <si>
    <t>3+ Charge Peak Area</t>
  </si>
  <si>
    <t>2+ Charge Peak Area</t>
  </si>
  <si>
    <t>Column H should only illustrate contamination of unmodified and/or the degradation of pY32 to unmodified Y32</t>
  </si>
  <si>
    <t>TIY[+80]VRDP(C13N15)TSNK (460.5581 m/z)</t>
  </si>
  <si>
    <t xml:space="preserve">TIY[+80]VRDP(C13N15)TSNK (690.3336 m/z) </t>
  </si>
  <si>
    <t>TIYVRDPTSNK (431.8981 m/z)</t>
  </si>
  <si>
    <t>TIYVRDPTSNK (647.3435 m/z)</t>
  </si>
  <si>
    <t>Column I: Calculation takes the peak area of 2+ charge TIY[+80]VRDPTSNK (687.3266) m/z) and divides by peak area of 2+ of TIY[+80]VRDP(C13N15)TSNK (690.3336 m/z).</t>
  </si>
  <si>
    <t>Notes</t>
  </si>
  <si>
    <t>Calibration Curve for Macrophage Studies (2+ Charge)</t>
  </si>
  <si>
    <t>3+ charge</t>
  </si>
  <si>
    <t>Average 2+ Charge</t>
  </si>
  <si>
    <t>Average 3+ Charge</t>
  </si>
  <si>
    <t>Average of Calibration Curve, 3+ Charge State Only</t>
  </si>
  <si>
    <t>Numbers were generated from taking the average peak area ratios at a given molar ratio above. This calibration curve is more precise and %CV are lower. We will use this one for calculations.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</si>
</sst>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6" fillId="0" borderId="10" xfId="0" applyFon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33" borderId="12" xfId="0" applyFont="1" applyFill="1" applyBorder="1" applyAlignment="1">
      <alignment horizontal="center"/>
    </xf>
    <xf numFmtId="0" fontId="0" fillId="33" borderId="12" xfId="0" applyFill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18" fillId="0" borderId="12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164" fontId="0" fillId="33" borderId="12" xfId="0" applyNumberFormat="1" applyFill="1" applyBorder="1" applyAlignment="1">
      <alignment horizontal="center"/>
    </xf>
    <xf numFmtId="0" fontId="0" fillId="33" borderId="12" xfId="0" applyFill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3224650043744534"/>
                  <c:y val="-2.760462233887430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'Average Calibration Curve Graph'!$D$4:$D$11</c:f>
                <c:numCache>
                  <c:formatCode>General</c:formatCode>
                  <c:ptCount val="8"/>
                  <c:pt idx="0">
                    <c:v>4.0330021532710278E-3</c:v>
                  </c:pt>
                  <c:pt idx="1">
                    <c:v>1.8678634319523005E-2</c:v>
                  </c:pt>
                  <c:pt idx="2">
                    <c:v>1.7241000149914806E-2</c:v>
                  </c:pt>
                  <c:pt idx="3">
                    <c:v>1.1030318277259086E-2</c:v>
                  </c:pt>
                  <c:pt idx="4">
                    <c:v>2.553397784058252E-2</c:v>
                  </c:pt>
                  <c:pt idx="5">
                    <c:v>7.7848281315710845E-3</c:v>
                  </c:pt>
                  <c:pt idx="6">
                    <c:v>6.5083054074477537E-2</c:v>
                  </c:pt>
                  <c:pt idx="7">
                    <c:v>9.2499314509691344E-2</c:v>
                  </c:pt>
                </c:numCache>
              </c:numRef>
            </c:plus>
            <c:minus>
              <c:numRef>
                <c:f>'Average Calibration Curve Graph'!$D$4:$D$11</c:f>
                <c:numCache>
                  <c:formatCode>General</c:formatCode>
                  <c:ptCount val="8"/>
                  <c:pt idx="0">
                    <c:v>4.0330021532710278E-3</c:v>
                  </c:pt>
                  <c:pt idx="1">
                    <c:v>1.8678634319523005E-2</c:v>
                  </c:pt>
                  <c:pt idx="2">
                    <c:v>1.7241000149914806E-2</c:v>
                  </c:pt>
                  <c:pt idx="3">
                    <c:v>1.1030318277259086E-2</c:v>
                  </c:pt>
                  <c:pt idx="4">
                    <c:v>2.553397784058252E-2</c:v>
                  </c:pt>
                  <c:pt idx="5">
                    <c:v>7.7848281315710845E-3</c:v>
                  </c:pt>
                  <c:pt idx="6">
                    <c:v>6.5083054074477537E-2</c:v>
                  </c:pt>
                  <c:pt idx="7">
                    <c:v>9.2499314509691344E-2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'Average Calibration Curve Graph'!$B$4:$B$11</c:f>
              <c:numCache>
                <c:formatCode>General</c:formatCode>
                <c:ptCount val="8"/>
                <c:pt idx="0">
                  <c:v>0.1</c:v>
                </c:pt>
                <c:pt idx="1">
                  <c:v>0.25</c:v>
                </c:pt>
                <c:pt idx="2">
                  <c:v>0.5</c:v>
                </c:pt>
                <c:pt idx="3">
                  <c:v>0.6</c:v>
                </c:pt>
                <c:pt idx="4">
                  <c:v>0.75</c:v>
                </c:pt>
                <c:pt idx="5">
                  <c:v>1</c:v>
                </c:pt>
                <c:pt idx="6">
                  <c:v>1.25</c:v>
                </c:pt>
                <c:pt idx="7">
                  <c:v>1.5</c:v>
                </c:pt>
              </c:numCache>
            </c:numRef>
          </c:xVal>
          <c:yVal>
            <c:numRef>
              <c:f>'Average Calibration Curve Graph'!$C$4:$C$11</c:f>
              <c:numCache>
                <c:formatCode>0.00</c:formatCode>
                <c:ptCount val="8"/>
                <c:pt idx="0">
                  <c:v>0.13270631344981718</c:v>
                </c:pt>
                <c:pt idx="1">
                  <c:v>0.31484180662905631</c:v>
                </c:pt>
                <c:pt idx="2">
                  <c:v>0.74653127470519631</c:v>
                </c:pt>
                <c:pt idx="3">
                  <c:v>0.84118969822816536</c:v>
                </c:pt>
                <c:pt idx="4">
                  <c:v>1.192107361261038</c:v>
                </c:pt>
                <c:pt idx="5">
                  <c:v>1.3575302219353216</c:v>
                </c:pt>
                <c:pt idx="6">
                  <c:v>1.7862703693508355</c:v>
                </c:pt>
                <c:pt idx="7">
                  <c:v>2.3482519844635386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5C-4A3D-B343-602FF2D0BD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8132192"/>
        <c:axId val="658133176"/>
      </c:scatterChart>
      <c:valAx>
        <c:axId val="658132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Molar</a:t>
                </a:r>
                <a:r>
                  <a:rPr lang="en-US" baseline="0"/>
                  <a:t> Ratio (pY32/pY32*)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133176"/>
        <c:crosses val="autoZero"/>
        <c:crossBetween val="midCat"/>
      </c:valAx>
      <c:valAx>
        <c:axId val="6581331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Peak</a:t>
                </a:r>
                <a:r>
                  <a:rPr lang="en-US" baseline="0"/>
                  <a:t> Area Ratio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132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080468066491689"/>
                  <c:y val="-2.949219889180518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'3+ Charge Cal.'!$C$3:$C$10</c:f>
                <c:numCache>
                  <c:formatCode>General</c:formatCode>
                  <c:ptCount val="8"/>
                  <c:pt idx="0">
                    <c:v>1.3881556492090058E-2</c:v>
                  </c:pt>
                  <c:pt idx="1">
                    <c:v>5.2423350466995151E-2</c:v>
                  </c:pt>
                  <c:pt idx="2">
                    <c:v>0.23969634801039344</c:v>
                  </c:pt>
                  <c:pt idx="3">
                    <c:v>0.23589112168691587</c:v>
                  </c:pt>
                  <c:pt idx="4">
                    <c:v>0.17120411229201019</c:v>
                  </c:pt>
                  <c:pt idx="5">
                    <c:v>0.26655443686527514</c:v>
                  </c:pt>
                  <c:pt idx="6">
                    <c:v>0.35220351930640781</c:v>
                  </c:pt>
                  <c:pt idx="7">
                    <c:v>1.1945573172660964</c:v>
                  </c:pt>
                </c:numCache>
              </c:numRef>
            </c:plus>
            <c:minus>
              <c:numRef>
                <c:f>'3+ Charge Cal.'!$C$3:$C$10</c:f>
                <c:numCache>
                  <c:formatCode>General</c:formatCode>
                  <c:ptCount val="8"/>
                  <c:pt idx="0">
                    <c:v>1.3881556492090058E-2</c:v>
                  </c:pt>
                  <c:pt idx="1">
                    <c:v>5.2423350466995151E-2</c:v>
                  </c:pt>
                  <c:pt idx="2">
                    <c:v>0.23969634801039344</c:v>
                  </c:pt>
                  <c:pt idx="3">
                    <c:v>0.23589112168691587</c:v>
                  </c:pt>
                  <c:pt idx="4">
                    <c:v>0.17120411229201019</c:v>
                  </c:pt>
                  <c:pt idx="5">
                    <c:v>0.26655443686527514</c:v>
                  </c:pt>
                  <c:pt idx="6">
                    <c:v>0.35220351930640781</c:v>
                  </c:pt>
                  <c:pt idx="7">
                    <c:v>1.1945573172660964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'3+ Charge Cal.'!$A$3:$A$10</c:f>
              <c:numCache>
                <c:formatCode>General</c:formatCode>
                <c:ptCount val="8"/>
                <c:pt idx="0">
                  <c:v>0.1</c:v>
                </c:pt>
                <c:pt idx="1">
                  <c:v>0.25</c:v>
                </c:pt>
                <c:pt idx="2">
                  <c:v>0.5</c:v>
                </c:pt>
                <c:pt idx="3">
                  <c:v>0.6</c:v>
                </c:pt>
                <c:pt idx="4">
                  <c:v>0.75</c:v>
                </c:pt>
                <c:pt idx="5">
                  <c:v>1</c:v>
                </c:pt>
                <c:pt idx="6">
                  <c:v>1.25</c:v>
                </c:pt>
                <c:pt idx="7">
                  <c:v>1.5</c:v>
                </c:pt>
              </c:numCache>
            </c:numRef>
          </c:xVal>
          <c:yVal>
            <c:numRef>
              <c:f>'3+ Charge Cal.'!$B$3:$B$10</c:f>
              <c:numCache>
                <c:formatCode>General</c:formatCode>
                <c:ptCount val="8"/>
                <c:pt idx="0">
                  <c:v>0.28178521871927936</c:v>
                </c:pt>
                <c:pt idx="1">
                  <c:v>0.65723633101391132</c:v>
                </c:pt>
                <c:pt idx="2">
                  <c:v>1.8882233485636797</c:v>
                </c:pt>
                <c:pt idx="3">
                  <c:v>1.9418682390575688</c:v>
                </c:pt>
                <c:pt idx="4">
                  <c:v>2.5673485428344094</c:v>
                </c:pt>
                <c:pt idx="5">
                  <c:v>3.1316562407698911</c:v>
                </c:pt>
                <c:pt idx="6">
                  <c:v>4.2159961137546622</c:v>
                </c:pt>
                <c:pt idx="7">
                  <c:v>4.9949644748644086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B0-4CA2-9762-D9691F0C7D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2101208"/>
        <c:axId val="822097928"/>
      </c:scatterChart>
      <c:valAx>
        <c:axId val="8221012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Molar</a:t>
                </a:r>
                <a:r>
                  <a:rPr lang="en-US" baseline="0"/>
                  <a:t> Ratio (pY32/pY32*)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2097928"/>
        <c:crosses val="autoZero"/>
        <c:crossBetween val="midCat"/>
      </c:valAx>
      <c:valAx>
        <c:axId val="8220979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Peak</a:t>
                </a:r>
                <a:r>
                  <a:rPr lang="en-US" baseline="0"/>
                  <a:t> Area Ratio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2101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838200</xdr:colOff>
      <xdr:row>12</xdr:row>
      <xdr:rowOff>33337</xdr:rowOff>
    </xdr:from>
    <xdr:to>
      <xdr:col>5</xdr:col>
      <xdr:colOff>304800</xdr:colOff>
      <xdr:row>26</xdr:row>
      <xdr:rowOff>109537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914400</xdr:colOff>
      <xdr:row>12</xdr:row>
      <xdr:rowOff>85725</xdr:rowOff>
    </xdr:from>
    <xdr:to>
      <xdr:col>2</xdr:col>
      <xdr:colOff>1619250</xdr:colOff>
      <xdr:row>26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workbookViewId="0">
      <selection activeCell="H37" sqref="H37"/>
    </sheetView>
  </sheetViews>
  <sheetFormatPr defaultRowHeight="15" x14ac:dyDescent="0.25"/>
  <cols>
    <col min="1" max="1" width="71.28515625" customWidth="1"/>
    <col min="2" max="2" width="28.7109375" customWidth="1"/>
    <col min="3" max="3" width="27" customWidth="1"/>
    <col min="4" max="4" width="32.140625" customWidth="1"/>
    <col min="5" max="5" width="37.5703125" customWidth="1"/>
    <col min="6" max="6" width="39.140625" customWidth="1"/>
    <col min="7" max="7" width="39.85546875" customWidth="1"/>
    <col min="8" max="8" width="32.140625" customWidth="1"/>
    <col min="9" max="9" width="19.42578125" customWidth="1"/>
    <col min="10" max="10" width="20.5703125" customWidth="1"/>
    <col min="11" max="11" width="16.42578125" customWidth="1"/>
    <col min="12" max="12" width="17.42578125" customWidth="1"/>
    <col min="13" max="13" width="17.140625" customWidth="1"/>
  </cols>
  <sheetData>
    <row r="1" spans="1:12" x14ac:dyDescent="0.25">
      <c r="A1" s="22" t="s">
        <v>36</v>
      </c>
      <c r="B1" s="22"/>
      <c r="C1" s="22"/>
      <c r="D1" s="22"/>
      <c r="E1" s="22"/>
      <c r="F1" s="22"/>
      <c r="G1" s="22"/>
      <c r="H1" s="22"/>
      <c r="I1" s="22"/>
      <c r="J1" s="22"/>
    </row>
    <row r="2" spans="1:12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</row>
    <row r="3" spans="1:12" x14ac:dyDescent="0.25">
      <c r="A3" s="10"/>
      <c r="B3" s="11" t="s">
        <v>40</v>
      </c>
      <c r="C3" s="11" t="s">
        <v>39</v>
      </c>
      <c r="D3" s="11" t="s">
        <v>40</v>
      </c>
      <c r="E3" s="11" t="s">
        <v>39</v>
      </c>
      <c r="F3" s="11" t="s">
        <v>40</v>
      </c>
      <c r="G3" s="11" t="s">
        <v>39</v>
      </c>
      <c r="H3" s="11"/>
      <c r="I3" s="11" t="s">
        <v>28</v>
      </c>
      <c r="J3" s="11" t="s">
        <v>50</v>
      </c>
      <c r="K3" s="18" t="s">
        <v>49</v>
      </c>
      <c r="L3" s="11" t="s">
        <v>51</v>
      </c>
    </row>
    <row r="4" spans="1:12" x14ac:dyDescent="0.25">
      <c r="A4" s="10"/>
      <c r="B4" s="11" t="s">
        <v>45</v>
      </c>
      <c r="C4" s="11" t="s">
        <v>44</v>
      </c>
      <c r="D4" s="11" t="s">
        <v>24</v>
      </c>
      <c r="E4" s="11" t="s">
        <v>25</v>
      </c>
      <c r="F4" s="11" t="s">
        <v>43</v>
      </c>
      <c r="G4" s="11" t="s">
        <v>42</v>
      </c>
      <c r="H4" s="11" t="s">
        <v>38</v>
      </c>
      <c r="I4" s="17" t="s">
        <v>23</v>
      </c>
      <c r="J4" s="17" t="s">
        <v>23</v>
      </c>
      <c r="K4" s="17" t="s">
        <v>23</v>
      </c>
      <c r="L4" s="17" t="s">
        <v>23</v>
      </c>
    </row>
    <row r="5" spans="1:12" x14ac:dyDescent="0.25">
      <c r="A5" s="10" t="s">
        <v>1</v>
      </c>
      <c r="B5" s="11">
        <v>0</v>
      </c>
      <c r="C5" s="11">
        <v>0</v>
      </c>
      <c r="D5" s="11">
        <v>1957513</v>
      </c>
      <c r="E5" s="11">
        <v>1036170</v>
      </c>
      <c r="F5" s="11">
        <v>15169367</v>
      </c>
      <c r="G5" s="11">
        <v>3895261</v>
      </c>
      <c r="H5" s="12">
        <f>(B5/D5)*100</f>
        <v>0</v>
      </c>
      <c r="I5" s="11">
        <f>D5/F5</f>
        <v>0.12904381573733434</v>
      </c>
      <c r="J5" s="11"/>
      <c r="K5" s="10">
        <f>E5/G5</f>
        <v>0.26600784902475083</v>
      </c>
      <c r="L5" s="10"/>
    </row>
    <row r="6" spans="1:12" x14ac:dyDescent="0.25">
      <c r="A6" s="10" t="s">
        <v>10</v>
      </c>
      <c r="B6" s="11">
        <v>0</v>
      </c>
      <c r="C6" s="11">
        <v>9274</v>
      </c>
      <c r="D6" s="11">
        <v>2370547</v>
      </c>
      <c r="E6" s="11">
        <v>1317377</v>
      </c>
      <c r="F6" s="11">
        <v>17299666</v>
      </c>
      <c r="G6" s="11">
        <v>4586589</v>
      </c>
      <c r="H6" s="12">
        <f t="shared" ref="H6:H36" si="0">(B6/D6)*100</f>
        <v>0</v>
      </c>
      <c r="I6" s="11">
        <f>D6/F6</f>
        <v>0.13702848367130324</v>
      </c>
      <c r="J6" s="11"/>
      <c r="K6" s="10">
        <f t="shared" ref="K6:K36" si="1">E6/G6</f>
        <v>0.28722368627317602</v>
      </c>
      <c r="L6" s="10"/>
    </row>
    <row r="7" spans="1:12" x14ac:dyDescent="0.25">
      <c r="A7" s="10" t="s">
        <v>11</v>
      </c>
      <c r="B7" s="11">
        <v>0</v>
      </c>
      <c r="C7" s="11">
        <v>0</v>
      </c>
      <c r="D7" s="11">
        <v>1519457</v>
      </c>
      <c r="E7" s="11">
        <v>730277</v>
      </c>
      <c r="F7" s="11">
        <v>11506972</v>
      </c>
      <c r="G7" s="11">
        <v>2499886</v>
      </c>
      <c r="H7" s="12">
        <f t="shared" si="0"/>
        <v>0</v>
      </c>
      <c r="I7" s="11">
        <f>D7/F7</f>
        <v>0.13204664094081398</v>
      </c>
      <c r="J7" s="11"/>
      <c r="K7" s="10">
        <f t="shared" si="1"/>
        <v>0.29212412085991118</v>
      </c>
      <c r="L7" s="10"/>
    </row>
    <row r="8" spans="1:12" x14ac:dyDescent="0.25">
      <c r="A8" s="10"/>
      <c r="B8" s="11"/>
      <c r="C8" s="11"/>
      <c r="D8" s="11"/>
      <c r="E8" s="11"/>
      <c r="F8" s="11"/>
      <c r="G8" s="11"/>
      <c r="H8" s="12"/>
      <c r="I8" s="13" t="s">
        <v>29</v>
      </c>
      <c r="J8" s="14">
        <f>AVERAGE(I5:I7)</f>
        <v>0.13270631344981718</v>
      </c>
      <c r="K8" s="13" t="s">
        <v>29</v>
      </c>
      <c r="L8" s="10">
        <f>AVERAGE(K5:K7)</f>
        <v>0.28178521871927936</v>
      </c>
    </row>
    <row r="9" spans="1:12" x14ac:dyDescent="0.25">
      <c r="A9" s="10" t="s">
        <v>12</v>
      </c>
      <c r="B9" s="11">
        <v>8027</v>
      </c>
      <c r="C9" s="11">
        <v>0</v>
      </c>
      <c r="D9" s="11">
        <v>3724348</v>
      </c>
      <c r="E9" s="11">
        <v>2102695</v>
      </c>
      <c r="F9" s="11">
        <v>11203213</v>
      </c>
      <c r="G9" s="11">
        <v>2929492</v>
      </c>
      <c r="H9" s="12">
        <f t="shared" si="0"/>
        <v>0.215527657458433</v>
      </c>
      <c r="I9" s="11">
        <f>D9/F9</f>
        <v>0.3324357039360048</v>
      </c>
      <c r="J9" s="11"/>
      <c r="K9" s="10">
        <f t="shared" si="1"/>
        <v>0.71776779045650241</v>
      </c>
      <c r="L9" s="10"/>
    </row>
    <row r="10" spans="1:12" x14ac:dyDescent="0.25">
      <c r="A10" s="10" t="s">
        <v>13</v>
      </c>
      <c r="B10" s="11">
        <v>0</v>
      </c>
      <c r="C10" s="11">
        <v>8461</v>
      </c>
      <c r="D10" s="11">
        <v>7343004</v>
      </c>
      <c r="E10" s="11">
        <v>4170192</v>
      </c>
      <c r="F10" s="11">
        <v>24871256</v>
      </c>
      <c r="G10" s="11">
        <v>6647036</v>
      </c>
      <c r="H10" s="12">
        <f t="shared" si="0"/>
        <v>0</v>
      </c>
      <c r="I10" s="11">
        <f>D10/F10</f>
        <v>0.29524057811957705</v>
      </c>
      <c r="J10" s="11"/>
      <c r="K10" s="10">
        <f t="shared" si="1"/>
        <v>0.62737617187570516</v>
      </c>
      <c r="L10" s="10"/>
    </row>
    <row r="11" spans="1:12" x14ac:dyDescent="0.25">
      <c r="A11" s="10" t="s">
        <v>14</v>
      </c>
      <c r="B11" s="11">
        <v>0</v>
      </c>
      <c r="C11" s="11">
        <v>10308</v>
      </c>
      <c r="D11" s="11">
        <v>5960194</v>
      </c>
      <c r="E11" s="11">
        <v>2549349</v>
      </c>
      <c r="F11" s="11">
        <v>18810826</v>
      </c>
      <c r="G11" s="11">
        <v>4068770</v>
      </c>
      <c r="H11" s="12">
        <f t="shared" si="0"/>
        <v>0</v>
      </c>
      <c r="I11" s="11">
        <f>D11/F11</f>
        <v>0.31684913783158697</v>
      </c>
      <c r="J11" s="11"/>
      <c r="K11" s="10">
        <f t="shared" si="1"/>
        <v>0.62656503070952652</v>
      </c>
      <c r="L11" s="10"/>
    </row>
    <row r="12" spans="1:12" x14ac:dyDescent="0.25">
      <c r="A12" s="10"/>
      <c r="B12" s="11"/>
      <c r="C12" s="11"/>
      <c r="D12" s="11"/>
      <c r="E12" s="11"/>
      <c r="F12" s="11"/>
      <c r="G12" s="11"/>
      <c r="H12" s="12"/>
      <c r="I12" s="13" t="s">
        <v>29</v>
      </c>
      <c r="J12" s="14">
        <f>AVERAGE(I9:I11)</f>
        <v>0.31484180662905631</v>
      </c>
      <c r="K12" s="13" t="s">
        <v>29</v>
      </c>
      <c r="L12" s="10">
        <f>AVERAGE(K9:K11)</f>
        <v>0.65723633101391132</v>
      </c>
    </row>
    <row r="13" spans="1:12" x14ac:dyDescent="0.25">
      <c r="A13" s="10" t="s">
        <v>15</v>
      </c>
      <c r="B13" s="11">
        <v>8769</v>
      </c>
      <c r="C13" s="11">
        <v>73520</v>
      </c>
      <c r="D13" s="11">
        <v>15264996</v>
      </c>
      <c r="E13" s="11">
        <v>8647706</v>
      </c>
      <c r="F13" s="11">
        <v>20119340</v>
      </c>
      <c r="G13" s="11">
        <v>5031444</v>
      </c>
      <c r="H13" s="12">
        <f t="shared" si="0"/>
        <v>5.7445150984644873E-2</v>
      </c>
      <c r="I13" s="11">
        <f>D13/F13</f>
        <v>0.75872250282563936</v>
      </c>
      <c r="J13" s="11"/>
      <c r="K13" s="10">
        <f t="shared" si="1"/>
        <v>1.7187324354598799</v>
      </c>
      <c r="L13" s="10"/>
    </row>
    <row r="14" spans="1:12" x14ac:dyDescent="0.25">
      <c r="A14" s="10" t="s">
        <v>16</v>
      </c>
      <c r="B14" s="11">
        <v>0</v>
      </c>
      <c r="C14" s="11">
        <v>30360</v>
      </c>
      <c r="D14" s="11">
        <v>12485975</v>
      </c>
      <c r="E14" s="11">
        <v>7628062</v>
      </c>
      <c r="F14" s="11">
        <v>17002988</v>
      </c>
      <c r="G14" s="11">
        <v>3707056</v>
      </c>
      <c r="H14" s="12">
        <f t="shared" si="0"/>
        <v>0</v>
      </c>
      <c r="I14" s="11">
        <f>D14/F14</f>
        <v>0.73434004658475327</v>
      </c>
      <c r="J14" s="11"/>
      <c r="K14" s="10">
        <f t="shared" si="1"/>
        <v>2.0577142616674795</v>
      </c>
      <c r="L14" s="10"/>
    </row>
    <row r="15" spans="1:12" x14ac:dyDescent="0.25">
      <c r="A15" s="10"/>
      <c r="B15" s="11"/>
      <c r="C15" s="11"/>
      <c r="D15" s="11"/>
      <c r="E15" s="11"/>
      <c r="F15" s="11"/>
      <c r="G15" s="11"/>
      <c r="H15" s="12"/>
      <c r="I15" s="13" t="s">
        <v>29</v>
      </c>
      <c r="J15" s="14">
        <f>AVERAGE(I13:I14)</f>
        <v>0.74653127470519631</v>
      </c>
      <c r="K15" s="13" t="s">
        <v>29</v>
      </c>
      <c r="L15" s="10">
        <f>AVERAGE(K13:K14)</f>
        <v>1.8882233485636797</v>
      </c>
    </row>
    <row r="16" spans="1:12" x14ac:dyDescent="0.25">
      <c r="A16" s="10" t="s">
        <v>17</v>
      </c>
      <c r="B16" s="11">
        <v>0</v>
      </c>
      <c r="C16" s="11">
        <v>0</v>
      </c>
      <c r="D16" s="11">
        <v>5026813</v>
      </c>
      <c r="E16" s="11">
        <v>2722965</v>
      </c>
      <c r="F16" s="11">
        <v>6067188</v>
      </c>
      <c r="G16" s="11">
        <v>1563543</v>
      </c>
      <c r="H16" s="12">
        <f t="shared" si="0"/>
        <v>0</v>
      </c>
      <c r="I16" s="11">
        <f>D16/F16</f>
        <v>0.82852435098434396</v>
      </c>
      <c r="J16" s="11"/>
      <c r="K16" s="10">
        <f t="shared" si="1"/>
        <v>1.7415350904963918</v>
      </c>
      <c r="L16" s="10"/>
    </row>
    <row r="17" spans="1:12" x14ac:dyDescent="0.25">
      <c r="A17" s="10" t="s">
        <v>18</v>
      </c>
      <c r="B17" s="11">
        <v>0</v>
      </c>
      <c r="C17" s="11">
        <v>22418</v>
      </c>
      <c r="D17" s="11">
        <v>9563587</v>
      </c>
      <c r="E17" s="11">
        <v>5557735</v>
      </c>
      <c r="F17" s="11">
        <v>11299717</v>
      </c>
      <c r="G17" s="11">
        <v>2952774</v>
      </c>
      <c r="H17" s="12">
        <f t="shared" si="0"/>
        <v>0</v>
      </c>
      <c r="I17" s="11">
        <f>D17/F17</f>
        <v>0.84635632910098546</v>
      </c>
      <c r="J17" s="11"/>
      <c r="K17" s="10">
        <f t="shared" si="1"/>
        <v>1.882208052495721</v>
      </c>
      <c r="L17" s="10"/>
    </row>
    <row r="18" spans="1:12" x14ac:dyDescent="0.25">
      <c r="A18" s="10" t="s">
        <v>19</v>
      </c>
      <c r="B18" s="11">
        <v>8844</v>
      </c>
      <c r="C18" s="11">
        <v>0</v>
      </c>
      <c r="D18" s="11">
        <v>6805242</v>
      </c>
      <c r="E18" s="11">
        <v>3158064</v>
      </c>
      <c r="F18" s="11">
        <v>8018540</v>
      </c>
      <c r="G18" s="11">
        <v>1434270</v>
      </c>
      <c r="H18" s="12">
        <f t="shared" si="0"/>
        <v>0.12995864070667876</v>
      </c>
      <c r="I18" s="11">
        <f>D18/F18</f>
        <v>0.84868841459916644</v>
      </c>
      <c r="J18" s="11"/>
      <c r="K18" s="10">
        <f t="shared" si="1"/>
        <v>2.2018615741805938</v>
      </c>
      <c r="L18" s="10"/>
    </row>
    <row r="19" spans="1:12" x14ac:dyDescent="0.25">
      <c r="A19" s="10"/>
      <c r="B19" s="11"/>
      <c r="C19" s="11"/>
      <c r="D19" s="11"/>
      <c r="E19" s="11"/>
      <c r="F19" s="11"/>
      <c r="G19" s="11"/>
      <c r="H19" s="12"/>
      <c r="I19" s="13" t="s">
        <v>29</v>
      </c>
      <c r="J19" s="14">
        <f>AVERAGE(I16:I18)</f>
        <v>0.84118969822816536</v>
      </c>
      <c r="K19" s="13" t="s">
        <v>29</v>
      </c>
      <c r="L19" s="10">
        <f>AVERAGE(K16:K18)</f>
        <v>1.9418682390575688</v>
      </c>
    </row>
    <row r="20" spans="1:12" x14ac:dyDescent="0.25">
      <c r="A20" s="10" t="s">
        <v>20</v>
      </c>
      <c r="B20" s="11">
        <v>0</v>
      </c>
      <c r="C20" s="11">
        <v>28543</v>
      </c>
      <c r="D20" s="11">
        <v>10654720</v>
      </c>
      <c r="E20" s="11">
        <v>6205758</v>
      </c>
      <c r="F20" s="11">
        <v>8856206</v>
      </c>
      <c r="G20" s="11">
        <v>2577098</v>
      </c>
      <c r="H20" s="12">
        <f t="shared" si="0"/>
        <v>0</v>
      </c>
      <c r="I20" s="11">
        <f>D20/F20</f>
        <v>1.2030795128297602</v>
      </c>
      <c r="J20" s="11"/>
      <c r="K20" s="10">
        <f t="shared" si="1"/>
        <v>2.408041137744859</v>
      </c>
      <c r="L20" s="10"/>
    </row>
    <row r="21" spans="1:12" x14ac:dyDescent="0.25">
      <c r="A21" s="10" t="s">
        <v>21</v>
      </c>
      <c r="B21" s="11">
        <v>0</v>
      </c>
      <c r="C21" s="11">
        <v>73431</v>
      </c>
      <c r="D21" s="11">
        <v>17418312</v>
      </c>
      <c r="E21" s="11">
        <v>11071268</v>
      </c>
      <c r="F21" s="11">
        <v>14978067</v>
      </c>
      <c r="G21" s="11">
        <v>4028294</v>
      </c>
      <c r="H21" s="12">
        <f t="shared" si="0"/>
        <v>0</v>
      </c>
      <c r="I21" s="11">
        <f>D21/F21</f>
        <v>1.1629212234128743</v>
      </c>
      <c r="J21" s="11"/>
      <c r="K21" s="10">
        <f t="shared" si="1"/>
        <v>2.7483763598188218</v>
      </c>
      <c r="L21" s="10"/>
    </row>
    <row r="22" spans="1:12" x14ac:dyDescent="0.25">
      <c r="A22" s="10" t="s">
        <v>22</v>
      </c>
      <c r="B22" s="11">
        <v>0</v>
      </c>
      <c r="C22" s="11">
        <v>47181</v>
      </c>
      <c r="D22" s="11">
        <v>12040445</v>
      </c>
      <c r="E22" s="11">
        <v>4926101</v>
      </c>
      <c r="F22" s="11">
        <v>9948139</v>
      </c>
      <c r="G22" s="11">
        <v>1935122</v>
      </c>
      <c r="H22" s="12">
        <f t="shared" si="0"/>
        <v>0</v>
      </c>
      <c r="I22" s="11">
        <f>D22/F22</f>
        <v>1.2103213475404797</v>
      </c>
      <c r="J22" s="11"/>
      <c r="K22" s="10">
        <f t="shared" si="1"/>
        <v>2.5456281309395479</v>
      </c>
      <c r="L22" s="10"/>
    </row>
    <row r="23" spans="1:12" x14ac:dyDescent="0.25">
      <c r="A23" s="10"/>
      <c r="B23" s="11"/>
      <c r="C23" s="11"/>
      <c r="D23" s="11"/>
      <c r="E23" s="11"/>
      <c r="F23" s="11"/>
      <c r="G23" s="11"/>
      <c r="H23" s="12"/>
      <c r="I23" s="13" t="s">
        <v>29</v>
      </c>
      <c r="J23" s="14">
        <f>AVERAGE(I20:I22)</f>
        <v>1.192107361261038</v>
      </c>
      <c r="K23" s="13" t="s">
        <v>29</v>
      </c>
      <c r="L23" s="10">
        <f>AVERAGE(K20:K22)</f>
        <v>2.5673485428344094</v>
      </c>
    </row>
    <row r="24" spans="1:12" x14ac:dyDescent="0.25">
      <c r="A24" s="10" t="s">
        <v>0</v>
      </c>
      <c r="B24" s="11">
        <v>9029</v>
      </c>
      <c r="C24" s="11">
        <v>114450</v>
      </c>
      <c r="D24" s="11">
        <v>27944070</v>
      </c>
      <c r="E24" s="11">
        <v>14939321</v>
      </c>
      <c r="F24" s="11">
        <v>20719820</v>
      </c>
      <c r="G24" s="11">
        <v>4844149</v>
      </c>
      <c r="H24" s="12">
        <f t="shared" si="0"/>
        <v>3.2310969733471182E-2</v>
      </c>
      <c r="I24" s="11">
        <f>D24/F24</f>
        <v>1.3486637432178465</v>
      </c>
      <c r="J24" s="11"/>
      <c r="K24" s="10">
        <f t="shared" si="1"/>
        <v>3.0839928747030698</v>
      </c>
      <c r="L24" s="10"/>
    </row>
    <row r="25" spans="1:12" x14ac:dyDescent="0.25">
      <c r="A25" s="10" t="s">
        <v>8</v>
      </c>
      <c r="B25" s="11">
        <v>17871</v>
      </c>
      <c r="C25" s="11">
        <v>129820</v>
      </c>
      <c r="D25" s="11">
        <v>20574978</v>
      </c>
      <c r="E25" s="11">
        <v>15129786</v>
      </c>
      <c r="F25" s="11">
        <v>15121080</v>
      </c>
      <c r="G25" s="11">
        <v>4425432</v>
      </c>
      <c r="H25" s="12">
        <f t="shared" si="0"/>
        <v>8.6857930054651825E-2</v>
      </c>
      <c r="I25" s="11">
        <f>D25/F25</f>
        <v>1.3606817766984898</v>
      </c>
      <c r="J25" s="11"/>
      <c r="K25" s="10">
        <f t="shared" si="1"/>
        <v>3.4188269077459554</v>
      </c>
      <c r="L25" s="10"/>
    </row>
    <row r="26" spans="1:12" x14ac:dyDescent="0.25">
      <c r="A26" s="10" t="s">
        <v>9</v>
      </c>
      <c r="B26" s="11">
        <v>0</v>
      </c>
      <c r="C26" s="11">
        <v>82468</v>
      </c>
      <c r="D26" s="11">
        <v>13628982</v>
      </c>
      <c r="E26" s="11">
        <v>5185678</v>
      </c>
      <c r="F26" s="11">
        <v>9997455</v>
      </c>
      <c r="G26" s="11">
        <v>1793019</v>
      </c>
      <c r="H26" s="12">
        <f t="shared" si="0"/>
        <v>0</v>
      </c>
      <c r="I26" s="11">
        <f>D26/F26</f>
        <v>1.3632451458896289</v>
      </c>
      <c r="J26" s="11"/>
      <c r="K26" s="10">
        <f t="shared" si="1"/>
        <v>2.8921489398606486</v>
      </c>
      <c r="L26" s="10"/>
    </row>
    <row r="27" spans="1:12" x14ac:dyDescent="0.25">
      <c r="A27" s="10"/>
      <c r="B27" s="11"/>
      <c r="C27" s="11"/>
      <c r="D27" s="11"/>
      <c r="E27" s="11"/>
      <c r="F27" s="11"/>
      <c r="G27" s="11"/>
      <c r="H27" s="12"/>
      <c r="I27" s="13" t="s">
        <v>29</v>
      </c>
      <c r="J27" s="14">
        <f>AVERAGE(I24:I26)</f>
        <v>1.3575302219353216</v>
      </c>
      <c r="K27" s="13" t="s">
        <v>29</v>
      </c>
      <c r="L27" s="10">
        <f>AVERAGE(K24:K26)</f>
        <v>3.1316562407698911</v>
      </c>
    </row>
    <row r="28" spans="1:12" x14ac:dyDescent="0.25">
      <c r="A28" s="10" t="s">
        <v>2</v>
      </c>
      <c r="B28" s="11">
        <v>0</v>
      </c>
      <c r="C28" s="11">
        <v>78599</v>
      </c>
      <c r="D28" s="11">
        <v>14199650</v>
      </c>
      <c r="E28" s="11">
        <v>8695314</v>
      </c>
      <c r="F28" s="11">
        <v>8226273</v>
      </c>
      <c r="G28" s="11">
        <v>2233898</v>
      </c>
      <c r="H28" s="12">
        <f t="shared" si="0"/>
        <v>0</v>
      </c>
      <c r="I28" s="11">
        <f>D28/F28</f>
        <v>1.7261340585220062</v>
      </c>
      <c r="J28" s="11"/>
      <c r="K28" s="10">
        <f t="shared" si="1"/>
        <v>3.892440030833995</v>
      </c>
      <c r="L28" s="10"/>
    </row>
    <row r="29" spans="1:12" x14ac:dyDescent="0.25">
      <c r="A29" s="10" t="s">
        <v>3</v>
      </c>
      <c r="B29" s="11">
        <v>0</v>
      </c>
      <c r="C29" s="11">
        <v>143775</v>
      </c>
      <c r="D29" s="11">
        <v>25689320</v>
      </c>
      <c r="E29" s="11">
        <v>19133464</v>
      </c>
      <c r="F29" s="11">
        <v>13845922</v>
      </c>
      <c r="G29" s="11">
        <v>4167463</v>
      </c>
      <c r="H29" s="12">
        <f t="shared" si="0"/>
        <v>0</v>
      </c>
      <c r="I29" s="11">
        <f>D29/F29</f>
        <v>1.8553708449318145</v>
      </c>
      <c r="J29" s="11"/>
      <c r="K29" s="10">
        <f t="shared" si="1"/>
        <v>4.5911538986668869</v>
      </c>
      <c r="L29" s="10"/>
    </row>
    <row r="30" spans="1:12" x14ac:dyDescent="0.25">
      <c r="A30" s="10" t="s">
        <v>4</v>
      </c>
      <c r="B30" s="11">
        <v>8078</v>
      </c>
      <c r="C30" s="11">
        <v>101049</v>
      </c>
      <c r="D30" s="11">
        <v>16926492</v>
      </c>
      <c r="E30" s="11">
        <v>10699387</v>
      </c>
      <c r="F30" s="11">
        <v>9523678</v>
      </c>
      <c r="G30" s="11">
        <v>2569254</v>
      </c>
      <c r="H30" s="12">
        <f t="shared" si="0"/>
        <v>4.772400565929432E-2</v>
      </c>
      <c r="I30" s="11">
        <f>D30/F30</f>
        <v>1.7773062045986856</v>
      </c>
      <c r="J30" s="11"/>
      <c r="K30" s="10">
        <f t="shared" si="1"/>
        <v>4.1643944117631033</v>
      </c>
      <c r="L30" s="10"/>
    </row>
    <row r="31" spans="1:12" x14ac:dyDescent="0.25">
      <c r="A31" s="10"/>
      <c r="B31" s="11"/>
      <c r="C31" s="11"/>
      <c r="D31" s="11"/>
      <c r="E31" s="11"/>
      <c r="F31" s="11"/>
      <c r="G31" s="11"/>
      <c r="H31" s="12"/>
      <c r="I31" s="13" t="s">
        <v>29</v>
      </c>
      <c r="J31" s="14">
        <f>AVERAGE(I28:I30)</f>
        <v>1.7862703693508355</v>
      </c>
      <c r="K31" s="13" t="s">
        <v>29</v>
      </c>
      <c r="L31" s="10">
        <f>AVERAGE(K28:K30)</f>
        <v>4.2159961137546622</v>
      </c>
    </row>
    <row r="32" spans="1:12" x14ac:dyDescent="0.25">
      <c r="A32" s="10" t="s">
        <v>26</v>
      </c>
      <c r="B32" s="11">
        <v>0</v>
      </c>
      <c r="C32" s="11">
        <v>0</v>
      </c>
      <c r="D32" s="11">
        <v>354895</v>
      </c>
      <c r="E32" s="11">
        <v>747727</v>
      </c>
      <c r="F32" s="11">
        <v>143728</v>
      </c>
      <c r="G32" s="11">
        <v>246002</v>
      </c>
      <c r="H32" s="12">
        <f t="shared" si="0"/>
        <v>0</v>
      </c>
      <c r="I32" s="11">
        <f>D32/F32</f>
        <v>2.4692126795057332</v>
      </c>
      <c r="J32" s="11"/>
      <c r="K32" s="10">
        <f t="shared" si="1"/>
        <v>3.0395159388948056</v>
      </c>
      <c r="L32" s="10"/>
    </row>
    <row r="33" spans="1:12" x14ac:dyDescent="0.25">
      <c r="A33" s="10" t="s">
        <v>27</v>
      </c>
      <c r="B33" s="11">
        <v>46139</v>
      </c>
      <c r="C33" s="11">
        <v>388707</v>
      </c>
      <c r="D33" s="11">
        <v>48802240</v>
      </c>
      <c r="E33" s="11">
        <v>24422872</v>
      </c>
      <c r="F33" s="11">
        <v>20353610</v>
      </c>
      <c r="G33" s="11">
        <v>4835519</v>
      </c>
      <c r="H33" s="12">
        <f t="shared" si="0"/>
        <v>9.454279147842394E-2</v>
      </c>
      <c r="I33" s="11">
        <f>D33/F33</f>
        <v>2.3977191269755096</v>
      </c>
      <c r="J33" s="11"/>
      <c r="K33" s="10">
        <f t="shared" si="1"/>
        <v>5.0507240277620662</v>
      </c>
      <c r="L33" s="10"/>
    </row>
    <row r="34" spans="1:12" x14ac:dyDescent="0.25">
      <c r="A34" s="10" t="s">
        <v>5</v>
      </c>
      <c r="B34" s="11">
        <v>9873</v>
      </c>
      <c r="C34" s="11">
        <v>169060</v>
      </c>
      <c r="D34" s="11">
        <v>20533498</v>
      </c>
      <c r="E34" s="11">
        <v>12483723</v>
      </c>
      <c r="F34" s="11">
        <v>9209630</v>
      </c>
      <c r="G34" s="11">
        <v>2036708</v>
      </c>
      <c r="H34" s="12">
        <f t="shared" si="0"/>
        <v>4.808240661186905E-2</v>
      </c>
      <c r="I34" s="11">
        <f>D34/F34</f>
        <v>2.229568180263485</v>
      </c>
      <c r="J34" s="11"/>
      <c r="K34" s="10">
        <f t="shared" si="1"/>
        <v>6.1293631684070569</v>
      </c>
      <c r="L34" s="10"/>
    </row>
    <row r="35" spans="1:12" x14ac:dyDescent="0.25">
      <c r="A35" s="10" t="s">
        <v>6</v>
      </c>
      <c r="B35" s="11">
        <v>8151</v>
      </c>
      <c r="C35" s="11">
        <v>116422</v>
      </c>
      <c r="D35" s="11">
        <v>34034768</v>
      </c>
      <c r="E35" s="11">
        <v>23135498</v>
      </c>
      <c r="F35" s="11">
        <v>14472300</v>
      </c>
      <c r="G35" s="11">
        <v>4012583</v>
      </c>
      <c r="H35" s="12">
        <f t="shared" si="0"/>
        <v>2.3949039405821718E-2</v>
      </c>
      <c r="I35" s="11">
        <f>D35/F35</f>
        <v>2.3517179715732812</v>
      </c>
      <c r="J35" s="11"/>
      <c r="K35" s="10">
        <f t="shared" si="1"/>
        <v>5.7657369330428807</v>
      </c>
      <c r="L35" s="10"/>
    </row>
    <row r="36" spans="1:12" x14ac:dyDescent="0.25">
      <c r="A36" s="10" t="s">
        <v>7</v>
      </c>
      <c r="B36" s="11">
        <v>10799</v>
      </c>
      <c r="C36" s="11">
        <v>164026</v>
      </c>
      <c r="D36" s="11">
        <v>20428532</v>
      </c>
      <c r="E36" s="11">
        <v>11854042</v>
      </c>
      <c r="F36" s="11">
        <v>8908922</v>
      </c>
      <c r="G36" s="11">
        <v>2375806</v>
      </c>
      <c r="H36" s="12">
        <f t="shared" si="0"/>
        <v>5.2862339790250228E-2</v>
      </c>
      <c r="I36" s="11">
        <f>D36/F36</f>
        <v>2.2930419639996846</v>
      </c>
      <c r="J36" s="11"/>
      <c r="K36" s="10">
        <f t="shared" si="1"/>
        <v>4.9894823062152378</v>
      </c>
      <c r="L36" s="10"/>
    </row>
    <row r="37" spans="1:12" x14ac:dyDescent="0.25">
      <c r="A37" s="10"/>
      <c r="B37" s="11"/>
      <c r="C37" s="11"/>
      <c r="D37" s="11"/>
      <c r="E37" s="11"/>
      <c r="F37" s="11"/>
      <c r="G37" s="11"/>
      <c r="H37" s="12"/>
      <c r="I37" s="13" t="s">
        <v>29</v>
      </c>
      <c r="J37" s="14">
        <f>AVERAGE(I32:I36)</f>
        <v>2.3482519844635386</v>
      </c>
      <c r="K37" s="13" t="s">
        <v>29</v>
      </c>
      <c r="L37" s="10">
        <f>AVERAGE(K32:K36)</f>
        <v>4.9949644748644086</v>
      </c>
    </row>
    <row r="38" spans="1:12" x14ac:dyDescent="0.25">
      <c r="A38" s="10"/>
      <c r="B38" s="11"/>
      <c r="C38" s="11"/>
      <c r="D38" s="11"/>
      <c r="E38" s="11"/>
      <c r="F38" s="11"/>
      <c r="G38" s="11"/>
      <c r="H38" s="11"/>
      <c r="I38" s="11"/>
      <c r="J38" s="11"/>
      <c r="K38" s="10"/>
      <c r="L38" s="10"/>
    </row>
    <row r="39" spans="1:12" x14ac:dyDescent="0.25">
      <c r="B39" s="1"/>
      <c r="C39" s="1"/>
      <c r="D39" s="1"/>
      <c r="E39" s="1"/>
      <c r="F39" s="1"/>
      <c r="G39" s="1"/>
      <c r="H39" s="1"/>
      <c r="I39" s="1"/>
      <c r="J39" s="1"/>
    </row>
    <row r="40" spans="1:12" x14ac:dyDescent="0.25">
      <c r="D40" s="1"/>
      <c r="E40" s="1"/>
      <c r="F40" s="1"/>
      <c r="G40" s="1"/>
      <c r="H40" s="1"/>
      <c r="I40" s="25" t="s">
        <v>47</v>
      </c>
      <c r="J40" s="25"/>
    </row>
    <row r="41" spans="1:12" x14ac:dyDescent="0.25">
      <c r="D41" s="20" t="s">
        <v>37</v>
      </c>
      <c r="E41" s="20"/>
      <c r="F41" s="20"/>
      <c r="G41" s="21" t="s">
        <v>53</v>
      </c>
      <c r="H41" s="16"/>
      <c r="I41" s="24" t="s">
        <v>41</v>
      </c>
      <c r="J41" s="24"/>
    </row>
    <row r="42" spans="1:12" x14ac:dyDescent="0.25">
      <c r="D42" s="15" t="s">
        <v>34</v>
      </c>
      <c r="E42" s="15" t="s">
        <v>35</v>
      </c>
      <c r="F42" s="15" t="s">
        <v>31</v>
      </c>
      <c r="G42" s="21"/>
      <c r="H42" s="16"/>
      <c r="I42" s="24"/>
      <c r="J42" s="24"/>
    </row>
    <row r="43" spans="1:12" x14ac:dyDescent="0.25">
      <c r="D43" s="15">
        <v>0.1</v>
      </c>
      <c r="E43" s="19">
        <v>0.13270631344981718</v>
      </c>
      <c r="F43" s="19">
        <f>_xlfn.STDEV.S(I5:I7)</f>
        <v>4.0330021532710278E-3</v>
      </c>
      <c r="G43" s="21"/>
      <c r="H43" s="16"/>
      <c r="I43" s="24"/>
      <c r="J43" s="24"/>
    </row>
    <row r="44" spans="1:12" x14ac:dyDescent="0.25">
      <c r="D44" s="15">
        <v>0.25</v>
      </c>
      <c r="E44" s="19">
        <v>0.31484180662905631</v>
      </c>
      <c r="F44" s="19">
        <f>_xlfn.STDEV.S(I9:I11)</f>
        <v>1.8678634319523005E-2</v>
      </c>
      <c r="G44" s="21"/>
      <c r="H44" s="16"/>
      <c r="I44" s="24"/>
      <c r="J44" s="24"/>
    </row>
    <row r="45" spans="1:12" x14ac:dyDescent="0.25">
      <c r="D45" s="15">
        <v>0.5</v>
      </c>
      <c r="E45" s="19">
        <v>0.74653127470519631</v>
      </c>
      <c r="F45" s="19">
        <f>_xlfn.STDEV.S(I13:I14)</f>
        <v>1.7241000149914806E-2</v>
      </c>
      <c r="G45" s="21"/>
      <c r="H45" s="16"/>
      <c r="I45" s="24"/>
      <c r="J45" s="24"/>
    </row>
    <row r="46" spans="1:12" x14ac:dyDescent="0.25">
      <c r="D46" s="15">
        <v>0.6</v>
      </c>
      <c r="E46" s="19">
        <v>0.84118969822816536</v>
      </c>
      <c r="F46" s="19">
        <f>_xlfn.STDEV.S(I16:I18)</f>
        <v>1.1030318277259086E-2</v>
      </c>
      <c r="G46" s="21"/>
      <c r="H46" s="16"/>
      <c r="I46" s="24"/>
      <c r="J46" s="24"/>
    </row>
    <row r="47" spans="1:12" ht="15" customHeight="1" x14ac:dyDescent="0.25">
      <c r="D47" s="15">
        <v>0.75</v>
      </c>
      <c r="E47" s="19">
        <v>1.192107361261038</v>
      </c>
      <c r="F47" s="19">
        <f>_xlfn.STDEV.S(I20:I22)</f>
        <v>2.553397784058252E-2</v>
      </c>
      <c r="G47" s="21"/>
      <c r="H47" s="16"/>
      <c r="I47" s="24" t="s">
        <v>46</v>
      </c>
      <c r="J47" s="24"/>
    </row>
    <row r="48" spans="1:12" x14ac:dyDescent="0.25">
      <c r="D48" s="15">
        <v>1</v>
      </c>
      <c r="E48" s="19">
        <v>1.3575302219353216</v>
      </c>
      <c r="F48" s="19">
        <f>_xlfn.STDEV.S(I24:I26)</f>
        <v>7.7848281315710845E-3</v>
      </c>
      <c r="G48" s="21"/>
      <c r="H48" s="16"/>
      <c r="I48" s="24"/>
      <c r="J48" s="24"/>
    </row>
    <row r="49" spans="4:10" x14ac:dyDescent="0.25">
      <c r="D49" s="15">
        <v>1.25</v>
      </c>
      <c r="E49" s="19">
        <v>1.7862703693508355</v>
      </c>
      <c r="F49" s="19">
        <f>_xlfn.STDEV.S(I28:I30)</f>
        <v>6.5083054074477537E-2</v>
      </c>
      <c r="G49" s="21"/>
      <c r="H49" s="16"/>
      <c r="I49" s="24"/>
      <c r="J49" s="24"/>
    </row>
    <row r="50" spans="4:10" x14ac:dyDescent="0.25">
      <c r="D50" s="15">
        <v>1.5</v>
      </c>
      <c r="E50" s="19">
        <v>2.3482519844635386</v>
      </c>
      <c r="F50" s="19">
        <f>_xlfn.STDEV.S(I32:I36)</f>
        <v>9.2499314509691344E-2</v>
      </c>
      <c r="G50" s="21"/>
      <c r="H50" s="16"/>
      <c r="I50" s="24"/>
      <c r="J50" s="24"/>
    </row>
    <row r="51" spans="4:10" x14ac:dyDescent="0.25">
      <c r="I51" s="24"/>
      <c r="J51" s="24"/>
    </row>
    <row r="52" spans="4:10" x14ac:dyDescent="0.25">
      <c r="D52" s="25" t="s">
        <v>52</v>
      </c>
      <c r="E52" s="25"/>
      <c r="F52" s="25"/>
      <c r="I52" s="24"/>
      <c r="J52" s="24"/>
    </row>
    <row r="53" spans="4:10" x14ac:dyDescent="0.25">
      <c r="D53" s="11" t="s">
        <v>34</v>
      </c>
      <c r="E53" s="11" t="s">
        <v>35</v>
      </c>
      <c r="F53" s="11" t="s">
        <v>31</v>
      </c>
      <c r="I53" s="24"/>
      <c r="J53" s="24"/>
    </row>
    <row r="54" spans="4:10" x14ac:dyDescent="0.25">
      <c r="D54" s="11">
        <v>0.1</v>
      </c>
      <c r="E54" s="12">
        <v>0.28178521871927936</v>
      </c>
      <c r="F54" s="12">
        <f>_xlfn.STDEV.S(K5:K7)</f>
        <v>1.3881556492090058E-2</v>
      </c>
    </row>
    <row r="55" spans="4:10" x14ac:dyDescent="0.25">
      <c r="D55" s="11">
        <v>0.25</v>
      </c>
      <c r="E55" s="12">
        <v>0.65723633101391132</v>
      </c>
      <c r="F55" s="12">
        <f>_xlfn.STDEV.S(K9:K11)</f>
        <v>5.2423350466995151E-2</v>
      </c>
    </row>
    <row r="56" spans="4:10" x14ac:dyDescent="0.25">
      <c r="D56" s="11">
        <v>0.5</v>
      </c>
      <c r="E56" s="12">
        <v>1.8882233485636797</v>
      </c>
      <c r="F56" s="12">
        <f>_xlfn.STDEV.S(K13:K14)</f>
        <v>0.23969634801039344</v>
      </c>
    </row>
    <row r="57" spans="4:10" x14ac:dyDescent="0.25">
      <c r="D57" s="11">
        <v>0.6</v>
      </c>
      <c r="E57" s="12">
        <v>1.9418682390575688</v>
      </c>
      <c r="F57" s="12">
        <f>_xlfn.STDEV.S(K16:K18)</f>
        <v>0.23589112168691587</v>
      </c>
    </row>
    <row r="58" spans="4:10" x14ac:dyDescent="0.25">
      <c r="D58" s="11">
        <v>0.75</v>
      </c>
      <c r="E58" s="12">
        <v>2.5673485428344094</v>
      </c>
      <c r="F58" s="12">
        <f>_xlfn.STDEV.S(K20:K22)</f>
        <v>0.17120411229201019</v>
      </c>
    </row>
    <row r="59" spans="4:10" x14ac:dyDescent="0.25">
      <c r="D59" s="11">
        <v>1</v>
      </c>
      <c r="E59" s="12">
        <v>3.1316562407698911</v>
      </c>
      <c r="F59" s="12">
        <f>_xlfn.STDEV.S(K24:K26)</f>
        <v>0.26655443686527514</v>
      </c>
    </row>
    <row r="60" spans="4:10" x14ac:dyDescent="0.25">
      <c r="D60" s="11">
        <v>1.25</v>
      </c>
      <c r="E60" s="12">
        <v>4.2159961137546622</v>
      </c>
      <c r="F60" s="12">
        <f>_xlfn.STDEV.S(K28:K30)</f>
        <v>0.35220351930640781</v>
      </c>
    </row>
    <row r="61" spans="4:10" x14ac:dyDescent="0.25">
      <c r="D61" s="11">
        <v>1.5</v>
      </c>
      <c r="E61" s="12">
        <v>4.9949644748644086</v>
      </c>
      <c r="F61" s="12">
        <f>_xlfn.STDEV.S(K32:K36)</f>
        <v>1.1945573172660964</v>
      </c>
    </row>
  </sheetData>
  <mergeCells count="7">
    <mergeCell ref="D41:F41"/>
    <mergeCell ref="G41:G50"/>
    <mergeCell ref="A1:J2"/>
    <mergeCell ref="I41:J46"/>
    <mergeCell ref="I47:J53"/>
    <mergeCell ref="I40:J40"/>
    <mergeCell ref="D52:F5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J21"/>
  <sheetViews>
    <sheetView zoomScale="120" zoomScaleNormal="120" workbookViewId="0">
      <selection activeCell="G13" sqref="G13:J21"/>
    </sheetView>
  </sheetViews>
  <sheetFormatPr defaultRowHeight="15" x14ac:dyDescent="0.25"/>
  <cols>
    <col min="2" max="2" width="24.42578125" customWidth="1"/>
    <col min="3" max="3" width="21.5703125" customWidth="1"/>
    <col min="4" max="4" width="21.42578125" customWidth="1"/>
  </cols>
  <sheetData>
    <row r="2" spans="2:10" x14ac:dyDescent="0.25">
      <c r="B2" s="26" t="s">
        <v>48</v>
      </c>
      <c r="C2" s="26"/>
      <c r="D2" s="26"/>
      <c r="E2" s="26"/>
    </row>
    <row r="3" spans="2:10" x14ac:dyDescent="0.25">
      <c r="B3" s="4" t="s">
        <v>33</v>
      </c>
      <c r="C3" s="4" t="s">
        <v>30</v>
      </c>
      <c r="D3" s="4" t="s">
        <v>31</v>
      </c>
      <c r="E3" s="6" t="s">
        <v>32</v>
      </c>
    </row>
    <row r="4" spans="2:10" x14ac:dyDescent="0.25">
      <c r="B4" s="2">
        <v>0.1</v>
      </c>
      <c r="C4" s="7">
        <v>0.13270631344981718</v>
      </c>
      <c r="D4" s="7">
        <v>4.0330021532710278E-3</v>
      </c>
      <c r="E4" s="9">
        <f>(D4/C4)*100</f>
        <v>3.0390431686553523</v>
      </c>
      <c r="G4" s="5"/>
    </row>
    <row r="5" spans="2:10" x14ac:dyDescent="0.25">
      <c r="B5" s="2">
        <v>0.25</v>
      </c>
      <c r="C5" s="7">
        <v>0.31484180662905631</v>
      </c>
      <c r="D5" s="7">
        <v>1.8678634319523005E-2</v>
      </c>
      <c r="E5" s="9">
        <f t="shared" ref="E5:E11" si="0">(D5/C5)*100</f>
        <v>5.9327045920334198</v>
      </c>
      <c r="G5" s="5"/>
    </row>
    <row r="6" spans="2:10" x14ac:dyDescent="0.25">
      <c r="B6" s="2">
        <v>0.5</v>
      </c>
      <c r="C6" s="7">
        <v>0.74653127470519631</v>
      </c>
      <c r="D6" s="7">
        <v>1.7241000149914806E-2</v>
      </c>
      <c r="E6" s="9">
        <f t="shared" si="0"/>
        <v>2.3094812949026471</v>
      </c>
      <c r="G6" s="5"/>
    </row>
    <row r="7" spans="2:10" x14ac:dyDescent="0.25">
      <c r="B7" s="2">
        <v>0.6</v>
      </c>
      <c r="C7" s="7">
        <v>0.84118969822816536</v>
      </c>
      <c r="D7" s="7">
        <v>1.1030318277259086E-2</v>
      </c>
      <c r="E7" s="9">
        <f t="shared" si="0"/>
        <v>1.3112759583828391</v>
      </c>
      <c r="G7" s="5"/>
    </row>
    <row r="8" spans="2:10" x14ac:dyDescent="0.25">
      <c r="B8" s="2">
        <v>0.75</v>
      </c>
      <c r="C8" s="7">
        <v>1.192107361261038</v>
      </c>
      <c r="D8" s="7">
        <v>2.553397784058252E-2</v>
      </c>
      <c r="E8" s="9">
        <f t="shared" si="0"/>
        <v>2.1419193161907919</v>
      </c>
      <c r="G8" s="5"/>
    </row>
    <row r="9" spans="2:10" x14ac:dyDescent="0.25">
      <c r="B9" s="2">
        <v>1</v>
      </c>
      <c r="C9" s="7">
        <v>1.3575302219353216</v>
      </c>
      <c r="D9" s="7">
        <v>7.7848281315710845E-3</v>
      </c>
      <c r="E9" s="9">
        <f t="shared" si="0"/>
        <v>0.57345523552859701</v>
      </c>
      <c r="G9" s="5"/>
    </row>
    <row r="10" spans="2:10" x14ac:dyDescent="0.25">
      <c r="B10" s="2">
        <v>1.25</v>
      </c>
      <c r="C10" s="7">
        <v>1.7862703693508355</v>
      </c>
      <c r="D10" s="7">
        <v>6.5083054074477537E-2</v>
      </c>
      <c r="E10" s="9">
        <f t="shared" si="0"/>
        <v>3.6435164122511838</v>
      </c>
      <c r="G10" s="5"/>
    </row>
    <row r="11" spans="2:10" x14ac:dyDescent="0.25">
      <c r="B11" s="3">
        <v>1.5</v>
      </c>
      <c r="C11" s="8">
        <v>2.3482519844635386</v>
      </c>
      <c r="D11" s="8">
        <v>9.2499314509691344E-2</v>
      </c>
      <c r="E11" s="8">
        <f t="shared" si="0"/>
        <v>3.9390710674017781</v>
      </c>
      <c r="G11" s="5"/>
    </row>
    <row r="13" spans="2:10" x14ac:dyDescent="0.25">
      <c r="G13" s="27"/>
      <c r="H13" s="27"/>
      <c r="I13" s="27"/>
      <c r="J13" s="27"/>
    </row>
    <row r="14" spans="2:10" x14ac:dyDescent="0.25">
      <c r="G14" s="27"/>
      <c r="H14" s="27"/>
      <c r="I14" s="27"/>
      <c r="J14" s="27"/>
    </row>
    <row r="15" spans="2:10" x14ac:dyDescent="0.25">
      <c r="G15" s="27"/>
      <c r="H15" s="27"/>
      <c r="I15" s="27"/>
      <c r="J15" s="27"/>
    </row>
    <row r="16" spans="2:10" x14ac:dyDescent="0.25">
      <c r="G16" s="27"/>
      <c r="H16" s="27"/>
      <c r="I16" s="27"/>
      <c r="J16" s="27"/>
    </row>
    <row r="17" spans="7:10" x14ac:dyDescent="0.25">
      <c r="G17" s="27"/>
      <c r="H17" s="27"/>
      <c r="I17" s="27"/>
      <c r="J17" s="27"/>
    </row>
    <row r="18" spans="7:10" x14ac:dyDescent="0.25">
      <c r="G18" s="27"/>
      <c r="H18" s="27"/>
      <c r="I18" s="27"/>
      <c r="J18" s="27"/>
    </row>
    <row r="19" spans="7:10" x14ac:dyDescent="0.25">
      <c r="G19" s="27"/>
      <c r="H19" s="27"/>
      <c r="I19" s="27"/>
      <c r="J19" s="27"/>
    </row>
    <row r="20" spans="7:10" x14ac:dyDescent="0.25">
      <c r="G20" s="27"/>
      <c r="H20" s="27"/>
      <c r="I20" s="27"/>
      <c r="J20" s="27"/>
    </row>
    <row r="21" spans="7:10" x14ac:dyDescent="0.25">
      <c r="G21" s="27"/>
      <c r="H21" s="27"/>
      <c r="I21" s="27"/>
      <c r="J21" s="27"/>
    </row>
  </sheetData>
  <mergeCells count="2">
    <mergeCell ref="B2:E2"/>
    <mergeCell ref="G13:J2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J45" sqref="J45"/>
    </sheetView>
  </sheetViews>
  <sheetFormatPr defaultRowHeight="15" x14ac:dyDescent="0.25"/>
  <cols>
    <col min="1" max="1" width="31.85546875" customWidth="1"/>
    <col min="2" max="2" width="26.140625" customWidth="1"/>
    <col min="3" max="3" width="28.140625" customWidth="1"/>
  </cols>
  <sheetData>
    <row r="1" spans="1:4" x14ac:dyDescent="0.25">
      <c r="A1" s="28" t="s">
        <v>52</v>
      </c>
      <c r="B1" s="29"/>
      <c r="C1" s="29"/>
      <c r="D1" s="30"/>
    </row>
    <row r="2" spans="1:4" x14ac:dyDescent="0.25">
      <c r="A2" s="11" t="s">
        <v>34</v>
      </c>
      <c r="B2" s="11" t="s">
        <v>35</v>
      </c>
      <c r="C2" s="11" t="s">
        <v>31</v>
      </c>
      <c r="D2" s="18" t="s">
        <v>32</v>
      </c>
    </row>
    <row r="3" spans="1:4" x14ac:dyDescent="0.25">
      <c r="A3" s="11">
        <v>0.1</v>
      </c>
      <c r="B3" s="11">
        <v>0.28178521871927936</v>
      </c>
      <c r="C3" s="11">
        <v>1.3881556492090058E-2</v>
      </c>
      <c r="D3" s="10">
        <f>(C3/B3)*100</f>
        <v>4.9262898015666217</v>
      </c>
    </row>
    <row r="4" spans="1:4" x14ac:dyDescent="0.25">
      <c r="A4" s="11">
        <v>0.25</v>
      </c>
      <c r="B4" s="11">
        <v>0.65723633101391132</v>
      </c>
      <c r="C4" s="11">
        <v>5.2423350466995151E-2</v>
      </c>
      <c r="D4" s="10">
        <f t="shared" ref="D4:D10" si="0">(C4/B4)*100</f>
        <v>7.9763317992665161</v>
      </c>
    </row>
    <row r="5" spans="1:4" x14ac:dyDescent="0.25">
      <c r="A5" s="11">
        <v>0.5</v>
      </c>
      <c r="B5" s="11">
        <v>1.8882233485636797</v>
      </c>
      <c r="C5" s="11">
        <v>0.23969634801039344</v>
      </c>
      <c r="D5" s="10">
        <f t="shared" si="0"/>
        <v>12.694279423709274</v>
      </c>
    </row>
    <row r="6" spans="1:4" x14ac:dyDescent="0.25">
      <c r="A6" s="11">
        <v>0.6</v>
      </c>
      <c r="B6" s="11">
        <v>1.9418682390575688</v>
      </c>
      <c r="C6" s="11">
        <v>0.23589112168691587</v>
      </c>
      <c r="D6" s="10">
        <f t="shared" si="0"/>
        <v>12.14763787482301</v>
      </c>
    </row>
    <row r="7" spans="1:4" x14ac:dyDescent="0.25">
      <c r="A7" s="11">
        <v>0.75</v>
      </c>
      <c r="B7" s="11">
        <v>2.5673485428344094</v>
      </c>
      <c r="C7" s="11">
        <v>0.17120411229201019</v>
      </c>
      <c r="D7" s="10">
        <f t="shared" si="0"/>
        <v>6.6685184904032191</v>
      </c>
    </row>
    <row r="8" spans="1:4" x14ac:dyDescent="0.25">
      <c r="A8" s="11">
        <v>1</v>
      </c>
      <c r="B8" s="11">
        <v>3.1316562407698911</v>
      </c>
      <c r="C8" s="11">
        <v>0.26655443686527514</v>
      </c>
      <c r="D8" s="10">
        <f t="shared" si="0"/>
        <v>8.5116122706924244</v>
      </c>
    </row>
    <row r="9" spans="1:4" x14ac:dyDescent="0.25">
      <c r="A9" s="11">
        <v>1.25</v>
      </c>
      <c r="B9" s="11">
        <v>4.2159961137546622</v>
      </c>
      <c r="C9" s="11">
        <v>0.35220351930640781</v>
      </c>
      <c r="D9" s="10">
        <f t="shared" si="0"/>
        <v>8.3539811186577211</v>
      </c>
    </row>
    <row r="10" spans="1:4" x14ac:dyDescent="0.25">
      <c r="A10" s="11">
        <v>1.5</v>
      </c>
      <c r="B10" s="11">
        <v>4.9949644748644086</v>
      </c>
      <c r="C10" s="11">
        <v>1.1945573172660964</v>
      </c>
      <c r="D10" s="10">
        <f t="shared" si="0"/>
        <v>23.915231495185427</v>
      </c>
    </row>
  </sheetData>
  <mergeCells count="1">
    <mergeCell ref="A1:D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Calibration Curve</vt:lpstr>
      <vt:lpstr>Average Calibration Curve Graph</vt:lpstr>
      <vt:lpstr>3+ Charge Cal.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Candace R Guerrero</dc:creator>
  <cp:lastModifiedBy>Tanya S. Freedman</cp:lastModifiedBy>
  <dcterms:created xsi:type="dcterms:W3CDTF">2019-06-11T01:38:57Z</dcterms:created>
  <dcterms:modified xsi:type="dcterms:W3CDTF">2019-06-22T15:22:57Z</dcterms:modified>
</cp:coreProperties>
</file>