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akhirajan/Downloads/Re__Changes_needed_in_your_submission_to_eLife_(28-02-2019-SR-eLife-46500R1)/"/>
    </mc:Choice>
  </mc:AlternateContent>
  <bookViews>
    <workbookView xWindow="2780" yWindow="460" windowWidth="23880" windowHeight="13760"/>
  </bookViews>
  <sheets>
    <sheet name="Graphs" sheetId="1" r:id="rId1"/>
    <sheet name="SpyCas9-WT" sheetId="2" r:id="rId2"/>
    <sheet name="SpyCas9-D861A" sheetId="3" r:id="rId3"/>
    <sheet name="SpyCas9-N863A" sheetId="4" r:id="rId4"/>
  </sheets>
  <externalReferences>
    <externalReference r:id="rId5"/>
  </externalReferenc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4" l="1"/>
  <c r="H15" i="4"/>
  <c r="E30" i="4"/>
  <c r="H30" i="4"/>
  <c r="E45" i="4"/>
  <c r="H45" i="4"/>
  <c r="H72" i="4"/>
  <c r="H85" i="4"/>
  <c r="G15" i="4"/>
  <c r="G30" i="4"/>
  <c r="G45" i="4"/>
  <c r="G72" i="4"/>
  <c r="G85" i="4"/>
  <c r="F15" i="4"/>
  <c r="F30" i="4"/>
  <c r="F45" i="4"/>
  <c r="F72" i="4"/>
  <c r="F85" i="4"/>
  <c r="E14" i="4"/>
  <c r="H14" i="4"/>
  <c r="E29" i="4"/>
  <c r="H29" i="4"/>
  <c r="E44" i="4"/>
  <c r="H44" i="4"/>
  <c r="H71" i="4"/>
  <c r="H84" i="4"/>
  <c r="G14" i="4"/>
  <c r="G29" i="4"/>
  <c r="G44" i="4"/>
  <c r="G71" i="4"/>
  <c r="G84" i="4"/>
  <c r="F14" i="4"/>
  <c r="F29" i="4"/>
  <c r="F44" i="4"/>
  <c r="F71" i="4"/>
  <c r="F84" i="4"/>
  <c r="E13" i="4"/>
  <c r="H13" i="4"/>
  <c r="E28" i="4"/>
  <c r="H28" i="4"/>
  <c r="E43" i="4"/>
  <c r="H43" i="4"/>
  <c r="H70" i="4"/>
  <c r="H83" i="4"/>
  <c r="G13" i="4"/>
  <c r="G28" i="4"/>
  <c r="G43" i="4"/>
  <c r="G70" i="4"/>
  <c r="G83" i="4"/>
  <c r="F13" i="4"/>
  <c r="F28" i="4"/>
  <c r="F43" i="4"/>
  <c r="F70" i="4"/>
  <c r="F83" i="4"/>
  <c r="E12" i="4"/>
  <c r="H12" i="4"/>
  <c r="E27" i="4"/>
  <c r="H27" i="4"/>
  <c r="E42" i="4"/>
  <c r="H42" i="4"/>
  <c r="H69" i="4"/>
  <c r="H82" i="4"/>
  <c r="G12" i="4"/>
  <c r="G27" i="4"/>
  <c r="G42" i="4"/>
  <c r="G69" i="4"/>
  <c r="G82" i="4"/>
  <c r="F12" i="4"/>
  <c r="F27" i="4"/>
  <c r="F42" i="4"/>
  <c r="F69" i="4"/>
  <c r="F82" i="4"/>
  <c r="E11" i="4"/>
  <c r="H11" i="4"/>
  <c r="E26" i="4"/>
  <c r="H26" i="4"/>
  <c r="E41" i="4"/>
  <c r="H41" i="4"/>
  <c r="H68" i="4"/>
  <c r="H81" i="4"/>
  <c r="G11" i="4"/>
  <c r="G26" i="4"/>
  <c r="G41" i="4"/>
  <c r="G68" i="4"/>
  <c r="G81" i="4"/>
  <c r="F11" i="4"/>
  <c r="F26" i="4"/>
  <c r="F41" i="4"/>
  <c r="F68" i="4"/>
  <c r="F81" i="4"/>
  <c r="E10" i="4"/>
  <c r="H10" i="4"/>
  <c r="E25" i="4"/>
  <c r="H25" i="4"/>
  <c r="E40" i="4"/>
  <c r="H40" i="4"/>
  <c r="H67" i="4"/>
  <c r="H80" i="4"/>
  <c r="G10" i="4"/>
  <c r="G25" i="4"/>
  <c r="G40" i="4"/>
  <c r="G67" i="4"/>
  <c r="G80" i="4"/>
  <c r="F10" i="4"/>
  <c r="F25" i="4"/>
  <c r="F40" i="4"/>
  <c r="F67" i="4"/>
  <c r="F80" i="4"/>
  <c r="E9" i="4"/>
  <c r="H9" i="4"/>
  <c r="E24" i="4"/>
  <c r="H24" i="4"/>
  <c r="E39" i="4"/>
  <c r="H39" i="4"/>
  <c r="H66" i="4"/>
  <c r="H79" i="4"/>
  <c r="G9" i="4"/>
  <c r="G24" i="4"/>
  <c r="G39" i="4"/>
  <c r="G66" i="4"/>
  <c r="G79" i="4"/>
  <c r="F9" i="4"/>
  <c r="F24" i="4"/>
  <c r="F39" i="4"/>
  <c r="F66" i="4"/>
  <c r="F79" i="4"/>
  <c r="E8" i="4"/>
  <c r="H8" i="4"/>
  <c r="E23" i="4"/>
  <c r="H23" i="4"/>
  <c r="E38" i="4"/>
  <c r="H38" i="4"/>
  <c r="H65" i="4"/>
  <c r="H78" i="4"/>
  <c r="G8" i="4"/>
  <c r="G23" i="4"/>
  <c r="G38" i="4"/>
  <c r="G65" i="4"/>
  <c r="G78" i="4"/>
  <c r="F8" i="4"/>
  <c r="F23" i="4"/>
  <c r="F38" i="4"/>
  <c r="F65" i="4"/>
  <c r="F78" i="4"/>
  <c r="E7" i="4"/>
  <c r="H7" i="4"/>
  <c r="E22" i="4"/>
  <c r="H22" i="4"/>
  <c r="E37" i="4"/>
  <c r="H37" i="4"/>
  <c r="H64" i="4"/>
  <c r="H77" i="4"/>
  <c r="G7" i="4"/>
  <c r="G22" i="4"/>
  <c r="G37" i="4"/>
  <c r="G64" i="4"/>
  <c r="G77" i="4"/>
  <c r="F7" i="4"/>
  <c r="F22" i="4"/>
  <c r="F37" i="4"/>
  <c r="F64" i="4"/>
  <c r="F77" i="4"/>
  <c r="E6" i="4"/>
  <c r="H6" i="4"/>
  <c r="E21" i="4"/>
  <c r="H21" i="4"/>
  <c r="E36" i="4"/>
  <c r="H36" i="4"/>
  <c r="H63" i="4"/>
  <c r="H76" i="4"/>
  <c r="G6" i="4"/>
  <c r="G21" i="4"/>
  <c r="G36" i="4"/>
  <c r="G63" i="4"/>
  <c r="G76" i="4"/>
  <c r="F6" i="4"/>
  <c r="F21" i="4"/>
  <c r="F36" i="4"/>
  <c r="F63" i="4"/>
  <c r="F76" i="4"/>
  <c r="E5" i="4"/>
  <c r="H5" i="4"/>
  <c r="E20" i="4"/>
  <c r="H20" i="4"/>
  <c r="E35" i="4"/>
  <c r="H35" i="4"/>
  <c r="H62" i="4"/>
  <c r="H75" i="4"/>
  <c r="G5" i="4"/>
  <c r="G20" i="4"/>
  <c r="G35" i="4"/>
  <c r="G62" i="4"/>
  <c r="G75" i="4"/>
  <c r="F5" i="4"/>
  <c r="F20" i="4"/>
  <c r="F35" i="4"/>
  <c r="F62" i="4"/>
  <c r="F75" i="4"/>
  <c r="E4" i="4"/>
  <c r="H4" i="4"/>
  <c r="E19" i="4"/>
  <c r="H19" i="4"/>
  <c r="E34" i="4"/>
  <c r="H34" i="4"/>
  <c r="H61" i="4"/>
  <c r="H74" i="4"/>
  <c r="G4" i="4"/>
  <c r="G19" i="4"/>
  <c r="G34" i="4"/>
  <c r="G61" i="4"/>
  <c r="G74" i="4"/>
  <c r="F4" i="4"/>
  <c r="F19" i="4"/>
  <c r="F34" i="4"/>
  <c r="F61" i="4"/>
  <c r="F74" i="4"/>
  <c r="H59" i="4"/>
  <c r="G59" i="4"/>
  <c r="F59" i="4"/>
  <c r="H58" i="4"/>
  <c r="G58" i="4"/>
  <c r="F58" i="4"/>
  <c r="H57" i="4"/>
  <c r="G57" i="4"/>
  <c r="F57" i="4"/>
  <c r="H56" i="4"/>
  <c r="G56" i="4"/>
  <c r="F56" i="4"/>
  <c r="H55" i="4"/>
  <c r="G55" i="4"/>
  <c r="F55" i="4"/>
  <c r="H54" i="4"/>
  <c r="G54" i="4"/>
  <c r="F54" i="4"/>
  <c r="H53" i="4"/>
  <c r="G53" i="4"/>
  <c r="F53" i="4"/>
  <c r="H52" i="4"/>
  <c r="G52" i="4"/>
  <c r="F52" i="4"/>
  <c r="H51" i="4"/>
  <c r="G51" i="4"/>
  <c r="F51" i="4"/>
  <c r="H50" i="4"/>
  <c r="G50" i="4"/>
  <c r="F50" i="4"/>
  <c r="H49" i="4"/>
  <c r="G49" i="4"/>
  <c r="F49" i="4"/>
  <c r="H48" i="4"/>
  <c r="G48" i="4"/>
  <c r="F48" i="4"/>
  <c r="I45" i="4"/>
  <c r="I44" i="4"/>
  <c r="I43" i="4"/>
  <c r="I42" i="4"/>
  <c r="I41" i="4"/>
  <c r="I40" i="4"/>
  <c r="I39" i="4"/>
  <c r="I38" i="4"/>
  <c r="I37" i="4"/>
  <c r="I36" i="4"/>
  <c r="I35" i="4"/>
  <c r="I34" i="4"/>
  <c r="I30" i="4"/>
  <c r="I29" i="4"/>
  <c r="I28" i="4"/>
  <c r="I27" i="4"/>
  <c r="I26" i="4"/>
  <c r="I25" i="4"/>
  <c r="I24" i="4"/>
  <c r="I23" i="4"/>
  <c r="I22" i="4"/>
  <c r="I21" i="4"/>
  <c r="I20" i="4"/>
  <c r="I19" i="4"/>
  <c r="I15" i="4"/>
  <c r="I14" i="4"/>
  <c r="I13" i="4"/>
  <c r="I12" i="4"/>
  <c r="I11" i="4"/>
  <c r="I10" i="4"/>
  <c r="I9" i="4"/>
  <c r="I8" i="4"/>
  <c r="I7" i="4"/>
  <c r="I6" i="4"/>
  <c r="I5" i="4"/>
  <c r="I4" i="4"/>
  <c r="E15" i="3"/>
  <c r="H15" i="3"/>
  <c r="E30" i="3"/>
  <c r="H30" i="3"/>
  <c r="E45" i="3"/>
  <c r="H45" i="3"/>
  <c r="H72" i="3"/>
  <c r="H85" i="3"/>
  <c r="G15" i="3"/>
  <c r="G30" i="3"/>
  <c r="G45" i="3"/>
  <c r="G72" i="3"/>
  <c r="G85" i="3"/>
  <c r="F15" i="3"/>
  <c r="F30" i="3"/>
  <c r="F45" i="3"/>
  <c r="F72" i="3"/>
  <c r="F85" i="3"/>
  <c r="E14" i="3"/>
  <c r="H14" i="3"/>
  <c r="E29" i="3"/>
  <c r="H29" i="3"/>
  <c r="E44" i="3"/>
  <c r="H44" i="3"/>
  <c r="H71" i="3"/>
  <c r="H84" i="3"/>
  <c r="G14" i="3"/>
  <c r="G29" i="3"/>
  <c r="G44" i="3"/>
  <c r="G71" i="3"/>
  <c r="G84" i="3"/>
  <c r="F14" i="3"/>
  <c r="F29" i="3"/>
  <c r="F44" i="3"/>
  <c r="F71" i="3"/>
  <c r="F84" i="3"/>
  <c r="E13" i="3"/>
  <c r="H13" i="3"/>
  <c r="E28" i="3"/>
  <c r="H28" i="3"/>
  <c r="E43" i="3"/>
  <c r="H43" i="3"/>
  <c r="H70" i="3"/>
  <c r="H83" i="3"/>
  <c r="G13" i="3"/>
  <c r="G28" i="3"/>
  <c r="G43" i="3"/>
  <c r="G70" i="3"/>
  <c r="G83" i="3"/>
  <c r="F13" i="3"/>
  <c r="F28" i="3"/>
  <c r="F43" i="3"/>
  <c r="F70" i="3"/>
  <c r="F83" i="3"/>
  <c r="E12" i="3"/>
  <c r="H12" i="3"/>
  <c r="E27" i="3"/>
  <c r="H27" i="3"/>
  <c r="E42" i="3"/>
  <c r="H42" i="3"/>
  <c r="H69" i="3"/>
  <c r="H82" i="3"/>
  <c r="G12" i="3"/>
  <c r="G27" i="3"/>
  <c r="G42" i="3"/>
  <c r="G69" i="3"/>
  <c r="G82" i="3"/>
  <c r="F12" i="3"/>
  <c r="F27" i="3"/>
  <c r="F42" i="3"/>
  <c r="F69" i="3"/>
  <c r="F82" i="3"/>
  <c r="E11" i="3"/>
  <c r="H11" i="3"/>
  <c r="E26" i="3"/>
  <c r="H26" i="3"/>
  <c r="E41" i="3"/>
  <c r="H41" i="3"/>
  <c r="H68" i="3"/>
  <c r="H81" i="3"/>
  <c r="G11" i="3"/>
  <c r="G26" i="3"/>
  <c r="G41" i="3"/>
  <c r="G68" i="3"/>
  <c r="G81" i="3"/>
  <c r="F11" i="3"/>
  <c r="F26" i="3"/>
  <c r="F41" i="3"/>
  <c r="F68" i="3"/>
  <c r="F81" i="3"/>
  <c r="E10" i="3"/>
  <c r="H10" i="3"/>
  <c r="E25" i="3"/>
  <c r="H25" i="3"/>
  <c r="E40" i="3"/>
  <c r="H40" i="3"/>
  <c r="H67" i="3"/>
  <c r="H80" i="3"/>
  <c r="G10" i="3"/>
  <c r="G25" i="3"/>
  <c r="G40" i="3"/>
  <c r="G67" i="3"/>
  <c r="G80" i="3"/>
  <c r="F10" i="3"/>
  <c r="F25" i="3"/>
  <c r="F40" i="3"/>
  <c r="F67" i="3"/>
  <c r="F80" i="3"/>
  <c r="E9" i="3"/>
  <c r="H9" i="3"/>
  <c r="E24" i="3"/>
  <c r="H24" i="3"/>
  <c r="E39" i="3"/>
  <c r="H39" i="3"/>
  <c r="H66" i="3"/>
  <c r="H79" i="3"/>
  <c r="G9" i="3"/>
  <c r="G24" i="3"/>
  <c r="G39" i="3"/>
  <c r="G66" i="3"/>
  <c r="G79" i="3"/>
  <c r="F9" i="3"/>
  <c r="F24" i="3"/>
  <c r="F39" i="3"/>
  <c r="F66" i="3"/>
  <c r="F79" i="3"/>
  <c r="E8" i="3"/>
  <c r="H8" i="3"/>
  <c r="E23" i="3"/>
  <c r="H23" i="3"/>
  <c r="E38" i="3"/>
  <c r="H38" i="3"/>
  <c r="H65" i="3"/>
  <c r="H78" i="3"/>
  <c r="G8" i="3"/>
  <c r="G23" i="3"/>
  <c r="G38" i="3"/>
  <c r="G65" i="3"/>
  <c r="G78" i="3"/>
  <c r="F8" i="3"/>
  <c r="F23" i="3"/>
  <c r="F38" i="3"/>
  <c r="F65" i="3"/>
  <c r="F78" i="3"/>
  <c r="E7" i="3"/>
  <c r="H7" i="3"/>
  <c r="E22" i="3"/>
  <c r="H22" i="3"/>
  <c r="E37" i="3"/>
  <c r="H37" i="3"/>
  <c r="H64" i="3"/>
  <c r="H77" i="3"/>
  <c r="G7" i="3"/>
  <c r="G22" i="3"/>
  <c r="G37" i="3"/>
  <c r="G64" i="3"/>
  <c r="G77" i="3"/>
  <c r="F7" i="3"/>
  <c r="F22" i="3"/>
  <c r="F37" i="3"/>
  <c r="F64" i="3"/>
  <c r="F77" i="3"/>
  <c r="E6" i="3"/>
  <c r="H6" i="3"/>
  <c r="E21" i="3"/>
  <c r="H21" i="3"/>
  <c r="E36" i="3"/>
  <c r="H36" i="3"/>
  <c r="H63" i="3"/>
  <c r="H76" i="3"/>
  <c r="G6" i="3"/>
  <c r="G21" i="3"/>
  <c r="G36" i="3"/>
  <c r="G63" i="3"/>
  <c r="G76" i="3"/>
  <c r="F6" i="3"/>
  <c r="F21" i="3"/>
  <c r="F36" i="3"/>
  <c r="F63" i="3"/>
  <c r="F76" i="3"/>
  <c r="E5" i="3"/>
  <c r="H5" i="3"/>
  <c r="E20" i="3"/>
  <c r="H20" i="3"/>
  <c r="E35" i="3"/>
  <c r="H35" i="3"/>
  <c r="H62" i="3"/>
  <c r="H75" i="3"/>
  <c r="G5" i="3"/>
  <c r="G20" i="3"/>
  <c r="G35" i="3"/>
  <c r="G62" i="3"/>
  <c r="G75" i="3"/>
  <c r="F5" i="3"/>
  <c r="F20" i="3"/>
  <c r="F35" i="3"/>
  <c r="F62" i="3"/>
  <c r="F75" i="3"/>
  <c r="E4" i="3"/>
  <c r="H4" i="3"/>
  <c r="E19" i="3"/>
  <c r="H19" i="3"/>
  <c r="E34" i="3"/>
  <c r="H34" i="3"/>
  <c r="H61" i="3"/>
  <c r="H74" i="3"/>
  <c r="G4" i="3"/>
  <c r="G19" i="3"/>
  <c r="G34" i="3"/>
  <c r="G61" i="3"/>
  <c r="G74" i="3"/>
  <c r="F4" i="3"/>
  <c r="F19" i="3"/>
  <c r="F34" i="3"/>
  <c r="F61" i="3"/>
  <c r="F74" i="3"/>
  <c r="H59" i="3"/>
  <c r="G59" i="3"/>
  <c r="F59" i="3"/>
  <c r="H58" i="3"/>
  <c r="G58" i="3"/>
  <c r="F58" i="3"/>
  <c r="H57" i="3"/>
  <c r="G57" i="3"/>
  <c r="F57" i="3"/>
  <c r="H56" i="3"/>
  <c r="G56" i="3"/>
  <c r="F56" i="3"/>
  <c r="H55" i="3"/>
  <c r="G55" i="3"/>
  <c r="F55" i="3"/>
  <c r="H54" i="3"/>
  <c r="G54" i="3"/>
  <c r="F54" i="3"/>
  <c r="H53" i="3"/>
  <c r="G53" i="3"/>
  <c r="F53" i="3"/>
  <c r="H52" i="3"/>
  <c r="G52" i="3"/>
  <c r="F52" i="3"/>
  <c r="H51" i="3"/>
  <c r="G51" i="3"/>
  <c r="F51" i="3"/>
  <c r="H50" i="3"/>
  <c r="G50" i="3"/>
  <c r="F50" i="3"/>
  <c r="H49" i="3"/>
  <c r="G49" i="3"/>
  <c r="F49" i="3"/>
  <c r="H48" i="3"/>
  <c r="G48" i="3"/>
  <c r="F48" i="3"/>
  <c r="I45" i="3"/>
  <c r="I44" i="3"/>
  <c r="I43" i="3"/>
  <c r="I42" i="3"/>
  <c r="I41" i="3"/>
  <c r="I40" i="3"/>
  <c r="I39" i="3"/>
  <c r="I38" i="3"/>
  <c r="I37" i="3"/>
  <c r="I36" i="3"/>
  <c r="I35" i="3"/>
  <c r="I34" i="3"/>
  <c r="I30" i="3"/>
  <c r="I29" i="3"/>
  <c r="I28" i="3"/>
  <c r="I27" i="3"/>
  <c r="I26" i="3"/>
  <c r="I25" i="3"/>
  <c r="I24" i="3"/>
  <c r="I23" i="3"/>
  <c r="I22" i="3"/>
  <c r="I21" i="3"/>
  <c r="I20" i="3"/>
  <c r="I19" i="3"/>
  <c r="I15" i="3"/>
  <c r="I14" i="3"/>
  <c r="I13" i="3"/>
  <c r="I12" i="3"/>
  <c r="I11" i="3"/>
  <c r="I10" i="3"/>
  <c r="I9" i="3"/>
  <c r="I8" i="3"/>
  <c r="I7" i="3"/>
  <c r="I6" i="3"/>
  <c r="I5" i="3"/>
  <c r="I4" i="3"/>
  <c r="E15" i="2"/>
  <c r="H15" i="2"/>
  <c r="E30" i="2"/>
  <c r="H30" i="2"/>
  <c r="E45" i="2"/>
  <c r="H45" i="2"/>
  <c r="H72" i="2"/>
  <c r="H85" i="2"/>
  <c r="G15" i="2"/>
  <c r="G30" i="2"/>
  <c r="G45" i="2"/>
  <c r="G72" i="2"/>
  <c r="G85" i="2"/>
  <c r="F15" i="2"/>
  <c r="F30" i="2"/>
  <c r="F45" i="2"/>
  <c r="F72" i="2"/>
  <c r="F85" i="2"/>
  <c r="E14" i="2"/>
  <c r="H14" i="2"/>
  <c r="E29" i="2"/>
  <c r="H29" i="2"/>
  <c r="E44" i="2"/>
  <c r="H44" i="2"/>
  <c r="H71" i="2"/>
  <c r="H84" i="2"/>
  <c r="G14" i="2"/>
  <c r="G29" i="2"/>
  <c r="G44" i="2"/>
  <c r="G71" i="2"/>
  <c r="G84" i="2"/>
  <c r="F14" i="2"/>
  <c r="F29" i="2"/>
  <c r="F44" i="2"/>
  <c r="F71" i="2"/>
  <c r="F84" i="2"/>
  <c r="E13" i="2"/>
  <c r="H13" i="2"/>
  <c r="E28" i="2"/>
  <c r="H28" i="2"/>
  <c r="E43" i="2"/>
  <c r="H43" i="2"/>
  <c r="H70" i="2"/>
  <c r="H83" i="2"/>
  <c r="G13" i="2"/>
  <c r="G28" i="2"/>
  <c r="G43" i="2"/>
  <c r="G70" i="2"/>
  <c r="G83" i="2"/>
  <c r="F13" i="2"/>
  <c r="F28" i="2"/>
  <c r="F43" i="2"/>
  <c r="F70" i="2"/>
  <c r="F83" i="2"/>
  <c r="E12" i="2"/>
  <c r="H12" i="2"/>
  <c r="E27" i="2"/>
  <c r="H27" i="2"/>
  <c r="E42" i="2"/>
  <c r="H42" i="2"/>
  <c r="H69" i="2"/>
  <c r="H82" i="2"/>
  <c r="G12" i="2"/>
  <c r="G27" i="2"/>
  <c r="G42" i="2"/>
  <c r="G69" i="2"/>
  <c r="G82" i="2"/>
  <c r="F12" i="2"/>
  <c r="F27" i="2"/>
  <c r="F42" i="2"/>
  <c r="F69" i="2"/>
  <c r="F82" i="2"/>
  <c r="E11" i="2"/>
  <c r="H11" i="2"/>
  <c r="E26" i="2"/>
  <c r="H26" i="2"/>
  <c r="E41" i="2"/>
  <c r="H41" i="2"/>
  <c r="H68" i="2"/>
  <c r="H81" i="2"/>
  <c r="G11" i="2"/>
  <c r="G26" i="2"/>
  <c r="G41" i="2"/>
  <c r="G68" i="2"/>
  <c r="G81" i="2"/>
  <c r="F11" i="2"/>
  <c r="F26" i="2"/>
  <c r="F41" i="2"/>
  <c r="F68" i="2"/>
  <c r="F81" i="2"/>
  <c r="E10" i="2"/>
  <c r="H10" i="2"/>
  <c r="E25" i="2"/>
  <c r="H25" i="2"/>
  <c r="E40" i="2"/>
  <c r="H40" i="2"/>
  <c r="H67" i="2"/>
  <c r="H80" i="2"/>
  <c r="G10" i="2"/>
  <c r="G25" i="2"/>
  <c r="G40" i="2"/>
  <c r="G67" i="2"/>
  <c r="G80" i="2"/>
  <c r="F10" i="2"/>
  <c r="F25" i="2"/>
  <c r="F40" i="2"/>
  <c r="F67" i="2"/>
  <c r="F80" i="2"/>
  <c r="E9" i="2"/>
  <c r="H9" i="2"/>
  <c r="E24" i="2"/>
  <c r="H24" i="2"/>
  <c r="E39" i="2"/>
  <c r="H39" i="2"/>
  <c r="H66" i="2"/>
  <c r="H79" i="2"/>
  <c r="G9" i="2"/>
  <c r="G24" i="2"/>
  <c r="G39" i="2"/>
  <c r="G66" i="2"/>
  <c r="G79" i="2"/>
  <c r="F9" i="2"/>
  <c r="F24" i="2"/>
  <c r="F39" i="2"/>
  <c r="F66" i="2"/>
  <c r="F79" i="2"/>
  <c r="E8" i="2"/>
  <c r="H8" i="2"/>
  <c r="E23" i="2"/>
  <c r="H23" i="2"/>
  <c r="E38" i="2"/>
  <c r="H38" i="2"/>
  <c r="H65" i="2"/>
  <c r="H78" i="2"/>
  <c r="G8" i="2"/>
  <c r="G23" i="2"/>
  <c r="G38" i="2"/>
  <c r="G65" i="2"/>
  <c r="G78" i="2"/>
  <c r="F8" i="2"/>
  <c r="F23" i="2"/>
  <c r="F38" i="2"/>
  <c r="F65" i="2"/>
  <c r="F78" i="2"/>
  <c r="E7" i="2"/>
  <c r="H7" i="2"/>
  <c r="E22" i="2"/>
  <c r="H22" i="2"/>
  <c r="E37" i="2"/>
  <c r="H37" i="2"/>
  <c r="H64" i="2"/>
  <c r="H77" i="2"/>
  <c r="G7" i="2"/>
  <c r="G22" i="2"/>
  <c r="G37" i="2"/>
  <c r="G64" i="2"/>
  <c r="G77" i="2"/>
  <c r="F7" i="2"/>
  <c r="F22" i="2"/>
  <c r="F37" i="2"/>
  <c r="F64" i="2"/>
  <c r="F77" i="2"/>
  <c r="E6" i="2"/>
  <c r="H6" i="2"/>
  <c r="E21" i="2"/>
  <c r="H21" i="2"/>
  <c r="E36" i="2"/>
  <c r="H36" i="2"/>
  <c r="H63" i="2"/>
  <c r="H76" i="2"/>
  <c r="G6" i="2"/>
  <c r="G21" i="2"/>
  <c r="G36" i="2"/>
  <c r="G63" i="2"/>
  <c r="G76" i="2"/>
  <c r="F6" i="2"/>
  <c r="F21" i="2"/>
  <c r="F36" i="2"/>
  <c r="F63" i="2"/>
  <c r="F76" i="2"/>
  <c r="E5" i="2"/>
  <c r="H5" i="2"/>
  <c r="E20" i="2"/>
  <c r="H20" i="2"/>
  <c r="E35" i="2"/>
  <c r="H35" i="2"/>
  <c r="H62" i="2"/>
  <c r="H75" i="2"/>
  <c r="G5" i="2"/>
  <c r="G20" i="2"/>
  <c r="G35" i="2"/>
  <c r="G62" i="2"/>
  <c r="G75" i="2"/>
  <c r="F5" i="2"/>
  <c r="F20" i="2"/>
  <c r="F35" i="2"/>
  <c r="F62" i="2"/>
  <c r="F75" i="2"/>
  <c r="E4" i="2"/>
  <c r="H4" i="2"/>
  <c r="E19" i="2"/>
  <c r="H19" i="2"/>
  <c r="E34" i="2"/>
  <c r="H34" i="2"/>
  <c r="H61" i="2"/>
  <c r="H74" i="2"/>
  <c r="G4" i="2"/>
  <c r="G19" i="2"/>
  <c r="G34" i="2"/>
  <c r="G61" i="2"/>
  <c r="G74" i="2"/>
  <c r="F4" i="2"/>
  <c r="F19" i="2"/>
  <c r="F34" i="2"/>
  <c r="F61" i="2"/>
  <c r="F74" i="2"/>
  <c r="H59" i="2"/>
  <c r="G59" i="2"/>
  <c r="F59" i="2"/>
  <c r="H58" i="2"/>
  <c r="G58" i="2"/>
  <c r="F58" i="2"/>
  <c r="H57" i="2"/>
  <c r="G57" i="2"/>
  <c r="F57" i="2"/>
  <c r="H56" i="2"/>
  <c r="G56" i="2"/>
  <c r="F56" i="2"/>
  <c r="H55" i="2"/>
  <c r="G55" i="2"/>
  <c r="F55" i="2"/>
  <c r="H54" i="2"/>
  <c r="G54" i="2"/>
  <c r="F54" i="2"/>
  <c r="H53" i="2"/>
  <c r="G53" i="2"/>
  <c r="F53" i="2"/>
  <c r="H52" i="2"/>
  <c r="G52" i="2"/>
  <c r="F52" i="2"/>
  <c r="H51" i="2"/>
  <c r="G51" i="2"/>
  <c r="F51" i="2"/>
  <c r="H50" i="2"/>
  <c r="G50" i="2"/>
  <c r="F50" i="2"/>
  <c r="H49" i="2"/>
  <c r="G49" i="2"/>
  <c r="F49" i="2"/>
  <c r="H48" i="2"/>
  <c r="G48" i="2"/>
  <c r="F48" i="2"/>
  <c r="I45" i="2"/>
  <c r="I44" i="2"/>
  <c r="I43" i="2"/>
  <c r="I42" i="2"/>
  <c r="I41" i="2"/>
  <c r="I40" i="2"/>
  <c r="I39" i="2"/>
  <c r="I38" i="2"/>
  <c r="I37" i="2"/>
  <c r="I36" i="2"/>
  <c r="I35" i="2"/>
  <c r="I34" i="2"/>
  <c r="I30" i="2"/>
  <c r="I29" i="2"/>
  <c r="I28" i="2"/>
  <c r="I27" i="2"/>
  <c r="I26" i="2"/>
  <c r="I25" i="2"/>
  <c r="I24" i="2"/>
  <c r="I23" i="2"/>
  <c r="I22" i="2"/>
  <c r="I21" i="2"/>
  <c r="I20" i="2"/>
  <c r="I19" i="2"/>
  <c r="I15" i="2"/>
  <c r="I14" i="2"/>
  <c r="I13" i="2"/>
  <c r="I12" i="2"/>
  <c r="I11" i="2"/>
  <c r="I10" i="2"/>
  <c r="I9" i="2"/>
  <c r="I8" i="2"/>
  <c r="I7" i="2"/>
  <c r="I6" i="2"/>
  <c r="I5" i="2"/>
  <c r="I4" i="2"/>
</calcChain>
</file>

<file path=xl/sharedStrings.xml><?xml version="1.0" encoding="utf-8"?>
<sst xmlns="http://schemas.openxmlformats.org/spreadsheetml/2006/main" count="313" uniqueCount="44">
  <si>
    <t>Time</t>
  </si>
  <si>
    <t>Nick-SEM</t>
  </si>
  <si>
    <t>Linear-SEM</t>
  </si>
  <si>
    <t>Total activity-SEM</t>
  </si>
  <si>
    <t xml:space="preserve">Quantification of plasmid cleavage products </t>
  </si>
  <si>
    <t>SpyCas9-WT</t>
  </si>
  <si>
    <t>SpyCas9-D861A</t>
  </si>
  <si>
    <t>SpyCas9-N863A</t>
  </si>
  <si>
    <t>Nick</t>
  </si>
  <si>
    <t>Linear</t>
  </si>
  <si>
    <t>Total activity</t>
  </si>
  <si>
    <t>Replication 1</t>
  </si>
  <si>
    <t>Activity_WTP_WTS_15s-60m_5Mgcl2_rep1</t>
  </si>
  <si>
    <t>Nick intensity</t>
  </si>
  <si>
    <t>Linear intensity</t>
  </si>
  <si>
    <t>SC intensity</t>
  </si>
  <si>
    <t>Total intensity</t>
  </si>
  <si>
    <t>Nick+linear</t>
  </si>
  <si>
    <t>SC</t>
  </si>
  <si>
    <t>Control</t>
  </si>
  <si>
    <t>15 sec</t>
  </si>
  <si>
    <t>30 sec</t>
  </si>
  <si>
    <t>1 min</t>
  </si>
  <si>
    <t>2.5 min</t>
  </si>
  <si>
    <t>5 min</t>
  </si>
  <si>
    <t>7.5 min</t>
  </si>
  <si>
    <t>10 min</t>
  </si>
  <si>
    <t>15 min</t>
  </si>
  <si>
    <t>30 min</t>
  </si>
  <si>
    <t>45 min</t>
  </si>
  <si>
    <t>60 min</t>
  </si>
  <si>
    <t>Replication 2</t>
  </si>
  <si>
    <t>Activity_WTP_WTS_15s-60m_5Mgcl2_rep2</t>
  </si>
  <si>
    <t>Replication 3</t>
  </si>
  <si>
    <t>Activity_WTP_WTS_15s-60m_5Mgcl2_rep3</t>
  </si>
  <si>
    <t>STD</t>
  </si>
  <si>
    <t>20 min</t>
  </si>
  <si>
    <t>SEM</t>
  </si>
  <si>
    <t>Activity_D861A_WTS_15s-60m_5Mgcl2_rep1-nextday</t>
  </si>
  <si>
    <t>Activity_D861A_WTS_15s-60m_5Mgcl2_rep2</t>
  </si>
  <si>
    <t>Activity_D861A_WTS_15s-60m_5Mgcl2_rep3</t>
  </si>
  <si>
    <t>Activity_N863A_WTS_15s-60m_5Mgcl2_rep1</t>
  </si>
  <si>
    <t>Activity_N863A_WTS_15s-60m_5Mgcl2_rep2</t>
  </si>
  <si>
    <t>Activity_N863A_WTS_15s-60m_5Mgcl2_rep3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</si>
</sst>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9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9" fontId="0" fillId="0" borderId="0" xfId="1" applyFont="1"/>
  </cellXfs>
  <cellStyles count="2">
    <cellStyle name="Normal" xfId="0" builtinId="0"/>
    <cellStyle name="Percent 4" xfId="1"/>
  </cellStyles>
  <dxfs count="0"/>
  <tableStyles count="0" defaultTableStyle="TableStyleMedium2" defaultPivotStyle="PivotStyleLight16"/>
  <colors>
    <mruColors>
      <color rgb="FF0432FF"/>
      <color rgb="FF008F00"/>
      <color rgb="FF009051"/>
      <color rgb="FF4E8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SpyCas9</a:t>
            </a:r>
            <a:r>
              <a:rPr lang="en-US" sz="1800" b="1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WT</a:t>
            </a:r>
            <a:r>
              <a:rPr lang="en-US" sz="18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activity</a:t>
            </a:r>
            <a:endParaRPr lang="en-US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74470320559401"/>
          <c:y val="0.023904382470119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Graphs!$B$4</c:f>
              <c:strCache>
                <c:ptCount val="1"/>
                <c:pt idx="0">
                  <c:v>Nick</c:v>
                </c:pt>
              </c:strCache>
            </c:strRef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rgbClr val="043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Graphs!$C$5:$C$16</c:f>
                <c:numCache>
                  <c:formatCode>General</c:formatCode>
                  <c:ptCount val="12"/>
                  <c:pt idx="0">
                    <c:v>0.034339499745363</c:v>
                  </c:pt>
                  <c:pt idx="1">
                    <c:v>0.0548673360335484</c:v>
                  </c:pt>
                  <c:pt idx="2">
                    <c:v>0.00789364411856951</c:v>
                  </c:pt>
                  <c:pt idx="3">
                    <c:v>0.00831896936153017</c:v>
                  </c:pt>
                  <c:pt idx="4">
                    <c:v>0.00584191311939705</c:v>
                  </c:pt>
                  <c:pt idx="5">
                    <c:v>0.00549768304351733</c:v>
                  </c:pt>
                  <c:pt idx="6">
                    <c:v>0.00824695571399667</c:v>
                  </c:pt>
                  <c:pt idx="7">
                    <c:v>0.0128337097483581</c:v>
                  </c:pt>
                  <c:pt idx="8">
                    <c:v>0.0159204764657718</c:v>
                  </c:pt>
                  <c:pt idx="9">
                    <c:v>0.0119613681141799</c:v>
                  </c:pt>
                  <c:pt idx="10">
                    <c:v>0.0131295819002488</c:v>
                  </c:pt>
                  <c:pt idx="11">
                    <c:v>0.0139046533700834</c:v>
                  </c:pt>
                </c:numCache>
              </c:numRef>
            </c:plus>
            <c:minus>
              <c:numRef>
                <c:f>Graphs!$C$5:$C$16</c:f>
                <c:numCache>
                  <c:formatCode>General</c:formatCode>
                  <c:ptCount val="12"/>
                  <c:pt idx="0">
                    <c:v>0.034339499745363</c:v>
                  </c:pt>
                  <c:pt idx="1">
                    <c:v>0.0548673360335484</c:v>
                  </c:pt>
                  <c:pt idx="2">
                    <c:v>0.00789364411856951</c:v>
                  </c:pt>
                  <c:pt idx="3">
                    <c:v>0.00831896936153017</c:v>
                  </c:pt>
                  <c:pt idx="4">
                    <c:v>0.00584191311939705</c:v>
                  </c:pt>
                  <c:pt idx="5">
                    <c:v>0.00549768304351733</c:v>
                  </c:pt>
                  <c:pt idx="6">
                    <c:v>0.00824695571399667</c:v>
                  </c:pt>
                  <c:pt idx="7">
                    <c:v>0.0128337097483581</c:v>
                  </c:pt>
                  <c:pt idx="8">
                    <c:v>0.0159204764657718</c:v>
                  </c:pt>
                  <c:pt idx="9">
                    <c:v>0.0119613681141799</c:v>
                  </c:pt>
                  <c:pt idx="10">
                    <c:v>0.0131295819002488</c:v>
                  </c:pt>
                  <c:pt idx="11">
                    <c:v>0.0139046533700834</c:v>
                  </c:pt>
                </c:numCache>
              </c:numRef>
            </c:minus>
          </c:errBars>
          <c:xVal>
            <c:numRef>
              <c:f>Graphs!$A$5:$A$16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Graphs!$B$5:$B$16</c:f>
              <c:numCache>
                <c:formatCode>0%</c:formatCode>
                <c:ptCount val="12"/>
                <c:pt idx="0">
                  <c:v>0.30079951562217</c:v>
                </c:pt>
                <c:pt idx="1">
                  <c:v>0.380413024291761</c:v>
                </c:pt>
                <c:pt idx="2">
                  <c:v>0.336805231615702</c:v>
                </c:pt>
                <c:pt idx="3">
                  <c:v>0.241197909384149</c:v>
                </c:pt>
                <c:pt idx="4">
                  <c:v>0.167008093501812</c:v>
                </c:pt>
                <c:pt idx="5">
                  <c:v>0.143336246720294</c:v>
                </c:pt>
                <c:pt idx="6">
                  <c:v>0.131810157124999</c:v>
                </c:pt>
                <c:pt idx="7">
                  <c:v>0.122512435172351</c:v>
                </c:pt>
                <c:pt idx="8">
                  <c:v>0.137775502689188</c:v>
                </c:pt>
                <c:pt idx="9">
                  <c:v>0.104931864971507</c:v>
                </c:pt>
                <c:pt idx="10">
                  <c:v>0.0941454090526326</c:v>
                </c:pt>
                <c:pt idx="11">
                  <c:v>0.0850397153611758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A3C-CA4A-BECB-C0240EBA2FCC}"/>
            </c:ext>
          </c:extLst>
        </c:ser>
        <c:ser>
          <c:idx val="1"/>
          <c:order val="1"/>
          <c:tx>
            <c:strRef>
              <c:f>Graphs!$D$4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Graphs!$E$5:$E$16</c:f>
                <c:numCache>
                  <c:formatCode>General</c:formatCode>
                  <c:ptCount val="12"/>
                  <c:pt idx="0">
                    <c:v>0.0033713127544248</c:v>
                  </c:pt>
                  <c:pt idx="1">
                    <c:v>0.0557039222733165</c:v>
                  </c:pt>
                  <c:pt idx="2">
                    <c:v>0.00746772528028596</c:v>
                  </c:pt>
                  <c:pt idx="3">
                    <c:v>0.0125872069581435</c:v>
                  </c:pt>
                  <c:pt idx="4">
                    <c:v>0.0104571530765477</c:v>
                  </c:pt>
                  <c:pt idx="5">
                    <c:v>0.00617054831452771</c:v>
                  </c:pt>
                  <c:pt idx="6">
                    <c:v>0.0113090981180151</c:v>
                  </c:pt>
                  <c:pt idx="7">
                    <c:v>0.0160988212728221</c:v>
                  </c:pt>
                  <c:pt idx="8">
                    <c:v>0.0212628960771205</c:v>
                  </c:pt>
                  <c:pt idx="9">
                    <c:v>0.0155110626406127</c:v>
                  </c:pt>
                  <c:pt idx="10">
                    <c:v>0.0151767174047687</c:v>
                  </c:pt>
                  <c:pt idx="11">
                    <c:v>0.0139776159384424</c:v>
                  </c:pt>
                </c:numCache>
              </c:numRef>
            </c:plus>
            <c:minus>
              <c:numRef>
                <c:f>Graphs!$E$5:$E$16</c:f>
                <c:numCache>
                  <c:formatCode>General</c:formatCode>
                  <c:ptCount val="12"/>
                  <c:pt idx="0">
                    <c:v>0.0033713127544248</c:v>
                  </c:pt>
                  <c:pt idx="1">
                    <c:v>0.0557039222733165</c:v>
                  </c:pt>
                  <c:pt idx="2">
                    <c:v>0.00746772528028596</c:v>
                  </c:pt>
                  <c:pt idx="3">
                    <c:v>0.0125872069581435</c:v>
                  </c:pt>
                  <c:pt idx="4">
                    <c:v>0.0104571530765477</c:v>
                  </c:pt>
                  <c:pt idx="5">
                    <c:v>0.00617054831452771</c:v>
                  </c:pt>
                  <c:pt idx="6">
                    <c:v>0.0113090981180151</c:v>
                  </c:pt>
                  <c:pt idx="7">
                    <c:v>0.0160988212728221</c:v>
                  </c:pt>
                  <c:pt idx="8">
                    <c:v>0.0212628960771205</c:v>
                  </c:pt>
                  <c:pt idx="9">
                    <c:v>0.0155110626406127</c:v>
                  </c:pt>
                  <c:pt idx="10">
                    <c:v>0.0151767174047687</c:v>
                  </c:pt>
                  <c:pt idx="11">
                    <c:v>0.0139776159384424</c:v>
                  </c:pt>
                </c:numCache>
              </c:numRef>
            </c:minus>
          </c:errBars>
          <c:xVal>
            <c:numRef>
              <c:f>Graphs!$A$5:$A$16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Graphs!$D$5:$D$16</c:f>
              <c:numCache>
                <c:formatCode>0%</c:formatCode>
                <c:ptCount val="12"/>
                <c:pt idx="0">
                  <c:v>0.0237860319061362</c:v>
                </c:pt>
                <c:pt idx="1">
                  <c:v>0.584780893065466</c:v>
                </c:pt>
                <c:pt idx="2">
                  <c:v>0.625118434254865</c:v>
                </c:pt>
                <c:pt idx="3">
                  <c:v>0.727568376808906</c:v>
                </c:pt>
                <c:pt idx="4">
                  <c:v>0.801611316561038</c:v>
                </c:pt>
                <c:pt idx="5">
                  <c:v>0.830643204691555</c:v>
                </c:pt>
                <c:pt idx="6">
                  <c:v>0.84322996817379</c:v>
                </c:pt>
                <c:pt idx="7">
                  <c:v>0.86042906741231</c:v>
                </c:pt>
                <c:pt idx="8">
                  <c:v>0.844459905199037</c:v>
                </c:pt>
                <c:pt idx="9">
                  <c:v>0.881337354425962</c:v>
                </c:pt>
                <c:pt idx="10">
                  <c:v>0.893882383242004</c:v>
                </c:pt>
                <c:pt idx="11">
                  <c:v>0.912729371880354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A3C-CA4A-BECB-C0240EBA2FCC}"/>
            </c:ext>
          </c:extLst>
        </c:ser>
        <c:ser>
          <c:idx val="2"/>
          <c:order val="2"/>
          <c:tx>
            <c:strRef>
              <c:f>Graphs!$F$4</c:f>
              <c:strCache>
                <c:ptCount val="1"/>
                <c:pt idx="0">
                  <c:v>Total activity</c:v>
                </c:pt>
              </c:strCache>
            </c:strRef>
          </c:tx>
          <c:spPr>
            <a:ln w="19050" cap="rnd">
              <a:solidFill>
                <a:srgbClr val="008F00"/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008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Graphs!$G$5:$G$16</c:f>
                <c:numCache>
                  <c:formatCode>General</c:formatCode>
                  <c:ptCount val="12"/>
                  <c:pt idx="0">
                    <c:v>0.0376905416725551</c:v>
                  </c:pt>
                  <c:pt idx="1">
                    <c:v>0.00822669231739958</c:v>
                  </c:pt>
                  <c:pt idx="2">
                    <c:v>0.00774970401893442</c:v>
                  </c:pt>
                  <c:pt idx="3">
                    <c:v>0.0061517323127326</c:v>
                  </c:pt>
                  <c:pt idx="4">
                    <c:v>0.00472813722784561</c:v>
                  </c:pt>
                  <c:pt idx="5">
                    <c:v>0.00467185588662082</c:v>
                  </c:pt>
                  <c:pt idx="6">
                    <c:v>0.00306657323284284</c:v>
                  </c:pt>
                  <c:pt idx="7">
                    <c:v>0.00411693087054976</c:v>
                  </c:pt>
                  <c:pt idx="8">
                    <c:v>0.00559160862692967</c:v>
                  </c:pt>
                  <c:pt idx="9">
                    <c:v>0.00396275422950504</c:v>
                  </c:pt>
                  <c:pt idx="10">
                    <c:v>0.00219709404974025</c:v>
                  </c:pt>
                  <c:pt idx="11">
                    <c:v>0.000345037442148508</c:v>
                  </c:pt>
                </c:numCache>
              </c:numRef>
            </c:plus>
            <c:minus>
              <c:numRef>
                <c:f>Graphs!$G$5:$G$16</c:f>
                <c:numCache>
                  <c:formatCode>General</c:formatCode>
                  <c:ptCount val="12"/>
                  <c:pt idx="0">
                    <c:v>0.0376905416725551</c:v>
                  </c:pt>
                  <c:pt idx="1">
                    <c:v>0.00822669231739958</c:v>
                  </c:pt>
                  <c:pt idx="2">
                    <c:v>0.00774970401893442</c:v>
                  </c:pt>
                  <c:pt idx="3">
                    <c:v>0.0061517323127326</c:v>
                  </c:pt>
                  <c:pt idx="4">
                    <c:v>0.00472813722784561</c:v>
                  </c:pt>
                  <c:pt idx="5">
                    <c:v>0.00467185588662082</c:v>
                  </c:pt>
                  <c:pt idx="6">
                    <c:v>0.00306657323284284</c:v>
                  </c:pt>
                  <c:pt idx="7">
                    <c:v>0.00411693087054976</c:v>
                  </c:pt>
                  <c:pt idx="8">
                    <c:v>0.00559160862692967</c:v>
                  </c:pt>
                  <c:pt idx="9">
                    <c:v>0.00396275422950504</c:v>
                  </c:pt>
                  <c:pt idx="10">
                    <c:v>0.00219709404974025</c:v>
                  </c:pt>
                  <c:pt idx="11">
                    <c:v>0.000345037442148508</c:v>
                  </c:pt>
                </c:numCache>
              </c:numRef>
            </c:minus>
          </c:errBars>
          <c:xVal>
            <c:numRef>
              <c:f>Graphs!$A$5:$A$16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Graphs!$F$5:$F$16</c:f>
              <c:numCache>
                <c:formatCode>0%</c:formatCode>
                <c:ptCount val="12"/>
                <c:pt idx="0">
                  <c:v>0.324585547528306</c:v>
                </c:pt>
                <c:pt idx="1">
                  <c:v>0.965193917357227</c:v>
                </c:pt>
                <c:pt idx="2">
                  <c:v>0.961923665870567</c:v>
                </c:pt>
                <c:pt idx="3">
                  <c:v>0.968766286193055</c:v>
                </c:pt>
                <c:pt idx="4">
                  <c:v>0.96861941006285</c:v>
                </c:pt>
                <c:pt idx="5">
                  <c:v>0.973979451411849</c:v>
                </c:pt>
                <c:pt idx="6">
                  <c:v>0.975040125298789</c:v>
                </c:pt>
                <c:pt idx="7">
                  <c:v>0.982941502584662</c:v>
                </c:pt>
                <c:pt idx="8">
                  <c:v>0.982235407888225</c:v>
                </c:pt>
                <c:pt idx="9">
                  <c:v>0.986269219397469</c:v>
                </c:pt>
                <c:pt idx="10">
                  <c:v>0.988027792294636</c:v>
                </c:pt>
                <c:pt idx="11">
                  <c:v>0.99776908724153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A3C-CA4A-BECB-C0240EBA2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016064"/>
        <c:axId val="1183019968"/>
      </c:scatterChart>
      <c:valAx>
        <c:axId val="1183016064"/>
        <c:scaling>
          <c:orientation val="minMax"/>
          <c:max val="6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Time (minutes) </a:t>
                </a:r>
                <a:endParaRPr lang="en-US" sz="14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3019968"/>
        <c:crosses val="autoZero"/>
        <c:crossBetween val="midCat"/>
        <c:majorUnit val="10.0"/>
      </c:valAx>
      <c:valAx>
        <c:axId val="1183019968"/>
        <c:scaling>
          <c:orientation val="minMax"/>
          <c:max val="1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DNA cleavage </a:t>
                </a:r>
                <a:endParaRPr lang="en-US" sz="14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301606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1371592628692"/>
          <c:y val="0.353844706911636"/>
          <c:w val="0.292012966864734"/>
          <c:h val="0.22526093613298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SpyCas9</a:t>
            </a:r>
            <a:r>
              <a:rPr lang="en-US" sz="1800" b="1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D861A</a:t>
            </a:r>
            <a:r>
              <a:rPr lang="en-US" sz="18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activity</a:t>
            </a:r>
            <a:endParaRPr lang="en-US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Graphs!$B$29</c:f>
              <c:strCache>
                <c:ptCount val="1"/>
                <c:pt idx="0">
                  <c:v>Nick</c:v>
                </c:pt>
              </c:strCache>
            </c:strRef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rgbClr val="043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Graphs!$C$30:$C$41</c:f>
                <c:numCache>
                  <c:formatCode>General</c:formatCode>
                  <c:ptCount val="12"/>
                  <c:pt idx="0">
                    <c:v>0.0252060313797683</c:v>
                  </c:pt>
                  <c:pt idx="1">
                    <c:v>0.0231938175145736</c:v>
                  </c:pt>
                  <c:pt idx="2">
                    <c:v>0.00943132025204883</c:v>
                  </c:pt>
                  <c:pt idx="3">
                    <c:v>0.0122112652888112</c:v>
                  </c:pt>
                  <c:pt idx="4">
                    <c:v>0.0104072550377201</c:v>
                  </c:pt>
                  <c:pt idx="5">
                    <c:v>0.00184866659290213</c:v>
                  </c:pt>
                  <c:pt idx="6">
                    <c:v>0.0239349048311161</c:v>
                  </c:pt>
                  <c:pt idx="7">
                    <c:v>0.0060370541172438</c:v>
                  </c:pt>
                  <c:pt idx="8">
                    <c:v>0.0200402776367606</c:v>
                  </c:pt>
                  <c:pt idx="9">
                    <c:v>0.021290104905771</c:v>
                  </c:pt>
                  <c:pt idx="10">
                    <c:v>0.0233921891709115</c:v>
                  </c:pt>
                  <c:pt idx="11">
                    <c:v>0.0192331406422496</c:v>
                  </c:pt>
                </c:numCache>
              </c:numRef>
            </c:plus>
            <c:minus>
              <c:numRef>
                <c:f>Graphs!$C$30:$C$41</c:f>
                <c:numCache>
                  <c:formatCode>General</c:formatCode>
                  <c:ptCount val="12"/>
                  <c:pt idx="0">
                    <c:v>0.0252060313797683</c:v>
                  </c:pt>
                  <c:pt idx="1">
                    <c:v>0.0231938175145736</c:v>
                  </c:pt>
                  <c:pt idx="2">
                    <c:v>0.00943132025204883</c:v>
                  </c:pt>
                  <c:pt idx="3">
                    <c:v>0.0122112652888112</c:v>
                  </c:pt>
                  <c:pt idx="4">
                    <c:v>0.0104072550377201</c:v>
                  </c:pt>
                  <c:pt idx="5">
                    <c:v>0.00184866659290213</c:v>
                  </c:pt>
                  <c:pt idx="6">
                    <c:v>0.0239349048311161</c:v>
                  </c:pt>
                  <c:pt idx="7">
                    <c:v>0.0060370541172438</c:v>
                  </c:pt>
                  <c:pt idx="8">
                    <c:v>0.0200402776367606</c:v>
                  </c:pt>
                  <c:pt idx="9">
                    <c:v>0.021290104905771</c:v>
                  </c:pt>
                  <c:pt idx="10">
                    <c:v>0.0233921891709115</c:v>
                  </c:pt>
                  <c:pt idx="11">
                    <c:v>0.0192331406422496</c:v>
                  </c:pt>
                </c:numCache>
              </c:numRef>
            </c:minus>
          </c:errBars>
          <c:xVal>
            <c:numRef>
              <c:f>Graphs!$A$30:$A$41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Graphs!$B$30:$B$41</c:f>
              <c:numCache>
                <c:formatCode>0%</c:formatCode>
                <c:ptCount val="12"/>
                <c:pt idx="0">
                  <c:v>0.263861038420374</c:v>
                </c:pt>
                <c:pt idx="1">
                  <c:v>0.580458580173938</c:v>
                </c:pt>
                <c:pt idx="2">
                  <c:v>0.588530880970347</c:v>
                </c:pt>
                <c:pt idx="3">
                  <c:v>0.600816045625161</c:v>
                </c:pt>
                <c:pt idx="4">
                  <c:v>0.520044895536837</c:v>
                </c:pt>
                <c:pt idx="5">
                  <c:v>0.368229657415403</c:v>
                </c:pt>
                <c:pt idx="6">
                  <c:v>0.271439703329578</c:v>
                </c:pt>
                <c:pt idx="7">
                  <c:v>0.231880615976496</c:v>
                </c:pt>
                <c:pt idx="8">
                  <c:v>0.180856835381706</c:v>
                </c:pt>
                <c:pt idx="9">
                  <c:v>0.125557652995327</c:v>
                </c:pt>
                <c:pt idx="10">
                  <c:v>0.102100118675675</c:v>
                </c:pt>
                <c:pt idx="11">
                  <c:v>0.10875382181371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DF4-004E-AB19-A70ACF95740C}"/>
            </c:ext>
          </c:extLst>
        </c:ser>
        <c:ser>
          <c:idx val="1"/>
          <c:order val="1"/>
          <c:tx>
            <c:strRef>
              <c:f>Graphs!$D$29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Graphs!$E$30:$E$41</c:f>
                <c:numCache>
                  <c:formatCode>General</c:formatCode>
                  <c:ptCount val="12"/>
                  <c:pt idx="0">
                    <c:v>0.0036963706752859</c:v>
                  </c:pt>
                  <c:pt idx="1">
                    <c:v>0.00437981073864762</c:v>
                  </c:pt>
                  <c:pt idx="2">
                    <c:v>0.0124047809374898</c:v>
                  </c:pt>
                  <c:pt idx="3">
                    <c:v>0.0227984386844712</c:v>
                  </c:pt>
                  <c:pt idx="4">
                    <c:v>0.0113558970539392</c:v>
                  </c:pt>
                  <c:pt idx="5">
                    <c:v>0.00421703139468368</c:v>
                  </c:pt>
                  <c:pt idx="6">
                    <c:v>0.0274851915527577</c:v>
                  </c:pt>
                  <c:pt idx="7">
                    <c:v>0.00797979803575323</c:v>
                  </c:pt>
                  <c:pt idx="8">
                    <c:v>0.02351473676965</c:v>
                  </c:pt>
                  <c:pt idx="9">
                    <c:v>0.0259996856890214</c:v>
                  </c:pt>
                  <c:pt idx="10">
                    <c:v>0.0303037187402974</c:v>
                  </c:pt>
                  <c:pt idx="11">
                    <c:v>0.0207648792113495</c:v>
                  </c:pt>
                </c:numCache>
              </c:numRef>
            </c:plus>
            <c:minus>
              <c:numRef>
                <c:f>Graphs!$E$30:$E$41</c:f>
                <c:numCache>
                  <c:formatCode>General</c:formatCode>
                  <c:ptCount val="12"/>
                  <c:pt idx="0">
                    <c:v>0.0036963706752859</c:v>
                  </c:pt>
                  <c:pt idx="1">
                    <c:v>0.00437981073864762</c:v>
                  </c:pt>
                  <c:pt idx="2">
                    <c:v>0.0124047809374898</c:v>
                  </c:pt>
                  <c:pt idx="3">
                    <c:v>0.0227984386844712</c:v>
                  </c:pt>
                  <c:pt idx="4">
                    <c:v>0.0113558970539392</c:v>
                  </c:pt>
                  <c:pt idx="5">
                    <c:v>0.00421703139468368</c:v>
                  </c:pt>
                  <c:pt idx="6">
                    <c:v>0.0274851915527577</c:v>
                  </c:pt>
                  <c:pt idx="7">
                    <c:v>0.00797979803575323</c:v>
                  </c:pt>
                  <c:pt idx="8">
                    <c:v>0.02351473676965</c:v>
                  </c:pt>
                  <c:pt idx="9">
                    <c:v>0.0259996856890214</c:v>
                  </c:pt>
                  <c:pt idx="10">
                    <c:v>0.0303037187402974</c:v>
                  </c:pt>
                  <c:pt idx="11">
                    <c:v>0.0207648792113495</c:v>
                  </c:pt>
                </c:numCache>
              </c:numRef>
            </c:minus>
          </c:errBars>
          <c:xVal>
            <c:numRef>
              <c:f>Graphs!$A$30:$A$41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Graphs!$D$30:$D$41</c:f>
              <c:numCache>
                <c:formatCode>0%</c:formatCode>
                <c:ptCount val="12"/>
                <c:pt idx="0">
                  <c:v>0.0162070770923849</c:v>
                </c:pt>
                <c:pt idx="1">
                  <c:v>0.0798356351245372</c:v>
                </c:pt>
                <c:pt idx="2">
                  <c:v>0.100470009252092</c:v>
                </c:pt>
                <c:pt idx="3">
                  <c:v>0.174025295342526</c:v>
                </c:pt>
                <c:pt idx="4">
                  <c:v>0.37839017332867</c:v>
                </c:pt>
                <c:pt idx="5">
                  <c:v>0.580114688474085</c:v>
                </c:pt>
                <c:pt idx="6">
                  <c:v>0.690979949059379</c:v>
                </c:pt>
                <c:pt idx="7">
                  <c:v>0.734458437634837</c:v>
                </c:pt>
                <c:pt idx="8">
                  <c:v>0.787995150917921</c:v>
                </c:pt>
                <c:pt idx="9">
                  <c:v>0.847076321792693</c:v>
                </c:pt>
                <c:pt idx="10">
                  <c:v>0.876748003538154</c:v>
                </c:pt>
                <c:pt idx="11">
                  <c:v>0.873988812623564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DF4-004E-AB19-A70ACF95740C}"/>
            </c:ext>
          </c:extLst>
        </c:ser>
        <c:ser>
          <c:idx val="2"/>
          <c:order val="2"/>
          <c:tx>
            <c:strRef>
              <c:f>Graphs!$F$29</c:f>
              <c:strCache>
                <c:ptCount val="1"/>
                <c:pt idx="0">
                  <c:v>Total activity</c:v>
                </c:pt>
              </c:strCache>
            </c:strRef>
          </c:tx>
          <c:spPr>
            <a:ln w="19050" cap="rnd">
              <a:solidFill>
                <a:srgbClr val="008F00"/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008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Graphs!$G$30:$G$41</c:f>
                <c:numCache>
                  <c:formatCode>General</c:formatCode>
                  <c:ptCount val="12"/>
                  <c:pt idx="0">
                    <c:v>0.0278281433193213</c:v>
                  </c:pt>
                  <c:pt idx="1">
                    <c:v>0.0202135852428853</c:v>
                  </c:pt>
                  <c:pt idx="2">
                    <c:v>0.01934919900487</c:v>
                  </c:pt>
                  <c:pt idx="3">
                    <c:v>0.0173868852343408</c:v>
                  </c:pt>
                  <c:pt idx="4">
                    <c:v>0.000948947460925188</c:v>
                  </c:pt>
                  <c:pt idx="5">
                    <c:v>0.00259114555346611</c:v>
                  </c:pt>
                  <c:pt idx="6">
                    <c:v>0.0035546209566487</c:v>
                  </c:pt>
                  <c:pt idx="7">
                    <c:v>0.0019543684966196</c:v>
                  </c:pt>
                  <c:pt idx="8">
                    <c:v>0.0035905213158764</c:v>
                  </c:pt>
                  <c:pt idx="9">
                    <c:v>0.00489991309963838</c:v>
                  </c:pt>
                  <c:pt idx="10">
                    <c:v>0.00694450546005216</c:v>
                  </c:pt>
                  <c:pt idx="11">
                    <c:v>0.00165998013304008</c:v>
                  </c:pt>
                </c:numCache>
              </c:numRef>
            </c:plus>
            <c:minus>
              <c:numRef>
                <c:f>Graphs!$G$30:$G$41</c:f>
                <c:numCache>
                  <c:formatCode>General</c:formatCode>
                  <c:ptCount val="12"/>
                  <c:pt idx="0">
                    <c:v>0.0278281433193213</c:v>
                  </c:pt>
                  <c:pt idx="1">
                    <c:v>0.0202135852428853</c:v>
                  </c:pt>
                  <c:pt idx="2">
                    <c:v>0.01934919900487</c:v>
                  </c:pt>
                  <c:pt idx="3">
                    <c:v>0.0173868852343408</c:v>
                  </c:pt>
                  <c:pt idx="4">
                    <c:v>0.000948947460925188</c:v>
                  </c:pt>
                  <c:pt idx="5">
                    <c:v>0.00259114555346611</c:v>
                  </c:pt>
                  <c:pt idx="6">
                    <c:v>0.0035546209566487</c:v>
                  </c:pt>
                  <c:pt idx="7">
                    <c:v>0.0019543684966196</c:v>
                  </c:pt>
                  <c:pt idx="8">
                    <c:v>0.0035905213158764</c:v>
                  </c:pt>
                  <c:pt idx="9">
                    <c:v>0.00489991309963838</c:v>
                  </c:pt>
                  <c:pt idx="10">
                    <c:v>0.00694450546005216</c:v>
                  </c:pt>
                  <c:pt idx="11">
                    <c:v>0.00165998013304008</c:v>
                  </c:pt>
                </c:numCache>
              </c:numRef>
            </c:minus>
          </c:errBars>
          <c:xVal>
            <c:numRef>
              <c:f>Graphs!$A$30:$A$41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Graphs!$F$30:$F$41</c:f>
              <c:numCache>
                <c:formatCode>0%</c:formatCode>
                <c:ptCount val="12"/>
                <c:pt idx="0">
                  <c:v>0.280068115512758</c:v>
                </c:pt>
                <c:pt idx="1">
                  <c:v>0.660294215298475</c:v>
                </c:pt>
                <c:pt idx="2">
                  <c:v>0.689000890222439</c:v>
                </c:pt>
                <c:pt idx="3">
                  <c:v>0.774841340967687</c:v>
                </c:pt>
                <c:pt idx="4">
                  <c:v>0.898435068865508</c:v>
                </c:pt>
                <c:pt idx="5">
                  <c:v>0.948344345889488</c:v>
                </c:pt>
                <c:pt idx="6">
                  <c:v>0.962419652388957</c:v>
                </c:pt>
                <c:pt idx="7">
                  <c:v>0.966339053611332</c:v>
                </c:pt>
                <c:pt idx="8">
                  <c:v>0.968851986299627</c:v>
                </c:pt>
                <c:pt idx="9">
                  <c:v>0.97263397478802</c:v>
                </c:pt>
                <c:pt idx="10">
                  <c:v>0.97884812221383</c:v>
                </c:pt>
                <c:pt idx="11">
                  <c:v>0.982742634437275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DF4-004E-AB19-A70ACF957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054432"/>
        <c:axId val="1183058336"/>
      </c:scatterChart>
      <c:valAx>
        <c:axId val="1183054432"/>
        <c:scaling>
          <c:orientation val="minMax"/>
          <c:max val="6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Time (minutes) </a:t>
                </a:r>
                <a:endParaRPr lang="en-US" sz="14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3058336"/>
        <c:crosses val="autoZero"/>
        <c:crossBetween val="midCat"/>
        <c:majorUnit val="10.0"/>
      </c:valAx>
      <c:valAx>
        <c:axId val="1183058336"/>
        <c:scaling>
          <c:orientation val="minMax"/>
          <c:max val="1.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DNA cleavage </a:t>
                </a:r>
                <a:endParaRPr lang="en-US" sz="14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305443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41609590365206"/>
          <c:y val="0.384675853018373"/>
          <c:w val="0.345153105861767"/>
          <c:h val="0.21608858267716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8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SpyCas9</a:t>
            </a:r>
            <a:r>
              <a:rPr lang="en-US" sz="1800" b="1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N863A</a:t>
            </a:r>
            <a:r>
              <a:rPr lang="en-US" sz="18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activity</a:t>
            </a:r>
            <a:endParaRPr lang="en-US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Graphs!$B$55</c:f>
              <c:strCache>
                <c:ptCount val="1"/>
                <c:pt idx="0">
                  <c:v>Nick</c:v>
                </c:pt>
              </c:strCache>
            </c:strRef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rgbClr val="0432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Graphs!$C$56:$C$67</c:f>
                <c:numCache>
                  <c:formatCode>General</c:formatCode>
                  <c:ptCount val="12"/>
                  <c:pt idx="0">
                    <c:v>0.0338998928069436</c:v>
                  </c:pt>
                  <c:pt idx="1">
                    <c:v>0.0260400534067826</c:v>
                  </c:pt>
                  <c:pt idx="2">
                    <c:v>0.0211494879959498</c:v>
                  </c:pt>
                  <c:pt idx="3">
                    <c:v>0.0311014285531748</c:v>
                  </c:pt>
                  <c:pt idx="4">
                    <c:v>0.0429421789036826</c:v>
                  </c:pt>
                  <c:pt idx="5">
                    <c:v>0.0407505771544891</c:v>
                  </c:pt>
                  <c:pt idx="6">
                    <c:v>0.0210278877624727</c:v>
                  </c:pt>
                  <c:pt idx="7">
                    <c:v>0.0119005486460888</c:v>
                  </c:pt>
                  <c:pt idx="8">
                    <c:v>0.0159427324299353</c:v>
                  </c:pt>
                  <c:pt idx="9">
                    <c:v>0.0173961730590799</c:v>
                  </c:pt>
                  <c:pt idx="10">
                    <c:v>0.0070097343685534</c:v>
                  </c:pt>
                  <c:pt idx="11">
                    <c:v>0.0106949962322628</c:v>
                  </c:pt>
                </c:numCache>
              </c:numRef>
            </c:plus>
            <c:minus>
              <c:numRef>
                <c:f>Graphs!$C$56:$C$67</c:f>
                <c:numCache>
                  <c:formatCode>General</c:formatCode>
                  <c:ptCount val="12"/>
                  <c:pt idx="0">
                    <c:v>0.0338998928069436</c:v>
                  </c:pt>
                  <c:pt idx="1">
                    <c:v>0.0260400534067826</c:v>
                  </c:pt>
                  <c:pt idx="2">
                    <c:v>0.0211494879959498</c:v>
                  </c:pt>
                  <c:pt idx="3">
                    <c:v>0.0311014285531748</c:v>
                  </c:pt>
                  <c:pt idx="4">
                    <c:v>0.0429421789036826</c:v>
                  </c:pt>
                  <c:pt idx="5">
                    <c:v>0.0407505771544891</c:v>
                  </c:pt>
                  <c:pt idx="6">
                    <c:v>0.0210278877624727</c:v>
                  </c:pt>
                  <c:pt idx="7">
                    <c:v>0.0119005486460888</c:v>
                  </c:pt>
                  <c:pt idx="8">
                    <c:v>0.0159427324299353</c:v>
                  </c:pt>
                  <c:pt idx="9">
                    <c:v>0.0173961730590799</c:v>
                  </c:pt>
                  <c:pt idx="10">
                    <c:v>0.0070097343685534</c:v>
                  </c:pt>
                  <c:pt idx="11">
                    <c:v>0.0106949962322628</c:v>
                  </c:pt>
                </c:numCache>
              </c:numRef>
            </c:minus>
          </c:errBars>
          <c:xVal>
            <c:numRef>
              <c:f>Graphs!$A$56:$A$67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Graphs!$B$56:$B$67</c:f>
              <c:numCache>
                <c:formatCode>0%</c:formatCode>
                <c:ptCount val="12"/>
                <c:pt idx="0">
                  <c:v>0.23939389496186</c:v>
                </c:pt>
                <c:pt idx="1">
                  <c:v>0.376160434103856</c:v>
                </c:pt>
                <c:pt idx="2">
                  <c:v>0.406792592838668</c:v>
                </c:pt>
                <c:pt idx="3">
                  <c:v>0.487586522150278</c:v>
                </c:pt>
                <c:pt idx="4">
                  <c:v>0.611684373712152</c:v>
                </c:pt>
                <c:pt idx="5">
                  <c:v>0.717219968112041</c:v>
                </c:pt>
                <c:pt idx="6">
                  <c:v>0.776607638763221</c:v>
                </c:pt>
                <c:pt idx="7">
                  <c:v>0.821647760034929</c:v>
                </c:pt>
                <c:pt idx="8">
                  <c:v>0.858622020342279</c:v>
                </c:pt>
                <c:pt idx="9">
                  <c:v>0.889706218802382</c:v>
                </c:pt>
                <c:pt idx="10">
                  <c:v>0.914801289563953</c:v>
                </c:pt>
                <c:pt idx="11">
                  <c:v>0.912837356197652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3C5-F241-A4B2-C2E4C38F2D55}"/>
            </c:ext>
          </c:extLst>
        </c:ser>
        <c:ser>
          <c:idx val="1"/>
          <c:order val="1"/>
          <c:tx>
            <c:strRef>
              <c:f>Graphs!$D$55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Graphs!$E$56:$E$67</c:f>
                <c:numCache>
                  <c:formatCode>General</c:formatCode>
                  <c:ptCount val="12"/>
                  <c:pt idx="0">
                    <c:v>0.00398967627216982</c:v>
                  </c:pt>
                  <c:pt idx="1">
                    <c:v>0.00217887539338806</c:v>
                  </c:pt>
                  <c:pt idx="2">
                    <c:v>0.00175524580223681</c:v>
                  </c:pt>
                  <c:pt idx="3">
                    <c:v>0.00148439280698167</c:v>
                  </c:pt>
                  <c:pt idx="4">
                    <c:v>0.00391297811338368</c:v>
                  </c:pt>
                  <c:pt idx="5">
                    <c:v>0.00100813277236661</c:v>
                  </c:pt>
                  <c:pt idx="6">
                    <c:v>0.00205711072476979</c:v>
                  </c:pt>
                  <c:pt idx="7">
                    <c:v>0.00198994264878718</c:v>
                  </c:pt>
                  <c:pt idx="8">
                    <c:v>0.0022628169129585</c:v>
                  </c:pt>
                  <c:pt idx="9">
                    <c:v>0.00348997931605485</c:v>
                  </c:pt>
                  <c:pt idx="10">
                    <c:v>0.00369517191054084</c:v>
                  </c:pt>
                  <c:pt idx="11">
                    <c:v>0.00451805114709393</c:v>
                  </c:pt>
                </c:numCache>
              </c:numRef>
            </c:plus>
            <c:minus>
              <c:numRef>
                <c:f>Graphs!$E$56:$E$67</c:f>
                <c:numCache>
                  <c:formatCode>General</c:formatCode>
                  <c:ptCount val="12"/>
                  <c:pt idx="0">
                    <c:v>0.00398967627216982</c:v>
                  </c:pt>
                  <c:pt idx="1">
                    <c:v>0.00217887539338806</c:v>
                  </c:pt>
                  <c:pt idx="2">
                    <c:v>0.00175524580223681</c:v>
                  </c:pt>
                  <c:pt idx="3">
                    <c:v>0.00148439280698167</c:v>
                  </c:pt>
                  <c:pt idx="4">
                    <c:v>0.00391297811338368</c:v>
                  </c:pt>
                  <c:pt idx="5">
                    <c:v>0.00100813277236661</c:v>
                  </c:pt>
                  <c:pt idx="6">
                    <c:v>0.00205711072476979</c:v>
                  </c:pt>
                  <c:pt idx="7">
                    <c:v>0.00198994264878718</c:v>
                  </c:pt>
                  <c:pt idx="8">
                    <c:v>0.0022628169129585</c:v>
                  </c:pt>
                  <c:pt idx="9">
                    <c:v>0.00348997931605485</c:v>
                  </c:pt>
                  <c:pt idx="10">
                    <c:v>0.00369517191054084</c:v>
                  </c:pt>
                  <c:pt idx="11">
                    <c:v>0.00451805114709393</c:v>
                  </c:pt>
                </c:numCache>
              </c:numRef>
            </c:minus>
          </c:errBars>
          <c:xVal>
            <c:numRef>
              <c:f>Graphs!$A$56:$A$67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Graphs!$D$56:$D$67</c:f>
              <c:numCache>
                <c:formatCode>0%</c:formatCode>
                <c:ptCount val="12"/>
                <c:pt idx="0">
                  <c:v>0.0181256767603379</c:v>
                </c:pt>
                <c:pt idx="1">
                  <c:v>0.0137313170040554</c:v>
                </c:pt>
                <c:pt idx="2">
                  <c:v>0.010895728569273</c:v>
                </c:pt>
                <c:pt idx="3">
                  <c:v>0.0124557935270841</c:v>
                </c:pt>
                <c:pt idx="4">
                  <c:v>0.0156958677037681</c:v>
                </c:pt>
                <c:pt idx="5">
                  <c:v>0.012451923952453</c:v>
                </c:pt>
                <c:pt idx="6">
                  <c:v>0.0111741287803212</c:v>
                </c:pt>
                <c:pt idx="7">
                  <c:v>0.0114898349184553</c:v>
                </c:pt>
                <c:pt idx="8">
                  <c:v>0.0119788894157788</c:v>
                </c:pt>
                <c:pt idx="9">
                  <c:v>0.017562799020515</c:v>
                </c:pt>
                <c:pt idx="10">
                  <c:v>0.0161912341646487</c:v>
                </c:pt>
                <c:pt idx="11">
                  <c:v>0.0217995688650047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3C5-F241-A4B2-C2E4C38F2D55}"/>
            </c:ext>
          </c:extLst>
        </c:ser>
        <c:ser>
          <c:idx val="2"/>
          <c:order val="2"/>
          <c:tx>
            <c:strRef>
              <c:f>Graphs!$F$55</c:f>
              <c:strCache>
                <c:ptCount val="1"/>
                <c:pt idx="0">
                  <c:v>Total activity</c:v>
                </c:pt>
              </c:strCache>
            </c:strRef>
          </c:tx>
          <c:spPr>
            <a:ln w="19050" cap="rnd">
              <a:solidFill>
                <a:srgbClr val="008F00"/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008F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Graphs!$G$56:$G$67</c:f>
                <c:numCache>
                  <c:formatCode>General</c:formatCode>
                  <c:ptCount val="12"/>
                  <c:pt idx="0">
                    <c:v>0.0377239554499149</c:v>
                  </c:pt>
                  <c:pt idx="1">
                    <c:v>0.0281190840201257</c:v>
                  </c:pt>
                  <c:pt idx="2">
                    <c:v>0.0228990258432806</c:v>
                  </c:pt>
                  <c:pt idx="3">
                    <c:v>0.0296173850877387</c:v>
                  </c:pt>
                  <c:pt idx="4">
                    <c:v>0.0420889574753985</c:v>
                  </c:pt>
                  <c:pt idx="5">
                    <c:v>0.0404522535560598</c:v>
                  </c:pt>
                  <c:pt idx="6">
                    <c:v>0.0197811583559237</c:v>
                  </c:pt>
                  <c:pt idx="7">
                    <c:v>0.0115813554744119</c:v>
                  </c:pt>
                  <c:pt idx="8">
                    <c:v>0.0167931323471626</c:v>
                  </c:pt>
                  <c:pt idx="9">
                    <c:v>0.0165588267086223</c:v>
                  </c:pt>
                  <c:pt idx="10">
                    <c:v>0.005745838776129</c:v>
                  </c:pt>
                  <c:pt idx="11">
                    <c:v>0.0108725746854173</c:v>
                  </c:pt>
                </c:numCache>
              </c:numRef>
            </c:plus>
            <c:minus>
              <c:numRef>
                <c:f>Graphs!$G$56:$G$67</c:f>
                <c:numCache>
                  <c:formatCode>General</c:formatCode>
                  <c:ptCount val="12"/>
                  <c:pt idx="0">
                    <c:v>0.0377239554499149</c:v>
                  </c:pt>
                  <c:pt idx="1">
                    <c:v>0.0281190840201257</c:v>
                  </c:pt>
                  <c:pt idx="2">
                    <c:v>0.0228990258432806</c:v>
                  </c:pt>
                  <c:pt idx="3">
                    <c:v>0.0296173850877387</c:v>
                  </c:pt>
                  <c:pt idx="4">
                    <c:v>0.0420889574753985</c:v>
                  </c:pt>
                  <c:pt idx="5">
                    <c:v>0.0404522535560598</c:v>
                  </c:pt>
                  <c:pt idx="6">
                    <c:v>0.0197811583559237</c:v>
                  </c:pt>
                  <c:pt idx="7">
                    <c:v>0.0115813554744119</c:v>
                  </c:pt>
                  <c:pt idx="8">
                    <c:v>0.0167931323471626</c:v>
                  </c:pt>
                  <c:pt idx="9">
                    <c:v>0.0165588267086223</c:v>
                  </c:pt>
                  <c:pt idx="10">
                    <c:v>0.005745838776129</c:v>
                  </c:pt>
                  <c:pt idx="11">
                    <c:v>0.0108725746854173</c:v>
                  </c:pt>
                </c:numCache>
              </c:numRef>
            </c:minus>
          </c:errBars>
          <c:xVal>
            <c:numRef>
              <c:f>Graphs!$A$56:$A$67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Graphs!$F$56:$F$67</c:f>
              <c:numCache>
                <c:formatCode>0%</c:formatCode>
                <c:ptCount val="12"/>
                <c:pt idx="0">
                  <c:v>0.257519571722198</c:v>
                </c:pt>
                <c:pt idx="1">
                  <c:v>0.389891751107911</c:v>
                </c:pt>
                <c:pt idx="2">
                  <c:v>0.417688321407941</c:v>
                </c:pt>
                <c:pt idx="3">
                  <c:v>0.500042315677362</c:v>
                </c:pt>
                <c:pt idx="4">
                  <c:v>0.62738024141592</c:v>
                </c:pt>
                <c:pt idx="5">
                  <c:v>0.729671892064494</c:v>
                </c:pt>
                <c:pt idx="6">
                  <c:v>0.787781767543542</c:v>
                </c:pt>
                <c:pt idx="7">
                  <c:v>0.833137594953384</c:v>
                </c:pt>
                <c:pt idx="8">
                  <c:v>0.870600909758058</c:v>
                </c:pt>
                <c:pt idx="9">
                  <c:v>0.907269017822897</c:v>
                </c:pt>
                <c:pt idx="10">
                  <c:v>0.930992523728602</c:v>
                </c:pt>
                <c:pt idx="11">
                  <c:v>0.934636925062656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3C5-F241-A4B2-C2E4C38F2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591008"/>
        <c:axId val="1062860656"/>
      </c:scatterChart>
      <c:valAx>
        <c:axId val="1062591008"/>
        <c:scaling>
          <c:orientation val="minMax"/>
          <c:max val="60.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Time (minutes) 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62860656"/>
        <c:crosses val="autoZero"/>
        <c:crossBetween val="midCat"/>
        <c:majorUnit val="10.0"/>
      </c:valAx>
      <c:valAx>
        <c:axId val="1062860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DNA cleavage </a:t>
                </a:r>
                <a:endParaRPr lang="en-US" sz="14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6259100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5287116575305"/>
          <c:y val="0.424490813648294"/>
          <c:w val="0.345153105861767"/>
          <c:h val="0.21238473315835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SpCas9</a:t>
            </a:r>
            <a:r>
              <a:rPr lang="en-US" sz="1400" b="1" baseline="30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WT</a:t>
            </a:r>
            <a:r>
              <a:rPr lang="en-US" sz="14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activity</a:t>
            </a:r>
          </a:p>
        </c:rich>
      </c:tx>
      <c:layout>
        <c:manualLayout>
          <c:xMode val="edge"/>
          <c:yMode val="edge"/>
          <c:x val="0.362812433086223"/>
          <c:y val="0.017063092463823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[1]WTP!$F$47</c:f>
              <c:strCache>
                <c:ptCount val="1"/>
                <c:pt idx="0">
                  <c:v>Nick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[1]WTP!$F$74:$F$85</c:f>
                <c:numCache>
                  <c:formatCode>General</c:formatCode>
                  <c:ptCount val="12"/>
                  <c:pt idx="0">
                    <c:v>0.034339499745363</c:v>
                  </c:pt>
                  <c:pt idx="1">
                    <c:v>0.0548673360335484</c:v>
                  </c:pt>
                  <c:pt idx="2">
                    <c:v>0.00789364411856951</c:v>
                  </c:pt>
                  <c:pt idx="3">
                    <c:v>0.00831896936153017</c:v>
                  </c:pt>
                  <c:pt idx="4">
                    <c:v>0.00584191311939705</c:v>
                  </c:pt>
                  <c:pt idx="5">
                    <c:v>0.00549768304351733</c:v>
                  </c:pt>
                  <c:pt idx="6">
                    <c:v>0.00824695571399667</c:v>
                  </c:pt>
                  <c:pt idx="7">
                    <c:v>0.0128337097483581</c:v>
                  </c:pt>
                  <c:pt idx="8">
                    <c:v>0.0159204764657718</c:v>
                  </c:pt>
                  <c:pt idx="9">
                    <c:v>0.0119613681141799</c:v>
                  </c:pt>
                  <c:pt idx="10">
                    <c:v>0.0131295819002488</c:v>
                  </c:pt>
                  <c:pt idx="11">
                    <c:v>0.0139046533700834</c:v>
                  </c:pt>
                </c:numCache>
              </c:numRef>
            </c:plus>
            <c:minus>
              <c:numRef>
                <c:f>[1]WTP!$F$74:$F$85</c:f>
                <c:numCache>
                  <c:formatCode>General</c:formatCode>
                  <c:ptCount val="12"/>
                  <c:pt idx="0">
                    <c:v>0.034339499745363</c:v>
                  </c:pt>
                  <c:pt idx="1">
                    <c:v>0.0548673360335484</c:v>
                  </c:pt>
                  <c:pt idx="2">
                    <c:v>0.00789364411856951</c:v>
                  </c:pt>
                  <c:pt idx="3">
                    <c:v>0.00831896936153017</c:v>
                  </c:pt>
                  <c:pt idx="4">
                    <c:v>0.00584191311939705</c:v>
                  </c:pt>
                  <c:pt idx="5">
                    <c:v>0.00549768304351733</c:v>
                  </c:pt>
                  <c:pt idx="6">
                    <c:v>0.00824695571399667</c:v>
                  </c:pt>
                  <c:pt idx="7">
                    <c:v>0.0128337097483581</c:v>
                  </c:pt>
                  <c:pt idx="8">
                    <c:v>0.0159204764657718</c:v>
                  </c:pt>
                  <c:pt idx="9">
                    <c:v>0.0119613681141799</c:v>
                  </c:pt>
                  <c:pt idx="10">
                    <c:v>0.0131295819002488</c:v>
                  </c:pt>
                  <c:pt idx="11">
                    <c:v>0.0139046533700834</c:v>
                  </c:pt>
                </c:numCache>
              </c:numRef>
            </c:minus>
          </c:errBars>
          <c:xVal>
            <c:numRef>
              <c:f>[1]WTP!$E$48:$E$59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[1]WTP!$F$48:$F$59</c:f>
              <c:numCache>
                <c:formatCode>0%</c:formatCode>
                <c:ptCount val="12"/>
                <c:pt idx="0">
                  <c:v>0.30079951562217</c:v>
                </c:pt>
                <c:pt idx="1">
                  <c:v>0.380413024291761</c:v>
                </c:pt>
                <c:pt idx="2">
                  <c:v>0.336805231615702</c:v>
                </c:pt>
                <c:pt idx="3">
                  <c:v>0.241197909384149</c:v>
                </c:pt>
                <c:pt idx="4">
                  <c:v>0.167008093501812</c:v>
                </c:pt>
                <c:pt idx="5">
                  <c:v>0.143336246720294</c:v>
                </c:pt>
                <c:pt idx="6">
                  <c:v>0.131810157124999</c:v>
                </c:pt>
                <c:pt idx="7">
                  <c:v>0.122512435172351</c:v>
                </c:pt>
                <c:pt idx="8">
                  <c:v>0.137775502689188</c:v>
                </c:pt>
                <c:pt idx="9">
                  <c:v>0.104931864971507</c:v>
                </c:pt>
                <c:pt idx="10">
                  <c:v>0.0941454090526326</c:v>
                </c:pt>
                <c:pt idx="11">
                  <c:v>0.0850397153611758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A48-794B-A830-63E665D6080A}"/>
            </c:ext>
          </c:extLst>
        </c:ser>
        <c:ser>
          <c:idx val="1"/>
          <c:order val="1"/>
          <c:tx>
            <c:strRef>
              <c:f>[1]WTP!$G$47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[1]WTP!$G$74:$G$85</c:f>
                <c:numCache>
                  <c:formatCode>General</c:formatCode>
                  <c:ptCount val="12"/>
                  <c:pt idx="0">
                    <c:v>0.0033713127544248</c:v>
                  </c:pt>
                  <c:pt idx="1">
                    <c:v>0.0557039222733165</c:v>
                  </c:pt>
                  <c:pt idx="2">
                    <c:v>0.00746772528028596</c:v>
                  </c:pt>
                  <c:pt idx="3">
                    <c:v>0.0125872069581435</c:v>
                  </c:pt>
                  <c:pt idx="4">
                    <c:v>0.0104571530765477</c:v>
                  </c:pt>
                  <c:pt idx="5">
                    <c:v>0.00617054831452771</c:v>
                  </c:pt>
                  <c:pt idx="6">
                    <c:v>0.0113090981180151</c:v>
                  </c:pt>
                  <c:pt idx="7">
                    <c:v>0.0160988212728221</c:v>
                  </c:pt>
                  <c:pt idx="8">
                    <c:v>0.0212628960771205</c:v>
                  </c:pt>
                  <c:pt idx="9">
                    <c:v>0.0155110626406127</c:v>
                  </c:pt>
                  <c:pt idx="10">
                    <c:v>0.0151767174047687</c:v>
                  </c:pt>
                  <c:pt idx="11">
                    <c:v>0.0139776159384424</c:v>
                  </c:pt>
                </c:numCache>
              </c:numRef>
            </c:plus>
            <c:minus>
              <c:numRef>
                <c:f>[1]WTP!$G$74:$G$85</c:f>
                <c:numCache>
                  <c:formatCode>General</c:formatCode>
                  <c:ptCount val="12"/>
                  <c:pt idx="0">
                    <c:v>0.0033713127544248</c:v>
                  </c:pt>
                  <c:pt idx="1">
                    <c:v>0.0557039222733165</c:v>
                  </c:pt>
                  <c:pt idx="2">
                    <c:v>0.00746772528028596</c:v>
                  </c:pt>
                  <c:pt idx="3">
                    <c:v>0.0125872069581435</c:v>
                  </c:pt>
                  <c:pt idx="4">
                    <c:v>0.0104571530765477</c:v>
                  </c:pt>
                  <c:pt idx="5">
                    <c:v>0.00617054831452771</c:v>
                  </c:pt>
                  <c:pt idx="6">
                    <c:v>0.0113090981180151</c:v>
                  </c:pt>
                  <c:pt idx="7">
                    <c:v>0.0160988212728221</c:v>
                  </c:pt>
                  <c:pt idx="8">
                    <c:v>0.0212628960771205</c:v>
                  </c:pt>
                  <c:pt idx="9">
                    <c:v>0.0155110626406127</c:v>
                  </c:pt>
                  <c:pt idx="10">
                    <c:v>0.0151767174047687</c:v>
                  </c:pt>
                  <c:pt idx="11">
                    <c:v>0.0139776159384424</c:v>
                  </c:pt>
                </c:numCache>
              </c:numRef>
            </c:minus>
          </c:errBars>
          <c:xVal>
            <c:numRef>
              <c:f>[1]WTP!$E$48:$E$59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[1]WTP!$G$48:$G$59</c:f>
              <c:numCache>
                <c:formatCode>0%</c:formatCode>
                <c:ptCount val="12"/>
                <c:pt idx="0">
                  <c:v>0.0237860319061362</c:v>
                </c:pt>
                <c:pt idx="1">
                  <c:v>0.584780893065466</c:v>
                </c:pt>
                <c:pt idx="2">
                  <c:v>0.625118434254865</c:v>
                </c:pt>
                <c:pt idx="3">
                  <c:v>0.727568376808906</c:v>
                </c:pt>
                <c:pt idx="4">
                  <c:v>0.801611316561038</c:v>
                </c:pt>
                <c:pt idx="5">
                  <c:v>0.830643204691555</c:v>
                </c:pt>
                <c:pt idx="6">
                  <c:v>0.84322996817379</c:v>
                </c:pt>
                <c:pt idx="7">
                  <c:v>0.86042906741231</c:v>
                </c:pt>
                <c:pt idx="8">
                  <c:v>0.844459905199037</c:v>
                </c:pt>
                <c:pt idx="9">
                  <c:v>0.881337354425962</c:v>
                </c:pt>
                <c:pt idx="10">
                  <c:v>0.893882383242004</c:v>
                </c:pt>
                <c:pt idx="11">
                  <c:v>0.912729371880354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A48-794B-A830-63E665D6080A}"/>
            </c:ext>
          </c:extLst>
        </c:ser>
        <c:ser>
          <c:idx val="2"/>
          <c:order val="2"/>
          <c:tx>
            <c:strRef>
              <c:f>[1]WTP!$H$47</c:f>
              <c:strCache>
                <c:ptCount val="1"/>
                <c:pt idx="0">
                  <c:v>Total activity</c:v>
                </c:pt>
              </c:strCache>
            </c:strRef>
          </c:tx>
          <c:spPr>
            <a:ln w="19050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[1]WTP!$H$74:$H$85</c:f>
                <c:numCache>
                  <c:formatCode>General</c:formatCode>
                  <c:ptCount val="12"/>
                  <c:pt idx="0">
                    <c:v>0.0376905416725551</c:v>
                  </c:pt>
                  <c:pt idx="1">
                    <c:v>0.00822669231739958</c:v>
                  </c:pt>
                  <c:pt idx="2">
                    <c:v>0.00774970401893442</c:v>
                  </c:pt>
                  <c:pt idx="3">
                    <c:v>0.0061517323127326</c:v>
                  </c:pt>
                  <c:pt idx="4">
                    <c:v>0.00472813722784561</c:v>
                  </c:pt>
                  <c:pt idx="5">
                    <c:v>0.00467185588662082</c:v>
                  </c:pt>
                  <c:pt idx="6">
                    <c:v>0.00306657323284284</c:v>
                  </c:pt>
                  <c:pt idx="7">
                    <c:v>0.00411693087054976</c:v>
                  </c:pt>
                  <c:pt idx="8">
                    <c:v>0.00559160862692967</c:v>
                  </c:pt>
                  <c:pt idx="9">
                    <c:v>0.00396275422950504</c:v>
                  </c:pt>
                  <c:pt idx="10">
                    <c:v>0.00219709404974025</c:v>
                  </c:pt>
                  <c:pt idx="11">
                    <c:v>0.000345037442148508</c:v>
                  </c:pt>
                </c:numCache>
              </c:numRef>
            </c:plus>
            <c:minus>
              <c:numRef>
                <c:f>[1]WTP!$H$74:$H$85</c:f>
                <c:numCache>
                  <c:formatCode>General</c:formatCode>
                  <c:ptCount val="12"/>
                  <c:pt idx="0">
                    <c:v>0.0376905416725551</c:v>
                  </c:pt>
                  <c:pt idx="1">
                    <c:v>0.00822669231739958</c:v>
                  </c:pt>
                  <c:pt idx="2">
                    <c:v>0.00774970401893442</c:v>
                  </c:pt>
                  <c:pt idx="3">
                    <c:v>0.0061517323127326</c:v>
                  </c:pt>
                  <c:pt idx="4">
                    <c:v>0.00472813722784561</c:v>
                  </c:pt>
                  <c:pt idx="5">
                    <c:v>0.00467185588662082</c:v>
                  </c:pt>
                  <c:pt idx="6">
                    <c:v>0.00306657323284284</c:v>
                  </c:pt>
                  <c:pt idx="7">
                    <c:v>0.00411693087054976</c:v>
                  </c:pt>
                  <c:pt idx="8">
                    <c:v>0.00559160862692967</c:v>
                  </c:pt>
                  <c:pt idx="9">
                    <c:v>0.00396275422950504</c:v>
                  </c:pt>
                  <c:pt idx="10">
                    <c:v>0.00219709404974025</c:v>
                  </c:pt>
                  <c:pt idx="11">
                    <c:v>0.000345037442148508</c:v>
                  </c:pt>
                </c:numCache>
              </c:numRef>
            </c:minus>
          </c:errBars>
          <c:xVal>
            <c:numRef>
              <c:f>[1]WTP!$E$48:$E$59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[1]WTP!$H$48:$H$59</c:f>
              <c:numCache>
                <c:formatCode>0%</c:formatCode>
                <c:ptCount val="12"/>
                <c:pt idx="0">
                  <c:v>0.324585547528306</c:v>
                </c:pt>
                <c:pt idx="1">
                  <c:v>0.965193917357227</c:v>
                </c:pt>
                <c:pt idx="2">
                  <c:v>0.961923665870567</c:v>
                </c:pt>
                <c:pt idx="3">
                  <c:v>0.968766286193055</c:v>
                </c:pt>
                <c:pt idx="4">
                  <c:v>0.96861941006285</c:v>
                </c:pt>
                <c:pt idx="5">
                  <c:v>0.973979451411849</c:v>
                </c:pt>
                <c:pt idx="6">
                  <c:v>0.975040125298789</c:v>
                </c:pt>
                <c:pt idx="7">
                  <c:v>0.982941502584662</c:v>
                </c:pt>
                <c:pt idx="8">
                  <c:v>0.982235407888225</c:v>
                </c:pt>
                <c:pt idx="9">
                  <c:v>0.986269219397469</c:v>
                </c:pt>
                <c:pt idx="10">
                  <c:v>0.988027792294636</c:v>
                </c:pt>
                <c:pt idx="11">
                  <c:v>0.99776908724153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A48-794B-A830-63E665D60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33232"/>
        <c:axId val="1150708112"/>
      </c:scatterChart>
      <c:valAx>
        <c:axId val="1150433232"/>
        <c:scaling>
          <c:orientation val="minMax"/>
          <c:max val="60.0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Time (minutes) 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1150708112"/>
        <c:crosses val="autoZero"/>
        <c:crossBetween val="midCat"/>
      </c:valAx>
      <c:valAx>
        <c:axId val="1150708112"/>
        <c:scaling>
          <c:orientation val="minMax"/>
          <c:max val="1.0"/>
        </c:scaling>
        <c:delete val="0"/>
        <c:axPos val="l"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DNA cleavage 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1150433232"/>
        <c:crosses val="autoZero"/>
        <c:crossBetween val="midCat"/>
        <c:majorUnit val="0.2"/>
        <c:minorUnit val="0.0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7187431880569"/>
          <c:y val="0.432297254297626"/>
          <c:w val="0.270442580986167"/>
          <c:h val="0.19460009104794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SpCas9</a:t>
            </a:r>
            <a:r>
              <a:rPr lang="en-US" sz="1400" b="1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D861A</a:t>
            </a:r>
            <a:r>
              <a:rPr lang="en-US" sz="14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activity</a:t>
            </a:r>
            <a:endParaRPr lang="en-US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92089461836788"/>
          <c:y val="0.025210084033613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[1]D861A!$F$47</c:f>
              <c:strCache>
                <c:ptCount val="1"/>
                <c:pt idx="0">
                  <c:v>Nick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[1]D861A!$F$74:$F$85</c:f>
                <c:numCache>
                  <c:formatCode>General</c:formatCode>
                  <c:ptCount val="12"/>
                  <c:pt idx="0">
                    <c:v>0.0252060313797683</c:v>
                  </c:pt>
                  <c:pt idx="1">
                    <c:v>0.0231938175145736</c:v>
                  </c:pt>
                  <c:pt idx="2">
                    <c:v>0.00943132025204883</c:v>
                  </c:pt>
                  <c:pt idx="3">
                    <c:v>0.0122112652888112</c:v>
                  </c:pt>
                  <c:pt idx="4">
                    <c:v>0.0104072550377201</c:v>
                  </c:pt>
                  <c:pt idx="5">
                    <c:v>0.00184866659290213</c:v>
                  </c:pt>
                  <c:pt idx="6">
                    <c:v>0.0239349048311161</c:v>
                  </c:pt>
                  <c:pt idx="7">
                    <c:v>0.0060370541172438</c:v>
                  </c:pt>
                  <c:pt idx="8">
                    <c:v>0.0200402776367606</c:v>
                  </c:pt>
                  <c:pt idx="9">
                    <c:v>0.021290104905771</c:v>
                  </c:pt>
                  <c:pt idx="10">
                    <c:v>0.0233921891709115</c:v>
                  </c:pt>
                  <c:pt idx="11">
                    <c:v>0.0192331406422496</c:v>
                  </c:pt>
                </c:numCache>
              </c:numRef>
            </c:plus>
            <c:minus>
              <c:numRef>
                <c:f>[1]D861A!$F$74:$F$85</c:f>
                <c:numCache>
                  <c:formatCode>General</c:formatCode>
                  <c:ptCount val="12"/>
                  <c:pt idx="0">
                    <c:v>0.0252060313797683</c:v>
                  </c:pt>
                  <c:pt idx="1">
                    <c:v>0.0231938175145736</c:v>
                  </c:pt>
                  <c:pt idx="2">
                    <c:v>0.00943132025204883</c:v>
                  </c:pt>
                  <c:pt idx="3">
                    <c:v>0.0122112652888112</c:v>
                  </c:pt>
                  <c:pt idx="4">
                    <c:v>0.0104072550377201</c:v>
                  </c:pt>
                  <c:pt idx="5">
                    <c:v>0.00184866659290213</c:v>
                  </c:pt>
                  <c:pt idx="6">
                    <c:v>0.0239349048311161</c:v>
                  </c:pt>
                  <c:pt idx="7">
                    <c:v>0.0060370541172438</c:v>
                  </c:pt>
                  <c:pt idx="8">
                    <c:v>0.0200402776367606</c:v>
                  </c:pt>
                  <c:pt idx="9">
                    <c:v>0.021290104905771</c:v>
                  </c:pt>
                  <c:pt idx="10">
                    <c:v>0.0233921891709115</c:v>
                  </c:pt>
                  <c:pt idx="11">
                    <c:v>0.0192331406422496</c:v>
                  </c:pt>
                </c:numCache>
              </c:numRef>
            </c:minus>
          </c:errBars>
          <c:xVal>
            <c:numRef>
              <c:f>[1]D861A!$E$48:$E$59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[1]D861A!$F$48:$F$59</c:f>
              <c:numCache>
                <c:formatCode>0%</c:formatCode>
                <c:ptCount val="12"/>
                <c:pt idx="0">
                  <c:v>0.263861038420374</c:v>
                </c:pt>
                <c:pt idx="1">
                  <c:v>0.580458580173938</c:v>
                </c:pt>
                <c:pt idx="2">
                  <c:v>0.588530880970347</c:v>
                </c:pt>
                <c:pt idx="3">
                  <c:v>0.600816045625161</c:v>
                </c:pt>
                <c:pt idx="4">
                  <c:v>0.520044895536837</c:v>
                </c:pt>
                <c:pt idx="5">
                  <c:v>0.368229657415403</c:v>
                </c:pt>
                <c:pt idx="6">
                  <c:v>0.271439703329578</c:v>
                </c:pt>
                <c:pt idx="7">
                  <c:v>0.231880615976496</c:v>
                </c:pt>
                <c:pt idx="8">
                  <c:v>0.180856835381706</c:v>
                </c:pt>
                <c:pt idx="9">
                  <c:v>0.125557652995327</c:v>
                </c:pt>
                <c:pt idx="10">
                  <c:v>0.102100118675675</c:v>
                </c:pt>
                <c:pt idx="11">
                  <c:v>0.10875382181371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504-2141-AA45-A8A9A1D54F09}"/>
            </c:ext>
          </c:extLst>
        </c:ser>
        <c:ser>
          <c:idx val="1"/>
          <c:order val="1"/>
          <c:tx>
            <c:strRef>
              <c:f>[1]D861A!$G$47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[1]D861A!$G$74:$G$85</c:f>
                <c:numCache>
                  <c:formatCode>General</c:formatCode>
                  <c:ptCount val="12"/>
                  <c:pt idx="0">
                    <c:v>0.0036963706752859</c:v>
                  </c:pt>
                  <c:pt idx="1">
                    <c:v>0.00437981073864762</c:v>
                  </c:pt>
                  <c:pt idx="2">
                    <c:v>0.0124047809374898</c:v>
                  </c:pt>
                  <c:pt idx="3">
                    <c:v>0.0227984386844712</c:v>
                  </c:pt>
                  <c:pt idx="4">
                    <c:v>0.0113558970539392</c:v>
                  </c:pt>
                  <c:pt idx="5">
                    <c:v>0.00421703139468368</c:v>
                  </c:pt>
                  <c:pt idx="6">
                    <c:v>0.0274851915527577</c:v>
                  </c:pt>
                  <c:pt idx="7">
                    <c:v>0.00797979803575323</c:v>
                  </c:pt>
                  <c:pt idx="8">
                    <c:v>0.02351473676965</c:v>
                  </c:pt>
                  <c:pt idx="9">
                    <c:v>0.0259996856890214</c:v>
                  </c:pt>
                  <c:pt idx="10">
                    <c:v>0.0303037187402974</c:v>
                  </c:pt>
                  <c:pt idx="11">
                    <c:v>0.0207648792113495</c:v>
                  </c:pt>
                </c:numCache>
              </c:numRef>
            </c:plus>
            <c:minus>
              <c:numRef>
                <c:f>[1]D861A!$G$74:$G$85</c:f>
                <c:numCache>
                  <c:formatCode>General</c:formatCode>
                  <c:ptCount val="12"/>
                  <c:pt idx="0">
                    <c:v>0.0036963706752859</c:v>
                  </c:pt>
                  <c:pt idx="1">
                    <c:v>0.00437981073864762</c:v>
                  </c:pt>
                  <c:pt idx="2">
                    <c:v>0.0124047809374898</c:v>
                  </c:pt>
                  <c:pt idx="3">
                    <c:v>0.0227984386844712</c:v>
                  </c:pt>
                  <c:pt idx="4">
                    <c:v>0.0113558970539392</c:v>
                  </c:pt>
                  <c:pt idx="5">
                    <c:v>0.00421703139468368</c:v>
                  </c:pt>
                  <c:pt idx="6">
                    <c:v>0.0274851915527577</c:v>
                  </c:pt>
                  <c:pt idx="7">
                    <c:v>0.00797979803575323</c:v>
                  </c:pt>
                  <c:pt idx="8">
                    <c:v>0.02351473676965</c:v>
                  </c:pt>
                  <c:pt idx="9">
                    <c:v>0.0259996856890214</c:v>
                  </c:pt>
                  <c:pt idx="10">
                    <c:v>0.0303037187402974</c:v>
                  </c:pt>
                  <c:pt idx="11">
                    <c:v>0.0207648792113495</c:v>
                  </c:pt>
                </c:numCache>
              </c:numRef>
            </c:minus>
          </c:errBars>
          <c:xVal>
            <c:numRef>
              <c:f>[1]D861A!$E$48:$E$59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[1]D861A!$G$48:$G$59</c:f>
              <c:numCache>
                <c:formatCode>0%</c:formatCode>
                <c:ptCount val="12"/>
                <c:pt idx="0">
                  <c:v>0.0162070770923849</c:v>
                </c:pt>
                <c:pt idx="1">
                  <c:v>0.0798356351245372</c:v>
                </c:pt>
                <c:pt idx="2">
                  <c:v>0.100470009252092</c:v>
                </c:pt>
                <c:pt idx="3">
                  <c:v>0.174025295342526</c:v>
                </c:pt>
                <c:pt idx="4">
                  <c:v>0.37839017332867</c:v>
                </c:pt>
                <c:pt idx="5">
                  <c:v>0.580114688474085</c:v>
                </c:pt>
                <c:pt idx="6">
                  <c:v>0.690979949059379</c:v>
                </c:pt>
                <c:pt idx="7">
                  <c:v>0.734458437634837</c:v>
                </c:pt>
                <c:pt idx="8">
                  <c:v>0.787995150917921</c:v>
                </c:pt>
                <c:pt idx="9">
                  <c:v>0.847076321792693</c:v>
                </c:pt>
                <c:pt idx="10">
                  <c:v>0.876748003538154</c:v>
                </c:pt>
                <c:pt idx="11">
                  <c:v>0.873988812623564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504-2141-AA45-A8A9A1D54F09}"/>
            </c:ext>
          </c:extLst>
        </c:ser>
        <c:ser>
          <c:idx val="2"/>
          <c:order val="2"/>
          <c:tx>
            <c:strRef>
              <c:f>[1]D861A!$H$47</c:f>
              <c:strCache>
                <c:ptCount val="1"/>
                <c:pt idx="0">
                  <c:v>Total activity</c:v>
                </c:pt>
              </c:strCache>
            </c:strRef>
          </c:tx>
          <c:spPr>
            <a:ln w="19050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[1]D861A!$H$74:$H$85</c:f>
                <c:numCache>
                  <c:formatCode>General</c:formatCode>
                  <c:ptCount val="12"/>
                  <c:pt idx="0">
                    <c:v>0.0278281433193213</c:v>
                  </c:pt>
                  <c:pt idx="1">
                    <c:v>0.0202135852428853</c:v>
                  </c:pt>
                  <c:pt idx="2">
                    <c:v>0.01934919900487</c:v>
                  </c:pt>
                  <c:pt idx="3">
                    <c:v>0.0173868852343408</c:v>
                  </c:pt>
                  <c:pt idx="4">
                    <c:v>0.000948947460925188</c:v>
                  </c:pt>
                  <c:pt idx="5">
                    <c:v>0.00259114555346611</c:v>
                  </c:pt>
                  <c:pt idx="6">
                    <c:v>0.0035546209566487</c:v>
                  </c:pt>
                  <c:pt idx="7">
                    <c:v>0.0019543684966196</c:v>
                  </c:pt>
                  <c:pt idx="8">
                    <c:v>0.0035905213158764</c:v>
                  </c:pt>
                  <c:pt idx="9">
                    <c:v>0.00489991309963838</c:v>
                  </c:pt>
                  <c:pt idx="10">
                    <c:v>0.00694450546005216</c:v>
                  </c:pt>
                  <c:pt idx="11">
                    <c:v>0.00165998013304008</c:v>
                  </c:pt>
                </c:numCache>
              </c:numRef>
            </c:plus>
            <c:minus>
              <c:numRef>
                <c:f>[1]D861A!$H$74:$H$85</c:f>
                <c:numCache>
                  <c:formatCode>General</c:formatCode>
                  <c:ptCount val="12"/>
                  <c:pt idx="0">
                    <c:v>0.0278281433193213</c:v>
                  </c:pt>
                  <c:pt idx="1">
                    <c:v>0.0202135852428853</c:v>
                  </c:pt>
                  <c:pt idx="2">
                    <c:v>0.01934919900487</c:v>
                  </c:pt>
                  <c:pt idx="3">
                    <c:v>0.0173868852343408</c:v>
                  </c:pt>
                  <c:pt idx="4">
                    <c:v>0.000948947460925188</c:v>
                  </c:pt>
                  <c:pt idx="5">
                    <c:v>0.00259114555346611</c:v>
                  </c:pt>
                  <c:pt idx="6">
                    <c:v>0.0035546209566487</c:v>
                  </c:pt>
                  <c:pt idx="7">
                    <c:v>0.0019543684966196</c:v>
                  </c:pt>
                  <c:pt idx="8">
                    <c:v>0.0035905213158764</c:v>
                  </c:pt>
                  <c:pt idx="9">
                    <c:v>0.00489991309963838</c:v>
                  </c:pt>
                  <c:pt idx="10">
                    <c:v>0.00694450546005216</c:v>
                  </c:pt>
                  <c:pt idx="11">
                    <c:v>0.00165998013304008</c:v>
                  </c:pt>
                </c:numCache>
              </c:numRef>
            </c:minus>
          </c:errBars>
          <c:xVal>
            <c:numRef>
              <c:f>[1]D861A!$E$48:$E$59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[1]D861A!$H$48:$H$59</c:f>
              <c:numCache>
                <c:formatCode>0%</c:formatCode>
                <c:ptCount val="12"/>
                <c:pt idx="0">
                  <c:v>0.280068115512758</c:v>
                </c:pt>
                <c:pt idx="1">
                  <c:v>0.660294215298475</c:v>
                </c:pt>
                <c:pt idx="2">
                  <c:v>0.689000890222439</c:v>
                </c:pt>
                <c:pt idx="3">
                  <c:v>0.774841340967687</c:v>
                </c:pt>
                <c:pt idx="4">
                  <c:v>0.898435068865508</c:v>
                </c:pt>
                <c:pt idx="5">
                  <c:v>0.948344345889488</c:v>
                </c:pt>
                <c:pt idx="6">
                  <c:v>0.962419652388957</c:v>
                </c:pt>
                <c:pt idx="7">
                  <c:v>0.966339053611332</c:v>
                </c:pt>
                <c:pt idx="8">
                  <c:v>0.968851986299627</c:v>
                </c:pt>
                <c:pt idx="9">
                  <c:v>0.97263397478802</c:v>
                </c:pt>
                <c:pt idx="10">
                  <c:v>0.97884812221383</c:v>
                </c:pt>
                <c:pt idx="11">
                  <c:v>0.982742634437275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504-2141-AA45-A8A9A1D54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187632"/>
        <c:axId val="1156191536"/>
      </c:scatterChart>
      <c:valAx>
        <c:axId val="1156187632"/>
        <c:scaling>
          <c:orientation val="minMax"/>
          <c:max val="6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Time (minutes) 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1156191536"/>
        <c:crosses val="autoZero"/>
        <c:crossBetween val="midCat"/>
        <c:minorUnit val="2.0"/>
      </c:valAx>
      <c:valAx>
        <c:axId val="1156191536"/>
        <c:scaling>
          <c:orientation val="minMax"/>
          <c:max val="1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DNA cleavage 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1156187632"/>
        <c:crosses val="autoZero"/>
        <c:crossBetween val="midCat"/>
        <c:majorUnit val="0.2"/>
        <c:minorUnit val="0.0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2113886707558"/>
          <c:y val="0.403595729779061"/>
          <c:w val="0.234370609334211"/>
          <c:h val="0.21635036186514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SpCas9</a:t>
            </a:r>
            <a:r>
              <a:rPr lang="en-US" sz="1400" b="1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N863A</a:t>
            </a:r>
            <a:r>
              <a:rPr lang="en-US" sz="14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activity</a:t>
            </a:r>
            <a:endParaRPr lang="en-US" sz="14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57743323321698"/>
          <c:y val="0.0318840579710145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[1]N863A!$F$47</c:f>
              <c:strCache>
                <c:ptCount val="1"/>
                <c:pt idx="0">
                  <c:v>Nick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square"/>
            <c:size val="8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[1]N863A!$F$74:$F$85</c:f>
                <c:numCache>
                  <c:formatCode>General</c:formatCode>
                  <c:ptCount val="12"/>
                  <c:pt idx="0">
                    <c:v>0.0338998928069436</c:v>
                  </c:pt>
                  <c:pt idx="1">
                    <c:v>0.0260400534067826</c:v>
                  </c:pt>
                  <c:pt idx="2">
                    <c:v>0.0211494879959498</c:v>
                  </c:pt>
                  <c:pt idx="3">
                    <c:v>0.0311014285531748</c:v>
                  </c:pt>
                  <c:pt idx="4">
                    <c:v>0.0429421789036826</c:v>
                  </c:pt>
                  <c:pt idx="5">
                    <c:v>0.0407505771544891</c:v>
                  </c:pt>
                  <c:pt idx="6">
                    <c:v>0.0210278877624727</c:v>
                  </c:pt>
                  <c:pt idx="7">
                    <c:v>0.0119005486460888</c:v>
                  </c:pt>
                  <c:pt idx="8">
                    <c:v>0.0159427324299353</c:v>
                  </c:pt>
                  <c:pt idx="9">
                    <c:v>0.0173961730590799</c:v>
                  </c:pt>
                  <c:pt idx="10">
                    <c:v>0.0070097343685534</c:v>
                  </c:pt>
                  <c:pt idx="11">
                    <c:v>0.0106949962322628</c:v>
                  </c:pt>
                </c:numCache>
              </c:numRef>
            </c:plus>
            <c:minus>
              <c:numRef>
                <c:f>[1]N863A!$F$74:$F$85</c:f>
                <c:numCache>
                  <c:formatCode>General</c:formatCode>
                  <c:ptCount val="12"/>
                  <c:pt idx="0">
                    <c:v>0.0338998928069436</c:v>
                  </c:pt>
                  <c:pt idx="1">
                    <c:v>0.0260400534067826</c:v>
                  </c:pt>
                  <c:pt idx="2">
                    <c:v>0.0211494879959498</c:v>
                  </c:pt>
                  <c:pt idx="3">
                    <c:v>0.0311014285531748</c:v>
                  </c:pt>
                  <c:pt idx="4">
                    <c:v>0.0429421789036826</c:v>
                  </c:pt>
                  <c:pt idx="5">
                    <c:v>0.0407505771544891</c:v>
                  </c:pt>
                  <c:pt idx="6">
                    <c:v>0.0210278877624727</c:v>
                  </c:pt>
                  <c:pt idx="7">
                    <c:v>0.0119005486460888</c:v>
                  </c:pt>
                  <c:pt idx="8">
                    <c:v>0.0159427324299353</c:v>
                  </c:pt>
                  <c:pt idx="9">
                    <c:v>0.0173961730590799</c:v>
                  </c:pt>
                  <c:pt idx="10">
                    <c:v>0.0070097343685534</c:v>
                  </c:pt>
                  <c:pt idx="11">
                    <c:v>0.0106949962322628</c:v>
                  </c:pt>
                </c:numCache>
              </c:numRef>
            </c:minus>
            <c:spPr>
              <a:ln>
                <a:solidFill>
                  <a:srgbClr val="0000FF"/>
                </a:solidFill>
              </a:ln>
            </c:spPr>
          </c:errBars>
          <c:xVal>
            <c:numRef>
              <c:f>[1]N863A!$E$48:$E$59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[1]N863A!$F$48:$F$59</c:f>
              <c:numCache>
                <c:formatCode>0%</c:formatCode>
                <c:ptCount val="12"/>
                <c:pt idx="0">
                  <c:v>0.23939389496186</c:v>
                </c:pt>
                <c:pt idx="1">
                  <c:v>0.376160434103856</c:v>
                </c:pt>
                <c:pt idx="2">
                  <c:v>0.406792592838668</c:v>
                </c:pt>
                <c:pt idx="3">
                  <c:v>0.487586522150278</c:v>
                </c:pt>
                <c:pt idx="4">
                  <c:v>0.611684373712152</c:v>
                </c:pt>
                <c:pt idx="5">
                  <c:v>0.717219968112041</c:v>
                </c:pt>
                <c:pt idx="6">
                  <c:v>0.776607638763221</c:v>
                </c:pt>
                <c:pt idx="7">
                  <c:v>0.821647760034929</c:v>
                </c:pt>
                <c:pt idx="8">
                  <c:v>0.858622020342279</c:v>
                </c:pt>
                <c:pt idx="9">
                  <c:v>0.889706218802382</c:v>
                </c:pt>
                <c:pt idx="10">
                  <c:v>0.914801289563953</c:v>
                </c:pt>
                <c:pt idx="11">
                  <c:v>0.912837356197652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397-ED46-A798-15C67914C9B0}"/>
            </c:ext>
          </c:extLst>
        </c:ser>
        <c:ser>
          <c:idx val="1"/>
          <c:order val="1"/>
          <c:tx>
            <c:strRef>
              <c:f>[1]N863A!$G$47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[1]N863A!$G$74:$G$85</c:f>
                <c:numCache>
                  <c:formatCode>General</c:formatCode>
                  <c:ptCount val="12"/>
                  <c:pt idx="0">
                    <c:v>0.00398967627216982</c:v>
                  </c:pt>
                  <c:pt idx="1">
                    <c:v>0.00217887539338806</c:v>
                  </c:pt>
                  <c:pt idx="2">
                    <c:v>0.00175524580223681</c:v>
                  </c:pt>
                  <c:pt idx="3">
                    <c:v>0.00148439280698167</c:v>
                  </c:pt>
                  <c:pt idx="4">
                    <c:v>0.00391297811338368</c:v>
                  </c:pt>
                  <c:pt idx="5">
                    <c:v>0.00100813277236661</c:v>
                  </c:pt>
                  <c:pt idx="6">
                    <c:v>0.00205711072476979</c:v>
                  </c:pt>
                  <c:pt idx="7">
                    <c:v>0.00198994264878718</c:v>
                  </c:pt>
                  <c:pt idx="8">
                    <c:v>0.0022628169129585</c:v>
                  </c:pt>
                  <c:pt idx="9">
                    <c:v>0.00348997931605485</c:v>
                  </c:pt>
                  <c:pt idx="10">
                    <c:v>0.00369517191054084</c:v>
                  </c:pt>
                  <c:pt idx="11">
                    <c:v>0.00451805114709393</c:v>
                  </c:pt>
                </c:numCache>
              </c:numRef>
            </c:plus>
            <c:minus>
              <c:numRef>
                <c:f>[1]N863A!$G$74:$G$85</c:f>
                <c:numCache>
                  <c:formatCode>General</c:formatCode>
                  <c:ptCount val="12"/>
                  <c:pt idx="0">
                    <c:v>0.00398967627216982</c:v>
                  </c:pt>
                  <c:pt idx="1">
                    <c:v>0.00217887539338806</c:v>
                  </c:pt>
                  <c:pt idx="2">
                    <c:v>0.00175524580223681</c:v>
                  </c:pt>
                  <c:pt idx="3">
                    <c:v>0.00148439280698167</c:v>
                  </c:pt>
                  <c:pt idx="4">
                    <c:v>0.00391297811338368</c:v>
                  </c:pt>
                  <c:pt idx="5">
                    <c:v>0.00100813277236661</c:v>
                  </c:pt>
                  <c:pt idx="6">
                    <c:v>0.00205711072476979</c:v>
                  </c:pt>
                  <c:pt idx="7">
                    <c:v>0.00198994264878718</c:v>
                  </c:pt>
                  <c:pt idx="8">
                    <c:v>0.0022628169129585</c:v>
                  </c:pt>
                  <c:pt idx="9">
                    <c:v>0.00348997931605485</c:v>
                  </c:pt>
                  <c:pt idx="10">
                    <c:v>0.00369517191054084</c:v>
                  </c:pt>
                  <c:pt idx="11">
                    <c:v>0.00451805114709393</c:v>
                  </c:pt>
                </c:numCache>
              </c:numRef>
            </c:minus>
          </c:errBars>
          <c:xVal>
            <c:numRef>
              <c:f>[1]N863A!$E$48:$E$59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[1]N863A!$G$48:$G$59</c:f>
              <c:numCache>
                <c:formatCode>0%</c:formatCode>
                <c:ptCount val="12"/>
                <c:pt idx="0">
                  <c:v>0.0181256767603379</c:v>
                </c:pt>
                <c:pt idx="1">
                  <c:v>0.0137313170040554</c:v>
                </c:pt>
                <c:pt idx="2">
                  <c:v>0.010895728569273</c:v>
                </c:pt>
                <c:pt idx="3">
                  <c:v>0.0124557935270841</c:v>
                </c:pt>
                <c:pt idx="4">
                  <c:v>0.0156958677037681</c:v>
                </c:pt>
                <c:pt idx="5">
                  <c:v>0.012451923952453</c:v>
                </c:pt>
                <c:pt idx="6">
                  <c:v>0.0111741287803212</c:v>
                </c:pt>
                <c:pt idx="7">
                  <c:v>0.0114898349184553</c:v>
                </c:pt>
                <c:pt idx="8">
                  <c:v>0.0119788894157788</c:v>
                </c:pt>
                <c:pt idx="9">
                  <c:v>0.017562799020515</c:v>
                </c:pt>
                <c:pt idx="10">
                  <c:v>0.0161912341646487</c:v>
                </c:pt>
                <c:pt idx="11">
                  <c:v>0.0217995688650047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397-ED46-A798-15C67914C9B0}"/>
            </c:ext>
          </c:extLst>
        </c:ser>
        <c:ser>
          <c:idx val="2"/>
          <c:order val="2"/>
          <c:tx>
            <c:strRef>
              <c:f>[1]N863A!$H$47</c:f>
              <c:strCache>
                <c:ptCount val="1"/>
                <c:pt idx="0">
                  <c:v>Total activity</c:v>
                </c:pt>
              </c:strCache>
            </c:strRef>
          </c:tx>
          <c:spPr>
            <a:ln w="19050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[1]N863A!$H$74:$H$85</c:f>
                <c:numCache>
                  <c:formatCode>General</c:formatCode>
                  <c:ptCount val="12"/>
                  <c:pt idx="0">
                    <c:v>0.0377239554499149</c:v>
                  </c:pt>
                  <c:pt idx="1">
                    <c:v>0.0281190840201257</c:v>
                  </c:pt>
                  <c:pt idx="2">
                    <c:v>0.0228990258432806</c:v>
                  </c:pt>
                  <c:pt idx="3">
                    <c:v>0.0296173850877387</c:v>
                  </c:pt>
                  <c:pt idx="4">
                    <c:v>0.0420889574753985</c:v>
                  </c:pt>
                  <c:pt idx="5">
                    <c:v>0.0404522535560598</c:v>
                  </c:pt>
                  <c:pt idx="6">
                    <c:v>0.0197811583559237</c:v>
                  </c:pt>
                  <c:pt idx="7">
                    <c:v>0.0115813554744119</c:v>
                  </c:pt>
                  <c:pt idx="8">
                    <c:v>0.0167931323471626</c:v>
                  </c:pt>
                  <c:pt idx="9">
                    <c:v>0.0165588267086223</c:v>
                  </c:pt>
                  <c:pt idx="10">
                    <c:v>0.005745838776129</c:v>
                  </c:pt>
                  <c:pt idx="11">
                    <c:v>0.0108725746854173</c:v>
                  </c:pt>
                </c:numCache>
              </c:numRef>
            </c:plus>
            <c:minus>
              <c:numRef>
                <c:f>[1]N863A!$H$74:$H$85</c:f>
                <c:numCache>
                  <c:formatCode>General</c:formatCode>
                  <c:ptCount val="12"/>
                  <c:pt idx="0">
                    <c:v>0.0377239554499149</c:v>
                  </c:pt>
                  <c:pt idx="1">
                    <c:v>0.0281190840201257</c:v>
                  </c:pt>
                  <c:pt idx="2">
                    <c:v>0.0228990258432806</c:v>
                  </c:pt>
                  <c:pt idx="3">
                    <c:v>0.0296173850877387</c:v>
                  </c:pt>
                  <c:pt idx="4">
                    <c:v>0.0420889574753985</c:v>
                  </c:pt>
                  <c:pt idx="5">
                    <c:v>0.0404522535560598</c:v>
                  </c:pt>
                  <c:pt idx="6">
                    <c:v>0.0197811583559237</c:v>
                  </c:pt>
                  <c:pt idx="7">
                    <c:v>0.0115813554744119</c:v>
                  </c:pt>
                  <c:pt idx="8">
                    <c:v>0.0167931323471626</c:v>
                  </c:pt>
                  <c:pt idx="9">
                    <c:v>0.0165588267086223</c:v>
                  </c:pt>
                  <c:pt idx="10">
                    <c:v>0.005745838776129</c:v>
                  </c:pt>
                  <c:pt idx="11">
                    <c:v>0.0108725746854173</c:v>
                  </c:pt>
                </c:numCache>
              </c:numRef>
            </c:minus>
          </c:errBars>
          <c:xVal>
            <c:numRef>
              <c:f>[1]N863A!$E$48:$E$59</c:f>
              <c:numCache>
                <c:formatCode>General</c:formatCode>
                <c:ptCount val="12"/>
                <c:pt idx="0">
                  <c:v>0.0</c:v>
                </c:pt>
                <c:pt idx="1">
                  <c:v>0.15</c:v>
                </c:pt>
                <c:pt idx="2">
                  <c:v>0.3</c:v>
                </c:pt>
                <c:pt idx="3">
                  <c:v>1.0</c:v>
                </c:pt>
                <c:pt idx="4">
                  <c:v>2.5</c:v>
                </c:pt>
                <c:pt idx="5">
                  <c:v>5.0</c:v>
                </c:pt>
                <c:pt idx="6">
                  <c:v>7.5</c:v>
                </c:pt>
                <c:pt idx="7">
                  <c:v>10.0</c:v>
                </c:pt>
                <c:pt idx="8">
                  <c:v>20.0</c:v>
                </c:pt>
                <c:pt idx="9">
                  <c:v>30.0</c:v>
                </c:pt>
                <c:pt idx="10">
                  <c:v>45.0</c:v>
                </c:pt>
                <c:pt idx="11">
                  <c:v>60.0</c:v>
                </c:pt>
              </c:numCache>
            </c:numRef>
          </c:xVal>
          <c:yVal>
            <c:numRef>
              <c:f>[1]N863A!$H$48:$H$59</c:f>
              <c:numCache>
                <c:formatCode>0%</c:formatCode>
                <c:ptCount val="12"/>
                <c:pt idx="0">
                  <c:v>0.257519571722198</c:v>
                </c:pt>
                <c:pt idx="1">
                  <c:v>0.389891751107911</c:v>
                </c:pt>
                <c:pt idx="2">
                  <c:v>0.417688321407941</c:v>
                </c:pt>
                <c:pt idx="3">
                  <c:v>0.500042315677362</c:v>
                </c:pt>
                <c:pt idx="4">
                  <c:v>0.62738024141592</c:v>
                </c:pt>
                <c:pt idx="5">
                  <c:v>0.729671892064494</c:v>
                </c:pt>
                <c:pt idx="6">
                  <c:v>0.787781767543542</c:v>
                </c:pt>
                <c:pt idx="7">
                  <c:v>0.833137594953384</c:v>
                </c:pt>
                <c:pt idx="8">
                  <c:v>0.870600909758058</c:v>
                </c:pt>
                <c:pt idx="9">
                  <c:v>0.907269017822897</c:v>
                </c:pt>
                <c:pt idx="10">
                  <c:v>0.930992523728602</c:v>
                </c:pt>
                <c:pt idx="11">
                  <c:v>0.934636925062656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397-ED46-A798-15C67914C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184528"/>
        <c:axId val="1090573664"/>
      </c:scatterChart>
      <c:valAx>
        <c:axId val="1063184528"/>
        <c:scaling>
          <c:orientation val="minMax"/>
          <c:max val="6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Time (minutes) 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1090573664"/>
        <c:crosses val="autoZero"/>
        <c:crossBetween val="midCat"/>
      </c:valAx>
      <c:valAx>
        <c:axId val="109057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DNA cleavage 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1063184528"/>
        <c:crosses val="autoZero"/>
        <c:crossBetween val="midCat"/>
        <c:majorUnit val="0.2"/>
        <c:minorUnit val="0.0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5123972905449"/>
          <c:y val="0.37986899463654"/>
          <c:w val="0.282757258435479"/>
          <c:h val="0.2011966221613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4" Type="http://schemas.openxmlformats.org/officeDocument/2006/relationships/image" Target="../media/image3.png"/><Relationship Id="rId1" Type="http://schemas.openxmlformats.org/officeDocument/2006/relationships/chart" Target="../charts/chart4.xml"/><Relationship Id="rId2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4" Type="http://schemas.openxmlformats.org/officeDocument/2006/relationships/image" Target="../media/image6.png"/><Relationship Id="rId1" Type="http://schemas.openxmlformats.org/officeDocument/2006/relationships/chart" Target="../charts/chart5.xml"/><Relationship Id="rId2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4" Type="http://schemas.openxmlformats.org/officeDocument/2006/relationships/image" Target="../media/image9.png"/><Relationship Id="rId1" Type="http://schemas.openxmlformats.org/officeDocument/2006/relationships/chart" Target="../charts/chart6.xml"/><Relationship Id="rId2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0</xdr:row>
      <xdr:rowOff>139700</xdr:rowOff>
    </xdr:from>
    <xdr:to>
      <xdr:col>16</xdr:col>
      <xdr:colOff>128498</xdr:colOff>
      <xdr:row>22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58F8D6AE-7713-D241-8C1A-D631EC6AE85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26</xdr:row>
      <xdr:rowOff>12700</xdr:rowOff>
    </xdr:from>
    <xdr:to>
      <xdr:col>16</xdr:col>
      <xdr:colOff>140144</xdr:colOff>
      <xdr:row>48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3A19D3-B14D-6D4C-AAAB-526B2376335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203200</xdr:colOff>
      <xdr:row>52</xdr:row>
      <xdr:rowOff>114300</xdr:rowOff>
    </xdr:from>
    <xdr:to>
      <xdr:col>16</xdr:col>
      <xdr:colOff>397483</xdr:colOff>
      <xdr:row>74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437BF20B-51F6-CB41-A330-D7136049923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554181</xdr:colOff>
      <xdr:row>47</xdr:row>
      <xdr:rowOff>196272</xdr:rowOff>
    </xdr:from>
    <xdr:to>
      <xdr:col>15</xdr:col>
      <xdr:colOff>750455</xdr:colOff>
      <xdr:row>69</xdr:row>
      <xdr:rowOff>55415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D9E9EAD0-22D0-B047-9F24-A1EECFDD1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34635</xdr:colOff>
      <xdr:row>3</xdr:row>
      <xdr:rowOff>207816</xdr:rowOff>
    </xdr:from>
    <xdr:to>
      <xdr:col>14</xdr:col>
      <xdr:colOff>48135</xdr:colOff>
      <xdr:row>11</xdr:row>
      <xdr:rowOff>11544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EDA6620-998D-4A4E-BB59-53222723F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9635" y="855516"/>
          <a:ext cx="3315500" cy="1429328"/>
        </a:xfrm>
        <a:prstGeom prst="rect">
          <a:avLst/>
        </a:prstGeom>
      </xdr:spPr>
    </xdr:pic>
    <xdr:clientData/>
  </xdr:twoCellAnchor>
  <xdr:twoCellAnchor editAs="oneCell">
    <xdr:from>
      <xdr:col>10</xdr:col>
      <xdr:colOff>46182</xdr:colOff>
      <xdr:row>21</xdr:row>
      <xdr:rowOff>23091</xdr:rowOff>
    </xdr:from>
    <xdr:to>
      <xdr:col>14</xdr:col>
      <xdr:colOff>115455</xdr:colOff>
      <xdr:row>29</xdr:row>
      <xdr:rowOff>22123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EE8B01AB-D8D9-0845-8D39-A02175BA5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01182" y="4366491"/>
          <a:ext cx="3371273" cy="1624632"/>
        </a:xfrm>
        <a:prstGeom prst="rect">
          <a:avLst/>
        </a:prstGeom>
      </xdr:spPr>
    </xdr:pic>
    <xdr:clientData/>
  </xdr:twoCellAnchor>
  <xdr:twoCellAnchor editAs="oneCell">
    <xdr:from>
      <xdr:col>10</xdr:col>
      <xdr:colOff>46180</xdr:colOff>
      <xdr:row>36</xdr:row>
      <xdr:rowOff>34635</xdr:rowOff>
    </xdr:from>
    <xdr:to>
      <xdr:col>14</xdr:col>
      <xdr:colOff>14128</xdr:colOff>
      <xdr:row>43</xdr:row>
      <xdr:rowOff>80817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1E133886-0EC9-2E4D-B6CE-E2364411D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301180" y="7464135"/>
          <a:ext cx="3269948" cy="14685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44450</xdr:colOff>
      <xdr:row>54</xdr:row>
      <xdr:rowOff>25400</xdr:rowOff>
    </xdr:from>
    <xdr:to>
      <xdr:col>16</xdr:col>
      <xdr:colOff>622300</xdr:colOff>
      <xdr:row>76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28FFCC3-78A6-584D-8B26-90391342CD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114300</xdr:colOff>
      <xdr:row>4</xdr:row>
      <xdr:rowOff>88900</xdr:rowOff>
    </xdr:from>
    <xdr:to>
      <xdr:col>14</xdr:col>
      <xdr:colOff>76200</xdr:colOff>
      <xdr:row>12</xdr:row>
      <xdr:rowOff>28184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F077E0C-844E-424B-BA13-746609A068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9300" y="939800"/>
          <a:ext cx="3263900" cy="1564884"/>
        </a:xfrm>
        <a:prstGeom prst="rect">
          <a:avLst/>
        </a:prstGeom>
      </xdr:spPr>
    </xdr:pic>
    <xdr:clientData/>
  </xdr:twoCellAnchor>
  <xdr:twoCellAnchor editAs="oneCell">
    <xdr:from>
      <xdr:col>10</xdr:col>
      <xdr:colOff>114300</xdr:colOff>
      <xdr:row>19</xdr:row>
      <xdr:rowOff>25399</xdr:rowOff>
    </xdr:from>
    <xdr:to>
      <xdr:col>14</xdr:col>
      <xdr:colOff>88900</xdr:colOff>
      <xdr:row>26</xdr:row>
      <xdr:rowOff>117014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5D01A6CE-B757-7B49-A8DB-5E993388C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69300" y="3962399"/>
          <a:ext cx="3276600" cy="1514015"/>
        </a:xfrm>
        <a:prstGeom prst="rect">
          <a:avLst/>
        </a:prstGeom>
      </xdr:spPr>
    </xdr:pic>
    <xdr:clientData/>
  </xdr:twoCellAnchor>
  <xdr:twoCellAnchor editAs="oneCell">
    <xdr:from>
      <xdr:col>10</xdr:col>
      <xdr:colOff>76200</xdr:colOff>
      <xdr:row>34</xdr:row>
      <xdr:rowOff>127000</xdr:rowOff>
    </xdr:from>
    <xdr:to>
      <xdr:col>14</xdr:col>
      <xdr:colOff>50800</xdr:colOff>
      <xdr:row>42</xdr:row>
      <xdr:rowOff>162142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8C58C7F9-9715-E74A-9908-D6E142ACE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331200" y="7150100"/>
          <a:ext cx="3276600" cy="166074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755650</xdr:colOff>
      <xdr:row>57</xdr:row>
      <xdr:rowOff>88900</xdr:rowOff>
    </xdr:from>
    <xdr:to>
      <xdr:col>16</xdr:col>
      <xdr:colOff>520700</xdr:colOff>
      <xdr:row>78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45CE903-BAED-044A-9BCE-FE0B2A274F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25400</xdr:colOff>
      <xdr:row>4</xdr:row>
      <xdr:rowOff>177799</xdr:rowOff>
    </xdr:from>
    <xdr:to>
      <xdr:col>13</xdr:col>
      <xdr:colOff>787400</xdr:colOff>
      <xdr:row>12</xdr:row>
      <xdr:rowOff>126470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CCE4A2A-9B5E-D746-9804-5FFA0A1DD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0400" y="1028699"/>
          <a:ext cx="3238500" cy="1574271"/>
        </a:xfrm>
        <a:prstGeom prst="rect">
          <a:avLst/>
        </a:prstGeom>
      </xdr:spPr>
    </xdr:pic>
    <xdr:clientData/>
  </xdr:twoCellAnchor>
  <xdr:twoCellAnchor editAs="oneCell">
    <xdr:from>
      <xdr:col>10</xdr:col>
      <xdr:colOff>50800</xdr:colOff>
      <xdr:row>19</xdr:row>
      <xdr:rowOff>127000</xdr:rowOff>
    </xdr:from>
    <xdr:to>
      <xdr:col>14</xdr:col>
      <xdr:colOff>12700</xdr:colOff>
      <xdr:row>27</xdr:row>
      <xdr:rowOff>88018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5B51EE16-AA71-9B43-AADE-CE0041F17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05800" y="4064000"/>
          <a:ext cx="3263900" cy="1586618"/>
        </a:xfrm>
        <a:prstGeom prst="rect">
          <a:avLst/>
        </a:prstGeom>
      </xdr:spPr>
    </xdr:pic>
    <xdr:clientData/>
  </xdr:twoCellAnchor>
  <xdr:twoCellAnchor editAs="oneCell">
    <xdr:from>
      <xdr:col>10</xdr:col>
      <xdr:colOff>76200</xdr:colOff>
      <xdr:row>34</xdr:row>
      <xdr:rowOff>38100</xdr:rowOff>
    </xdr:from>
    <xdr:to>
      <xdr:col>14</xdr:col>
      <xdr:colOff>88900</xdr:colOff>
      <xdr:row>41</xdr:row>
      <xdr:rowOff>193040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CF941427-BBDB-8245-8575-BADF659C49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331200" y="7061200"/>
          <a:ext cx="3314700" cy="15773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pCas9_D861A_N863A_quantification_RAW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P"/>
      <sheetName val="D861A"/>
      <sheetName val="N863A"/>
    </sheetNames>
    <sheetDataSet>
      <sheetData sheetId="0">
        <row r="47">
          <cell r="F47" t="str">
            <v>Nick</v>
          </cell>
          <cell r="G47" t="str">
            <v>Linear</v>
          </cell>
          <cell r="H47" t="str">
            <v>Total activity</v>
          </cell>
        </row>
        <row r="48">
          <cell r="E48">
            <v>0</v>
          </cell>
          <cell r="F48">
            <v>0.30079951562216961</v>
          </cell>
          <cell r="G48">
            <v>2.3786031906136165E-2</v>
          </cell>
          <cell r="H48">
            <v>0.32458554752830571</v>
          </cell>
        </row>
        <row r="49">
          <cell r="E49">
            <v>0.15</v>
          </cell>
          <cell r="F49">
            <v>0.38041302429176138</v>
          </cell>
          <cell r="G49">
            <v>0.58478089306546577</v>
          </cell>
          <cell r="H49">
            <v>0.96519391735722693</v>
          </cell>
        </row>
        <row r="50">
          <cell r="E50">
            <v>0.3</v>
          </cell>
          <cell r="F50">
            <v>0.33680523161570236</v>
          </cell>
          <cell r="G50">
            <v>0.62511843425486502</v>
          </cell>
          <cell r="H50">
            <v>0.96192366587056721</v>
          </cell>
        </row>
        <row r="51">
          <cell r="E51">
            <v>1</v>
          </cell>
          <cell r="F51">
            <v>0.24119790938414867</v>
          </cell>
          <cell r="G51">
            <v>0.72756837680890596</v>
          </cell>
          <cell r="H51">
            <v>0.9687662861930546</v>
          </cell>
        </row>
        <row r="52">
          <cell r="E52">
            <v>2.5</v>
          </cell>
          <cell r="F52">
            <v>0.16700809350181212</v>
          </cell>
          <cell r="G52">
            <v>0.80161131656103779</v>
          </cell>
          <cell r="H52">
            <v>0.96861941006285013</v>
          </cell>
        </row>
        <row r="53">
          <cell r="E53">
            <v>5</v>
          </cell>
          <cell r="F53">
            <v>0.14333624672029424</v>
          </cell>
          <cell r="G53">
            <v>0.83064320469155517</v>
          </cell>
          <cell r="H53">
            <v>0.9739794514118495</v>
          </cell>
        </row>
        <row r="54">
          <cell r="E54">
            <v>7.5</v>
          </cell>
          <cell r="F54">
            <v>0.13181015712499886</v>
          </cell>
          <cell r="G54">
            <v>0.84322996817379003</v>
          </cell>
          <cell r="H54">
            <v>0.97504012529878892</v>
          </cell>
        </row>
        <row r="55">
          <cell r="E55">
            <v>10</v>
          </cell>
          <cell r="F55">
            <v>0.12251243517235129</v>
          </cell>
          <cell r="G55">
            <v>0.86042906741231029</v>
          </cell>
          <cell r="H55">
            <v>0.98294150258466162</v>
          </cell>
        </row>
        <row r="56">
          <cell r="E56">
            <v>20</v>
          </cell>
          <cell r="F56">
            <v>0.13777550268918756</v>
          </cell>
          <cell r="G56">
            <v>0.84445990519903746</v>
          </cell>
          <cell r="H56">
            <v>0.98223540788822483</v>
          </cell>
        </row>
        <row r="57">
          <cell r="E57">
            <v>30</v>
          </cell>
          <cell r="F57">
            <v>0.10493186497150682</v>
          </cell>
          <cell r="G57">
            <v>0.88133735442596206</v>
          </cell>
          <cell r="H57">
            <v>0.98626921939746881</v>
          </cell>
        </row>
        <row r="58">
          <cell r="E58">
            <v>45</v>
          </cell>
          <cell r="F58">
            <v>9.4145409052632578E-2</v>
          </cell>
          <cell r="G58">
            <v>0.89388238324200386</v>
          </cell>
          <cell r="H58">
            <v>0.98802779229463644</v>
          </cell>
        </row>
        <row r="59">
          <cell r="E59">
            <v>60</v>
          </cell>
          <cell r="F59">
            <v>8.5039715361175772E-2</v>
          </cell>
          <cell r="G59">
            <v>0.91272937188035386</v>
          </cell>
          <cell r="H59">
            <v>0.99776908724152957</v>
          </cell>
        </row>
        <row r="74">
          <cell r="F74">
            <v>3.4339499745362961E-2</v>
          </cell>
          <cell r="G74">
            <v>3.3713127544248004E-3</v>
          </cell>
          <cell r="H74">
            <v>3.7690541672555124E-2</v>
          </cell>
        </row>
        <row r="75">
          <cell r="F75">
            <v>5.4867336033548444E-2</v>
          </cell>
          <cell r="G75">
            <v>5.5703922273316511E-2</v>
          </cell>
          <cell r="H75">
            <v>8.2266923173995796E-3</v>
          </cell>
        </row>
        <row r="76">
          <cell r="F76">
            <v>7.8936441185695101E-3</v>
          </cell>
          <cell r="G76">
            <v>7.4677252802859634E-3</v>
          </cell>
          <cell r="H76">
            <v>7.7497040189344205E-3</v>
          </cell>
        </row>
        <row r="77">
          <cell r="F77">
            <v>8.3189693615301746E-3</v>
          </cell>
          <cell r="G77">
            <v>1.2587206958143539E-2</v>
          </cell>
          <cell r="H77">
            <v>6.1517323127326029E-3</v>
          </cell>
        </row>
        <row r="78">
          <cell r="F78">
            <v>5.8419131193970528E-3</v>
          </cell>
          <cell r="G78">
            <v>1.0457153076547656E-2</v>
          </cell>
          <cell r="H78">
            <v>4.728137227845616E-3</v>
          </cell>
        </row>
        <row r="79">
          <cell r="F79">
            <v>5.4976830435173344E-3</v>
          </cell>
          <cell r="G79">
            <v>6.1705483145277126E-3</v>
          </cell>
          <cell r="H79">
            <v>4.671855886620821E-3</v>
          </cell>
        </row>
        <row r="80">
          <cell r="F80">
            <v>8.2469557139966745E-3</v>
          </cell>
          <cell r="G80">
            <v>1.1309098118015082E-2</v>
          </cell>
          <cell r="H80">
            <v>3.0665732328428404E-3</v>
          </cell>
        </row>
        <row r="81">
          <cell r="F81">
            <v>1.2833709748358122E-2</v>
          </cell>
          <cell r="G81">
            <v>1.6098821272822066E-2</v>
          </cell>
          <cell r="H81">
            <v>4.1169308705497638E-3</v>
          </cell>
        </row>
        <row r="82">
          <cell r="F82">
            <v>1.5920476465771813E-2</v>
          </cell>
          <cell r="G82">
            <v>2.1262896077120546E-2</v>
          </cell>
          <cell r="H82">
            <v>5.5916086269296684E-3</v>
          </cell>
        </row>
        <row r="83">
          <cell r="F83">
            <v>1.1961368114179942E-2</v>
          </cell>
          <cell r="G83">
            <v>1.5511062640612753E-2</v>
          </cell>
          <cell r="H83">
            <v>3.9627542295050458E-3</v>
          </cell>
        </row>
        <row r="84">
          <cell r="F84">
            <v>1.3129581900248771E-2</v>
          </cell>
          <cell r="G84">
            <v>1.5176717404768727E-2</v>
          </cell>
          <cell r="H84">
            <v>2.1970940497402541E-3</v>
          </cell>
        </row>
        <row r="85">
          <cell r="F85">
            <v>1.3904653370083394E-2</v>
          </cell>
          <cell r="G85">
            <v>1.3977615938442364E-2</v>
          </cell>
          <cell r="H85">
            <v>3.4503744214850772E-4</v>
          </cell>
        </row>
      </sheetData>
      <sheetData sheetId="1">
        <row r="47">
          <cell r="F47" t="str">
            <v>Nick</v>
          </cell>
          <cell r="G47" t="str">
            <v>Linear</v>
          </cell>
          <cell r="H47" t="str">
            <v>Total activity</v>
          </cell>
        </row>
        <row r="48">
          <cell r="E48">
            <v>0</v>
          </cell>
          <cell r="F48">
            <v>0.26386103842037362</v>
          </cell>
          <cell r="G48">
            <v>1.6207077092384906E-2</v>
          </cell>
          <cell r="H48">
            <v>0.28006811551275851</v>
          </cell>
        </row>
        <row r="49">
          <cell r="E49">
            <v>0.15</v>
          </cell>
          <cell r="F49">
            <v>0.58045858017393759</v>
          </cell>
          <cell r="G49">
            <v>7.983563512453716E-2</v>
          </cell>
          <cell r="H49">
            <v>0.66029421529847487</v>
          </cell>
        </row>
        <row r="50">
          <cell r="E50">
            <v>0.3</v>
          </cell>
          <cell r="F50">
            <v>0.58853088097034667</v>
          </cell>
          <cell r="G50">
            <v>0.1004700092520923</v>
          </cell>
          <cell r="H50">
            <v>0.68900089022243904</v>
          </cell>
        </row>
        <row r="51">
          <cell r="E51">
            <v>1</v>
          </cell>
          <cell r="F51">
            <v>0.60081604562516144</v>
          </cell>
          <cell r="G51">
            <v>0.17402529534252578</v>
          </cell>
          <cell r="H51">
            <v>0.77484134096768731</v>
          </cell>
        </row>
        <row r="52">
          <cell r="E52">
            <v>2.5</v>
          </cell>
          <cell r="F52">
            <v>0.52004489553683719</v>
          </cell>
          <cell r="G52">
            <v>0.37839017332867031</v>
          </cell>
          <cell r="H52">
            <v>0.89843506886550761</v>
          </cell>
        </row>
        <row r="53">
          <cell r="E53">
            <v>5</v>
          </cell>
          <cell r="F53">
            <v>0.36822965741540276</v>
          </cell>
          <cell r="G53">
            <v>0.58011468847408543</v>
          </cell>
          <cell r="H53">
            <v>0.94834434588948824</v>
          </cell>
        </row>
        <row r="54">
          <cell r="E54">
            <v>7.5</v>
          </cell>
          <cell r="F54">
            <v>0.27143970332957806</v>
          </cell>
          <cell r="G54">
            <v>0.69097994905937876</v>
          </cell>
          <cell r="H54">
            <v>0.96241965238895677</v>
          </cell>
        </row>
        <row r="55">
          <cell r="E55">
            <v>10</v>
          </cell>
          <cell r="F55">
            <v>0.23188061597649576</v>
          </cell>
          <cell r="G55">
            <v>0.73445843763483676</v>
          </cell>
          <cell r="H55">
            <v>0.96633905361133243</v>
          </cell>
        </row>
        <row r="56">
          <cell r="E56">
            <v>20</v>
          </cell>
          <cell r="F56">
            <v>0.18085683538170624</v>
          </cell>
          <cell r="G56">
            <v>0.78799515091792116</v>
          </cell>
          <cell r="H56">
            <v>0.96885198629962732</v>
          </cell>
        </row>
        <row r="57">
          <cell r="E57">
            <v>30</v>
          </cell>
          <cell r="F57">
            <v>0.12555765299532703</v>
          </cell>
          <cell r="G57">
            <v>0.84707632179269332</v>
          </cell>
          <cell r="H57">
            <v>0.97263397478802049</v>
          </cell>
        </row>
        <row r="58">
          <cell r="E58">
            <v>45</v>
          </cell>
          <cell r="F58">
            <v>0.10210011867567526</v>
          </cell>
          <cell r="G58">
            <v>0.87674800353815441</v>
          </cell>
          <cell r="H58">
            <v>0.97884812221382977</v>
          </cell>
        </row>
        <row r="59">
          <cell r="E59">
            <v>60</v>
          </cell>
          <cell r="F59">
            <v>0.10875382181371036</v>
          </cell>
          <cell r="G59">
            <v>0.87398881262356454</v>
          </cell>
          <cell r="H59">
            <v>0.98274263443727483</v>
          </cell>
        </row>
        <row r="74">
          <cell r="F74">
            <v>2.5206031379768262E-2</v>
          </cell>
          <cell r="G74">
            <v>3.6963706752859032E-3</v>
          </cell>
          <cell r="H74">
            <v>2.7828143319321316E-2</v>
          </cell>
        </row>
        <row r="75">
          <cell r="F75">
            <v>2.3193817514573646E-2</v>
          </cell>
          <cell r="G75">
            <v>4.3798107386476166E-3</v>
          </cell>
          <cell r="H75">
            <v>2.0213585242885329E-2</v>
          </cell>
        </row>
        <row r="76">
          <cell r="F76">
            <v>9.4313202520488314E-3</v>
          </cell>
          <cell r="G76">
            <v>1.2404780937489803E-2</v>
          </cell>
          <cell r="H76">
            <v>1.934919900486996E-2</v>
          </cell>
        </row>
        <row r="77">
          <cell r="F77">
            <v>1.2211265288811205E-2</v>
          </cell>
          <cell r="G77">
            <v>2.279843868447122E-2</v>
          </cell>
          <cell r="H77">
            <v>1.738688523434076E-2</v>
          </cell>
        </row>
        <row r="78">
          <cell r="F78">
            <v>1.0407255037720088E-2</v>
          </cell>
          <cell r="G78">
            <v>1.1355897053939234E-2</v>
          </cell>
          <cell r="H78">
            <v>9.4894746092518789E-4</v>
          </cell>
        </row>
        <row r="79">
          <cell r="F79">
            <v>1.8486665929021268E-3</v>
          </cell>
          <cell r="G79">
            <v>4.2170313946836803E-3</v>
          </cell>
          <cell r="H79">
            <v>2.5911455534661149E-3</v>
          </cell>
        </row>
        <row r="80">
          <cell r="F80">
            <v>2.3934904831116065E-2</v>
          </cell>
          <cell r="G80">
            <v>2.7485191552757686E-2</v>
          </cell>
          <cell r="H80">
            <v>3.5546209566487057E-3</v>
          </cell>
        </row>
        <row r="81">
          <cell r="F81">
            <v>6.0370541172438024E-3</v>
          </cell>
          <cell r="G81">
            <v>7.9797980357532335E-3</v>
          </cell>
          <cell r="H81">
            <v>1.9543684966196054E-3</v>
          </cell>
        </row>
        <row r="82">
          <cell r="F82">
            <v>2.0040277636760584E-2</v>
          </cell>
          <cell r="G82">
            <v>2.3514736769650022E-2</v>
          </cell>
          <cell r="H82">
            <v>3.5905213158763964E-3</v>
          </cell>
        </row>
        <row r="83">
          <cell r="F83">
            <v>2.1290104905771011E-2</v>
          </cell>
          <cell r="G83">
            <v>2.5999685689021376E-2</v>
          </cell>
          <cell r="H83">
            <v>4.8999130996383814E-3</v>
          </cell>
        </row>
        <row r="84">
          <cell r="F84">
            <v>2.3392189170911508E-2</v>
          </cell>
          <cell r="G84">
            <v>3.0303718740297386E-2</v>
          </cell>
          <cell r="H84">
            <v>6.9445054600521623E-3</v>
          </cell>
        </row>
        <row r="85">
          <cell r="F85">
            <v>1.9233140642249635E-2</v>
          </cell>
          <cell r="G85">
            <v>2.0764879211349535E-2</v>
          </cell>
          <cell r="H85">
            <v>1.6599801330400774E-3</v>
          </cell>
        </row>
      </sheetData>
      <sheetData sheetId="2">
        <row r="47">
          <cell r="F47" t="str">
            <v>Nick</v>
          </cell>
          <cell r="G47" t="str">
            <v>Linear</v>
          </cell>
          <cell r="H47" t="str">
            <v>Total activity</v>
          </cell>
        </row>
        <row r="48">
          <cell r="E48">
            <v>0</v>
          </cell>
          <cell r="F48">
            <v>0.2393938949618597</v>
          </cell>
          <cell r="G48">
            <v>1.8125676760337873E-2</v>
          </cell>
          <cell r="H48">
            <v>0.25751957172219758</v>
          </cell>
        </row>
        <row r="49">
          <cell r="E49">
            <v>0.15</v>
          </cell>
          <cell r="F49">
            <v>0.37616043410385575</v>
          </cell>
          <cell r="G49">
            <v>1.3731317004055379E-2</v>
          </cell>
          <cell r="H49">
            <v>0.38989175110791113</v>
          </cell>
        </row>
        <row r="50">
          <cell r="E50">
            <v>0.3</v>
          </cell>
          <cell r="F50">
            <v>0.40679259283866792</v>
          </cell>
          <cell r="G50">
            <v>1.0895728569273004E-2</v>
          </cell>
          <cell r="H50">
            <v>0.41768832140794093</v>
          </cell>
        </row>
        <row r="51">
          <cell r="E51">
            <v>1</v>
          </cell>
          <cell r="F51">
            <v>0.48758652215027826</v>
          </cell>
          <cell r="G51">
            <v>1.2455793527084062E-2</v>
          </cell>
          <cell r="H51">
            <v>0.50004231567736224</v>
          </cell>
        </row>
        <row r="52">
          <cell r="E52">
            <v>2.5</v>
          </cell>
          <cell r="F52">
            <v>0.6116843737121519</v>
          </cell>
          <cell r="G52">
            <v>1.5695867703768074E-2</v>
          </cell>
          <cell r="H52">
            <v>0.62738024141591997</v>
          </cell>
        </row>
        <row r="53">
          <cell r="E53">
            <v>5</v>
          </cell>
          <cell r="F53">
            <v>0.71721996811204092</v>
          </cell>
          <cell r="G53">
            <v>1.2451923952452995E-2</v>
          </cell>
          <cell r="H53">
            <v>0.72967189206449401</v>
          </cell>
        </row>
        <row r="54">
          <cell r="E54">
            <v>7.5</v>
          </cell>
          <cell r="F54">
            <v>0.7766076387632207</v>
          </cell>
          <cell r="G54">
            <v>1.1174128780321193E-2</v>
          </cell>
          <cell r="H54">
            <v>0.7877817675435419</v>
          </cell>
        </row>
        <row r="55">
          <cell r="E55">
            <v>10</v>
          </cell>
          <cell r="F55">
            <v>0.82164776003492912</v>
          </cell>
          <cell r="G55">
            <v>1.1489834918455344E-2</v>
          </cell>
          <cell r="H55">
            <v>0.83313759495338446</v>
          </cell>
        </row>
        <row r="56">
          <cell r="E56">
            <v>20</v>
          </cell>
          <cell r="F56">
            <v>0.85862202034227941</v>
          </cell>
          <cell r="G56">
            <v>1.1978889415778784E-2</v>
          </cell>
          <cell r="H56">
            <v>0.87060090975805826</v>
          </cell>
        </row>
        <row r="57">
          <cell r="E57">
            <v>30</v>
          </cell>
          <cell r="F57">
            <v>0.88970621880238188</v>
          </cell>
          <cell r="G57">
            <v>1.7562799020514993E-2</v>
          </cell>
          <cell r="H57">
            <v>0.90726901782289682</v>
          </cell>
        </row>
        <row r="58">
          <cell r="E58">
            <v>45</v>
          </cell>
          <cell r="F58">
            <v>0.91480128956395346</v>
          </cell>
          <cell r="G58">
            <v>1.6191234164648668E-2</v>
          </cell>
          <cell r="H58">
            <v>0.93099252372860208</v>
          </cell>
        </row>
        <row r="59">
          <cell r="E59">
            <v>60</v>
          </cell>
          <cell r="F59">
            <v>0.91283735619765183</v>
          </cell>
          <cell r="G59">
            <v>2.1799568865004681E-2</v>
          </cell>
          <cell r="H59">
            <v>0.93463692506265639</v>
          </cell>
        </row>
        <row r="74">
          <cell r="F74">
            <v>3.3899892806943652E-2</v>
          </cell>
          <cell r="G74">
            <v>3.9896762721698259E-3</v>
          </cell>
          <cell r="H74">
            <v>3.7723955449914935E-2</v>
          </cell>
        </row>
        <row r="75">
          <cell r="F75">
            <v>2.604005340678257E-2</v>
          </cell>
          <cell r="G75">
            <v>2.1788753933880568E-3</v>
          </cell>
          <cell r="H75">
            <v>2.8119084020125678E-2</v>
          </cell>
        </row>
        <row r="76">
          <cell r="F76">
            <v>2.1149487995949831E-2</v>
          </cell>
          <cell r="G76">
            <v>1.7552458022368153E-3</v>
          </cell>
          <cell r="H76">
            <v>2.2899025843280626E-2</v>
          </cell>
        </row>
        <row r="77">
          <cell r="F77">
            <v>3.1101428553174756E-2</v>
          </cell>
          <cell r="G77">
            <v>1.4843928069816681E-3</v>
          </cell>
          <cell r="H77">
            <v>2.9617385087738687E-2</v>
          </cell>
        </row>
        <row r="78">
          <cell r="F78">
            <v>4.2942178903682647E-2</v>
          </cell>
          <cell r="G78">
            <v>3.9129781133836845E-3</v>
          </cell>
          <cell r="H78">
            <v>4.2088957475398467E-2</v>
          </cell>
        </row>
        <row r="79">
          <cell r="F79">
            <v>4.0750577154489154E-2</v>
          </cell>
          <cell r="G79">
            <v>1.0081327723666085E-3</v>
          </cell>
          <cell r="H79">
            <v>4.0452253556059845E-2</v>
          </cell>
        </row>
        <row r="80">
          <cell r="F80">
            <v>2.1027887762472677E-2</v>
          </cell>
          <cell r="G80">
            <v>2.0571107247697863E-3</v>
          </cell>
          <cell r="H80">
            <v>1.9781158355923697E-2</v>
          </cell>
        </row>
        <row r="81">
          <cell r="F81">
            <v>1.1900548646088839E-2</v>
          </cell>
          <cell r="G81">
            <v>1.9899426487871765E-3</v>
          </cell>
          <cell r="H81">
            <v>1.1581355474411911E-2</v>
          </cell>
        </row>
        <row r="82">
          <cell r="F82">
            <v>1.5942732429935328E-2</v>
          </cell>
          <cell r="G82">
            <v>2.2628169129585017E-3</v>
          </cell>
          <cell r="H82">
            <v>1.6793132347162631E-2</v>
          </cell>
        </row>
        <row r="83">
          <cell r="F83">
            <v>1.7396173059079874E-2</v>
          </cell>
          <cell r="G83">
            <v>3.4899793160548483E-3</v>
          </cell>
          <cell r="H83">
            <v>1.6558826708622326E-2</v>
          </cell>
        </row>
        <row r="84">
          <cell r="F84">
            <v>7.009734368553404E-3</v>
          </cell>
          <cell r="G84">
            <v>3.6951719105408369E-3</v>
          </cell>
          <cell r="H84">
            <v>5.7458387761290027E-3</v>
          </cell>
        </row>
        <row r="85">
          <cell r="F85">
            <v>1.0694996232262822E-2</v>
          </cell>
          <cell r="G85">
            <v>4.5180511470939285E-3</v>
          </cell>
          <cell r="H85">
            <v>1.0872574685417281E-2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="95" zoomScaleNormal="95" zoomScalePageLayoutView="95" workbookViewId="0">
      <selection activeCell="H2" sqref="H2"/>
    </sheetView>
  </sheetViews>
  <sheetFormatPr baseColWidth="10" defaultRowHeight="16" x14ac:dyDescent="0.2"/>
  <sheetData>
    <row r="1" spans="1:8" ht="24" x14ac:dyDescent="0.3">
      <c r="A1" s="4" t="s">
        <v>4</v>
      </c>
    </row>
    <row r="3" spans="1:8" ht="21" x14ac:dyDescent="0.25">
      <c r="A3" s="3" t="s">
        <v>5</v>
      </c>
    </row>
    <row r="4" spans="1:8" x14ac:dyDescent="0.2">
      <c r="A4" s="1" t="s">
        <v>0</v>
      </c>
      <c r="B4" s="1" t="s">
        <v>8</v>
      </c>
      <c r="C4" s="1" t="s">
        <v>1</v>
      </c>
      <c r="D4" s="1" t="s">
        <v>9</v>
      </c>
      <c r="E4" s="1" t="s">
        <v>2</v>
      </c>
      <c r="F4" s="1" t="s">
        <v>10</v>
      </c>
      <c r="G4" s="1" t="s">
        <v>3</v>
      </c>
      <c r="H4" s="1"/>
    </row>
    <row r="5" spans="1:8" x14ac:dyDescent="0.2">
      <c r="A5">
        <v>0</v>
      </c>
      <c r="B5" s="2">
        <v>0.30079951562216961</v>
      </c>
      <c r="C5" s="2">
        <v>3.4339499745362961E-2</v>
      </c>
      <c r="D5" s="2">
        <v>2.3786031906136165E-2</v>
      </c>
      <c r="E5" s="2">
        <v>3.3713127544248004E-3</v>
      </c>
      <c r="F5" s="2">
        <v>0.32458554752830571</v>
      </c>
      <c r="G5" s="2">
        <v>3.7690541672555124E-2</v>
      </c>
    </row>
    <row r="6" spans="1:8" x14ac:dyDescent="0.2">
      <c r="A6">
        <v>0.15</v>
      </c>
      <c r="B6" s="2">
        <v>0.38041302429176138</v>
      </c>
      <c r="C6" s="2">
        <v>5.4867336033548444E-2</v>
      </c>
      <c r="D6" s="2">
        <v>0.58478089306546577</v>
      </c>
      <c r="E6" s="2">
        <v>5.5703922273316511E-2</v>
      </c>
      <c r="F6" s="2">
        <v>0.96519391735722693</v>
      </c>
      <c r="G6" s="2">
        <v>8.2266923173995796E-3</v>
      </c>
    </row>
    <row r="7" spans="1:8" x14ac:dyDescent="0.2">
      <c r="A7">
        <v>0.3</v>
      </c>
      <c r="B7" s="2">
        <v>0.33680523161570236</v>
      </c>
      <c r="C7" s="2">
        <v>7.8936441185695101E-3</v>
      </c>
      <c r="D7" s="2">
        <v>0.62511843425486502</v>
      </c>
      <c r="E7" s="2">
        <v>7.4677252802859634E-3</v>
      </c>
      <c r="F7" s="2">
        <v>0.96192366587056721</v>
      </c>
      <c r="G7" s="2">
        <v>7.7497040189344205E-3</v>
      </c>
    </row>
    <row r="8" spans="1:8" x14ac:dyDescent="0.2">
      <c r="A8">
        <v>1</v>
      </c>
      <c r="B8" s="2">
        <v>0.24119790938414867</v>
      </c>
      <c r="C8" s="2">
        <v>8.3189693615301746E-3</v>
      </c>
      <c r="D8" s="2">
        <v>0.72756837680890596</v>
      </c>
      <c r="E8" s="2">
        <v>1.2587206958143539E-2</v>
      </c>
      <c r="F8" s="2">
        <v>0.9687662861930546</v>
      </c>
      <c r="G8" s="2">
        <v>6.1517323127326029E-3</v>
      </c>
    </row>
    <row r="9" spans="1:8" x14ac:dyDescent="0.2">
      <c r="A9">
        <v>2.5</v>
      </c>
      <c r="B9" s="2">
        <v>0.16700809350181212</v>
      </c>
      <c r="C9" s="2">
        <v>5.8419131193970528E-3</v>
      </c>
      <c r="D9" s="2">
        <v>0.80161131656103779</v>
      </c>
      <c r="E9" s="2">
        <v>1.0457153076547656E-2</v>
      </c>
      <c r="F9" s="2">
        <v>0.96861941006285013</v>
      </c>
      <c r="G9" s="2">
        <v>4.728137227845616E-3</v>
      </c>
    </row>
    <row r="10" spans="1:8" x14ac:dyDescent="0.2">
      <c r="A10">
        <v>5</v>
      </c>
      <c r="B10" s="2">
        <v>0.14333624672029424</v>
      </c>
      <c r="C10" s="2">
        <v>5.4976830435173344E-3</v>
      </c>
      <c r="D10" s="2">
        <v>0.83064320469155517</v>
      </c>
      <c r="E10" s="2">
        <v>6.1705483145277126E-3</v>
      </c>
      <c r="F10" s="2">
        <v>0.9739794514118495</v>
      </c>
      <c r="G10" s="2">
        <v>4.671855886620821E-3</v>
      </c>
    </row>
    <row r="11" spans="1:8" x14ac:dyDescent="0.2">
      <c r="A11">
        <v>7.5</v>
      </c>
      <c r="B11" s="2">
        <v>0.13181015712499886</v>
      </c>
      <c r="C11" s="2">
        <v>8.2469557139966745E-3</v>
      </c>
      <c r="D11" s="2">
        <v>0.84322996817379003</v>
      </c>
      <c r="E11" s="2">
        <v>1.1309098118015082E-2</v>
      </c>
      <c r="F11" s="2">
        <v>0.97504012529878892</v>
      </c>
      <c r="G11" s="2">
        <v>3.0665732328428404E-3</v>
      </c>
    </row>
    <row r="12" spans="1:8" x14ac:dyDescent="0.2">
      <c r="A12">
        <v>10</v>
      </c>
      <c r="B12" s="2">
        <v>0.12251243517235129</v>
      </c>
      <c r="C12" s="2">
        <v>1.2833709748358122E-2</v>
      </c>
      <c r="D12" s="2">
        <v>0.86042906741231029</v>
      </c>
      <c r="E12" s="2">
        <v>1.6098821272822066E-2</v>
      </c>
      <c r="F12" s="2">
        <v>0.98294150258466162</v>
      </c>
      <c r="G12" s="2">
        <v>4.1169308705497638E-3</v>
      </c>
    </row>
    <row r="13" spans="1:8" x14ac:dyDescent="0.2">
      <c r="A13">
        <v>20</v>
      </c>
      <c r="B13" s="2">
        <v>0.13777550268918756</v>
      </c>
      <c r="C13" s="2">
        <v>1.5920476465771813E-2</v>
      </c>
      <c r="D13" s="2">
        <v>0.84445990519903746</v>
      </c>
      <c r="E13" s="2">
        <v>2.1262896077120546E-2</v>
      </c>
      <c r="F13" s="2">
        <v>0.98223540788822483</v>
      </c>
      <c r="G13" s="2">
        <v>5.5916086269296684E-3</v>
      </c>
    </row>
    <row r="14" spans="1:8" x14ac:dyDescent="0.2">
      <c r="A14">
        <v>30</v>
      </c>
      <c r="B14" s="2">
        <v>0.10493186497150682</v>
      </c>
      <c r="C14" s="2">
        <v>1.1961368114179942E-2</v>
      </c>
      <c r="D14" s="2">
        <v>0.88133735442596206</v>
      </c>
      <c r="E14" s="2">
        <v>1.5511062640612753E-2</v>
      </c>
      <c r="F14" s="2">
        <v>0.98626921939746881</v>
      </c>
      <c r="G14" s="2">
        <v>3.9627542295050458E-3</v>
      </c>
    </row>
    <row r="15" spans="1:8" x14ac:dyDescent="0.2">
      <c r="A15">
        <v>45</v>
      </c>
      <c r="B15" s="2">
        <v>9.4145409052632578E-2</v>
      </c>
      <c r="C15" s="2">
        <v>1.3129581900248771E-2</v>
      </c>
      <c r="D15" s="2">
        <v>0.89388238324200386</v>
      </c>
      <c r="E15" s="2">
        <v>1.5176717404768727E-2</v>
      </c>
      <c r="F15" s="2">
        <v>0.98802779229463644</v>
      </c>
      <c r="G15" s="2">
        <v>2.1970940497402541E-3</v>
      </c>
    </row>
    <row r="16" spans="1:8" x14ac:dyDescent="0.2">
      <c r="A16">
        <v>60</v>
      </c>
      <c r="B16" s="2">
        <v>8.5039715361175772E-2</v>
      </c>
      <c r="C16" s="2">
        <v>1.3904653370083394E-2</v>
      </c>
      <c r="D16" s="2">
        <v>0.91272937188035386</v>
      </c>
      <c r="E16" s="2">
        <v>1.3977615938442364E-2</v>
      </c>
      <c r="F16" s="2">
        <v>0.99776908724152957</v>
      </c>
      <c r="G16" s="2">
        <v>3.4503744214850772E-4</v>
      </c>
    </row>
    <row r="17" spans="1:7" x14ac:dyDescent="0.2">
      <c r="B17" s="2"/>
      <c r="C17" s="2"/>
      <c r="D17" s="2"/>
      <c r="E17" s="2"/>
      <c r="F17" s="2"/>
      <c r="G17" s="2"/>
    </row>
    <row r="18" spans="1:7" x14ac:dyDescent="0.2">
      <c r="B18" s="2"/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8" spans="1:7" ht="21" x14ac:dyDescent="0.25">
      <c r="A28" s="3" t="s">
        <v>6</v>
      </c>
    </row>
    <row r="29" spans="1:7" x14ac:dyDescent="0.2">
      <c r="A29" s="1" t="s">
        <v>0</v>
      </c>
      <c r="B29" s="1" t="s">
        <v>8</v>
      </c>
      <c r="C29" s="1" t="s">
        <v>1</v>
      </c>
      <c r="D29" s="1" t="s">
        <v>9</v>
      </c>
      <c r="E29" s="1" t="s">
        <v>2</v>
      </c>
      <c r="F29" s="1" t="s">
        <v>10</v>
      </c>
      <c r="G29" s="1" t="s">
        <v>3</v>
      </c>
    </row>
    <row r="30" spans="1:7" x14ac:dyDescent="0.2">
      <c r="A30">
        <v>0</v>
      </c>
      <c r="B30" s="2">
        <v>0.26386103842037362</v>
      </c>
      <c r="C30" s="2">
        <v>2.5206031379768262E-2</v>
      </c>
      <c r="D30" s="2">
        <v>1.6207077092384906E-2</v>
      </c>
      <c r="E30" s="2">
        <v>3.6963706752859032E-3</v>
      </c>
      <c r="F30" s="2">
        <v>0.28006811551275851</v>
      </c>
      <c r="G30" s="2">
        <v>2.7828143319321316E-2</v>
      </c>
    </row>
    <row r="31" spans="1:7" x14ac:dyDescent="0.2">
      <c r="A31">
        <v>0.15</v>
      </c>
      <c r="B31" s="2">
        <v>0.58045858017393759</v>
      </c>
      <c r="C31" s="2">
        <v>2.3193817514573646E-2</v>
      </c>
      <c r="D31" s="2">
        <v>7.983563512453716E-2</v>
      </c>
      <c r="E31" s="2">
        <v>4.3798107386476166E-3</v>
      </c>
      <c r="F31" s="2">
        <v>0.66029421529847487</v>
      </c>
      <c r="G31" s="2">
        <v>2.0213585242885329E-2</v>
      </c>
    </row>
    <row r="32" spans="1:7" x14ac:dyDescent="0.2">
      <c r="A32">
        <v>0.3</v>
      </c>
      <c r="B32" s="2">
        <v>0.58853088097034667</v>
      </c>
      <c r="C32" s="2">
        <v>9.4313202520488314E-3</v>
      </c>
      <c r="D32" s="2">
        <v>0.1004700092520923</v>
      </c>
      <c r="E32" s="2">
        <v>1.2404780937489803E-2</v>
      </c>
      <c r="F32" s="2">
        <v>0.68900089022243904</v>
      </c>
      <c r="G32" s="2">
        <v>1.934919900486996E-2</v>
      </c>
    </row>
    <row r="33" spans="1:7" x14ac:dyDescent="0.2">
      <c r="A33">
        <v>1</v>
      </c>
      <c r="B33" s="2">
        <v>0.60081604562516144</v>
      </c>
      <c r="C33" s="2">
        <v>1.2211265288811205E-2</v>
      </c>
      <c r="D33" s="2">
        <v>0.17402529534252578</v>
      </c>
      <c r="E33" s="2">
        <v>2.279843868447122E-2</v>
      </c>
      <c r="F33" s="2">
        <v>0.77484134096768731</v>
      </c>
      <c r="G33" s="2">
        <v>1.738688523434076E-2</v>
      </c>
    </row>
    <row r="34" spans="1:7" x14ac:dyDescent="0.2">
      <c r="A34">
        <v>2.5</v>
      </c>
      <c r="B34" s="2">
        <v>0.52004489553683719</v>
      </c>
      <c r="C34" s="2">
        <v>1.0407255037720088E-2</v>
      </c>
      <c r="D34" s="2">
        <v>0.37839017332867031</v>
      </c>
      <c r="E34" s="2">
        <v>1.1355897053939234E-2</v>
      </c>
      <c r="F34" s="2">
        <v>0.89843506886550761</v>
      </c>
      <c r="G34" s="2">
        <v>9.4894746092518789E-4</v>
      </c>
    </row>
    <row r="35" spans="1:7" x14ac:dyDescent="0.2">
      <c r="A35">
        <v>5</v>
      </c>
      <c r="B35" s="2">
        <v>0.36822965741540276</v>
      </c>
      <c r="C35" s="2">
        <v>1.8486665929021268E-3</v>
      </c>
      <c r="D35" s="2">
        <v>0.58011468847408543</v>
      </c>
      <c r="E35" s="2">
        <v>4.2170313946836803E-3</v>
      </c>
      <c r="F35" s="2">
        <v>0.94834434588948824</v>
      </c>
      <c r="G35" s="2">
        <v>2.5911455534661149E-3</v>
      </c>
    </row>
    <row r="36" spans="1:7" x14ac:dyDescent="0.2">
      <c r="A36">
        <v>7.5</v>
      </c>
      <c r="B36" s="2">
        <v>0.27143970332957806</v>
      </c>
      <c r="C36" s="2">
        <v>2.3934904831116065E-2</v>
      </c>
      <c r="D36" s="2">
        <v>0.69097994905937876</v>
      </c>
      <c r="E36" s="2">
        <v>2.7485191552757686E-2</v>
      </c>
      <c r="F36" s="2">
        <v>0.96241965238895677</v>
      </c>
      <c r="G36" s="2">
        <v>3.5546209566487057E-3</v>
      </c>
    </row>
    <row r="37" spans="1:7" x14ac:dyDescent="0.2">
      <c r="A37">
        <v>10</v>
      </c>
      <c r="B37" s="2">
        <v>0.23188061597649576</v>
      </c>
      <c r="C37" s="2">
        <v>6.0370541172438024E-3</v>
      </c>
      <c r="D37" s="2">
        <v>0.73445843763483676</v>
      </c>
      <c r="E37" s="2">
        <v>7.9797980357532335E-3</v>
      </c>
      <c r="F37" s="2">
        <v>0.96633905361133243</v>
      </c>
      <c r="G37" s="2">
        <v>1.9543684966196054E-3</v>
      </c>
    </row>
    <row r="38" spans="1:7" x14ac:dyDescent="0.2">
      <c r="A38">
        <v>20</v>
      </c>
      <c r="B38" s="2">
        <v>0.18085683538170624</v>
      </c>
      <c r="C38" s="2">
        <v>2.0040277636760584E-2</v>
      </c>
      <c r="D38" s="2">
        <v>0.78799515091792116</v>
      </c>
      <c r="E38" s="2">
        <v>2.3514736769650022E-2</v>
      </c>
      <c r="F38" s="2">
        <v>0.96885198629962732</v>
      </c>
      <c r="G38" s="2">
        <v>3.5905213158763964E-3</v>
      </c>
    </row>
    <row r="39" spans="1:7" x14ac:dyDescent="0.2">
      <c r="A39">
        <v>30</v>
      </c>
      <c r="B39" s="2">
        <v>0.12555765299532703</v>
      </c>
      <c r="C39" s="2">
        <v>2.1290104905771011E-2</v>
      </c>
      <c r="D39" s="2">
        <v>0.84707632179269332</v>
      </c>
      <c r="E39" s="2">
        <v>2.5999685689021376E-2</v>
      </c>
      <c r="F39" s="2">
        <v>0.97263397478802049</v>
      </c>
      <c r="G39" s="2">
        <v>4.8999130996383814E-3</v>
      </c>
    </row>
    <row r="40" spans="1:7" x14ac:dyDescent="0.2">
      <c r="A40">
        <v>45</v>
      </c>
      <c r="B40" s="2">
        <v>0.10210011867567526</v>
      </c>
      <c r="C40" s="2">
        <v>2.3392189170911508E-2</v>
      </c>
      <c r="D40" s="2">
        <v>0.87674800353815441</v>
      </c>
      <c r="E40" s="2">
        <v>3.0303718740297386E-2</v>
      </c>
      <c r="F40" s="2">
        <v>0.97884812221382977</v>
      </c>
      <c r="G40" s="2">
        <v>6.9445054600521623E-3</v>
      </c>
    </row>
    <row r="41" spans="1:7" x14ac:dyDescent="0.2">
      <c r="A41">
        <v>60</v>
      </c>
      <c r="B41" s="2">
        <v>0.10875382181371036</v>
      </c>
      <c r="C41" s="2">
        <v>1.9233140642249635E-2</v>
      </c>
      <c r="D41" s="2">
        <v>0.87398881262356454</v>
      </c>
      <c r="E41" s="2">
        <v>2.0764879211349535E-2</v>
      </c>
      <c r="F41" s="2">
        <v>0.98274263443727483</v>
      </c>
      <c r="G41" s="2">
        <v>1.6599801330400774E-3</v>
      </c>
    </row>
    <row r="42" spans="1:7" x14ac:dyDescent="0.2">
      <c r="B42" s="2"/>
      <c r="C42" s="2"/>
      <c r="D42" s="2"/>
      <c r="E42" s="2"/>
      <c r="F42" s="2"/>
      <c r="G42" s="2"/>
    </row>
    <row r="43" spans="1:7" x14ac:dyDescent="0.2">
      <c r="B43" s="2"/>
      <c r="C43" s="2"/>
      <c r="D43" s="2"/>
      <c r="E43" s="2"/>
      <c r="F43" s="2"/>
      <c r="G43" s="2"/>
    </row>
    <row r="44" spans="1:7" x14ac:dyDescent="0.2">
      <c r="B44" s="2"/>
      <c r="C44" s="2"/>
      <c r="D44" s="2"/>
      <c r="E44" s="2"/>
      <c r="F44" s="2"/>
      <c r="G44" s="2"/>
    </row>
    <row r="45" spans="1:7" x14ac:dyDescent="0.2">
      <c r="B45" s="2"/>
      <c r="C45" s="2"/>
      <c r="D45" s="2"/>
      <c r="E45" s="2"/>
      <c r="F45" s="2"/>
      <c r="G45" s="2"/>
    </row>
    <row r="46" spans="1:7" x14ac:dyDescent="0.2">
      <c r="B46" s="2"/>
      <c r="C46" s="2"/>
      <c r="D46" s="2"/>
      <c r="E46" s="2"/>
      <c r="F46" s="2"/>
      <c r="G46" s="2"/>
    </row>
    <row r="47" spans="1:7" x14ac:dyDescent="0.2">
      <c r="B47" s="2"/>
      <c r="C47" s="2"/>
      <c r="D47" s="2"/>
      <c r="E47" s="2"/>
      <c r="F47" s="2"/>
      <c r="G47" s="2"/>
    </row>
    <row r="48" spans="1:7" x14ac:dyDescent="0.2">
      <c r="B48" s="2"/>
      <c r="C48" s="2"/>
      <c r="D48" s="2"/>
      <c r="E48" s="2"/>
      <c r="F48" s="2"/>
      <c r="G48" s="2"/>
    </row>
    <row r="49" spans="1:7" x14ac:dyDescent="0.2">
      <c r="B49" s="2"/>
      <c r="C49" s="2"/>
      <c r="D49" s="2"/>
      <c r="E49" s="2"/>
      <c r="F49" s="2"/>
      <c r="G49" s="2"/>
    </row>
    <row r="50" spans="1:7" x14ac:dyDescent="0.2">
      <c r="B50" s="2"/>
      <c r="C50" s="2"/>
      <c r="D50" s="2"/>
      <c r="E50" s="2"/>
      <c r="F50" s="2"/>
      <c r="G50" s="2"/>
    </row>
    <row r="51" spans="1:7" x14ac:dyDescent="0.2">
      <c r="B51" s="2"/>
      <c r="C51" s="2"/>
      <c r="D51" s="2"/>
      <c r="E51" s="2"/>
      <c r="F51" s="2"/>
      <c r="G51" s="2"/>
    </row>
    <row r="52" spans="1:7" x14ac:dyDescent="0.2">
      <c r="B52" s="2"/>
      <c r="C52" s="2"/>
      <c r="D52" s="2"/>
      <c r="E52" s="2"/>
      <c r="F52" s="2"/>
      <c r="G52" s="2"/>
    </row>
    <row r="54" spans="1:7" ht="21" x14ac:dyDescent="0.25">
      <c r="A54" s="3" t="s">
        <v>7</v>
      </c>
    </row>
    <row r="55" spans="1:7" x14ac:dyDescent="0.2">
      <c r="A55" s="1" t="s">
        <v>0</v>
      </c>
      <c r="B55" s="1" t="s">
        <v>8</v>
      </c>
      <c r="C55" s="1" t="s">
        <v>1</v>
      </c>
      <c r="D55" s="1" t="s">
        <v>9</v>
      </c>
      <c r="E55" s="1" t="s">
        <v>2</v>
      </c>
      <c r="F55" s="1" t="s">
        <v>10</v>
      </c>
      <c r="G55" s="1" t="s">
        <v>3</v>
      </c>
    </row>
    <row r="56" spans="1:7" x14ac:dyDescent="0.2">
      <c r="A56">
        <v>0</v>
      </c>
      <c r="B56" s="2">
        <v>0.2393938949618597</v>
      </c>
      <c r="C56" s="2">
        <v>3.3899892806943652E-2</v>
      </c>
      <c r="D56" s="2">
        <v>1.8125676760337873E-2</v>
      </c>
      <c r="E56" s="2">
        <v>3.9896762721698259E-3</v>
      </c>
      <c r="F56" s="2">
        <v>0.25751957172219758</v>
      </c>
      <c r="G56" s="2">
        <v>3.7723955449914935E-2</v>
      </c>
    </row>
    <row r="57" spans="1:7" x14ac:dyDescent="0.2">
      <c r="A57">
        <v>0.15</v>
      </c>
      <c r="B57" s="2">
        <v>0.37616043410385575</v>
      </c>
      <c r="C57" s="2">
        <v>2.604005340678257E-2</v>
      </c>
      <c r="D57" s="2">
        <v>1.3731317004055379E-2</v>
      </c>
      <c r="E57" s="2">
        <v>2.1788753933880568E-3</v>
      </c>
      <c r="F57" s="2">
        <v>0.38989175110791113</v>
      </c>
      <c r="G57" s="2">
        <v>2.8119084020125678E-2</v>
      </c>
    </row>
    <row r="58" spans="1:7" x14ac:dyDescent="0.2">
      <c r="A58">
        <v>0.3</v>
      </c>
      <c r="B58" s="2">
        <v>0.40679259283866792</v>
      </c>
      <c r="C58" s="2">
        <v>2.1149487995949831E-2</v>
      </c>
      <c r="D58" s="2">
        <v>1.0895728569273004E-2</v>
      </c>
      <c r="E58" s="2">
        <v>1.7552458022368153E-3</v>
      </c>
      <c r="F58" s="2">
        <v>0.41768832140794093</v>
      </c>
      <c r="G58" s="2">
        <v>2.2899025843280626E-2</v>
      </c>
    </row>
    <row r="59" spans="1:7" x14ac:dyDescent="0.2">
      <c r="A59">
        <v>1</v>
      </c>
      <c r="B59" s="2">
        <v>0.48758652215027826</v>
      </c>
      <c r="C59" s="2">
        <v>3.1101428553174756E-2</v>
      </c>
      <c r="D59" s="2">
        <v>1.2455793527084062E-2</v>
      </c>
      <c r="E59" s="2">
        <v>1.4843928069816681E-3</v>
      </c>
      <c r="F59" s="2">
        <v>0.50004231567736224</v>
      </c>
      <c r="G59" s="2">
        <v>2.9617385087738687E-2</v>
      </c>
    </row>
    <row r="60" spans="1:7" x14ac:dyDescent="0.2">
      <c r="A60">
        <v>2.5</v>
      </c>
      <c r="B60" s="2">
        <v>0.6116843737121519</v>
      </c>
      <c r="C60" s="2">
        <v>4.2942178903682647E-2</v>
      </c>
      <c r="D60" s="2">
        <v>1.5695867703768074E-2</v>
      </c>
      <c r="E60" s="2">
        <v>3.9129781133836845E-3</v>
      </c>
      <c r="F60" s="2">
        <v>0.62738024141591997</v>
      </c>
      <c r="G60" s="2">
        <v>4.2088957475398467E-2</v>
      </c>
    </row>
    <row r="61" spans="1:7" x14ac:dyDescent="0.2">
      <c r="A61">
        <v>5</v>
      </c>
      <c r="B61" s="2">
        <v>0.71721996811204092</v>
      </c>
      <c r="C61" s="2">
        <v>4.0750577154489154E-2</v>
      </c>
      <c r="D61" s="2">
        <v>1.2451923952452995E-2</v>
      </c>
      <c r="E61" s="2">
        <v>1.0081327723666085E-3</v>
      </c>
      <c r="F61" s="2">
        <v>0.72967189206449401</v>
      </c>
      <c r="G61" s="2">
        <v>4.0452253556059845E-2</v>
      </c>
    </row>
    <row r="62" spans="1:7" x14ac:dyDescent="0.2">
      <c r="A62">
        <v>7.5</v>
      </c>
      <c r="B62" s="2">
        <v>0.7766076387632207</v>
      </c>
      <c r="C62" s="2">
        <v>2.1027887762472677E-2</v>
      </c>
      <c r="D62" s="2">
        <v>1.1174128780321193E-2</v>
      </c>
      <c r="E62" s="2">
        <v>2.0571107247697863E-3</v>
      </c>
      <c r="F62" s="2">
        <v>0.7877817675435419</v>
      </c>
      <c r="G62" s="2">
        <v>1.9781158355923697E-2</v>
      </c>
    </row>
    <row r="63" spans="1:7" x14ac:dyDescent="0.2">
      <c r="A63">
        <v>10</v>
      </c>
      <c r="B63" s="2">
        <v>0.82164776003492912</v>
      </c>
      <c r="C63" s="2">
        <v>1.1900548646088839E-2</v>
      </c>
      <c r="D63" s="2">
        <v>1.1489834918455344E-2</v>
      </c>
      <c r="E63" s="2">
        <v>1.9899426487871765E-3</v>
      </c>
      <c r="F63" s="2">
        <v>0.83313759495338446</v>
      </c>
      <c r="G63" s="2">
        <v>1.1581355474411911E-2</v>
      </c>
    </row>
    <row r="64" spans="1:7" x14ac:dyDescent="0.2">
      <c r="A64">
        <v>20</v>
      </c>
      <c r="B64" s="2">
        <v>0.85862202034227941</v>
      </c>
      <c r="C64" s="2">
        <v>1.5942732429935328E-2</v>
      </c>
      <c r="D64" s="2">
        <v>1.1978889415778784E-2</v>
      </c>
      <c r="E64" s="2">
        <v>2.2628169129585017E-3</v>
      </c>
      <c r="F64" s="2">
        <v>0.87060090975805826</v>
      </c>
      <c r="G64" s="2">
        <v>1.6793132347162631E-2</v>
      </c>
    </row>
    <row r="65" spans="1:7" x14ac:dyDescent="0.2">
      <c r="A65">
        <v>30</v>
      </c>
      <c r="B65" s="2">
        <v>0.88970621880238188</v>
      </c>
      <c r="C65" s="2">
        <v>1.7396173059079874E-2</v>
      </c>
      <c r="D65" s="2">
        <v>1.7562799020514993E-2</v>
      </c>
      <c r="E65" s="2">
        <v>3.4899793160548483E-3</v>
      </c>
      <c r="F65" s="2">
        <v>0.90726901782289682</v>
      </c>
      <c r="G65" s="2">
        <v>1.6558826708622326E-2</v>
      </c>
    </row>
    <row r="66" spans="1:7" x14ac:dyDescent="0.2">
      <c r="A66">
        <v>45</v>
      </c>
      <c r="B66" s="2">
        <v>0.91480128956395346</v>
      </c>
      <c r="C66" s="2">
        <v>7.009734368553404E-3</v>
      </c>
      <c r="D66" s="2">
        <v>1.6191234164648668E-2</v>
      </c>
      <c r="E66" s="2">
        <v>3.6951719105408369E-3</v>
      </c>
      <c r="F66" s="2">
        <v>0.93099252372860208</v>
      </c>
      <c r="G66" s="2">
        <v>5.7458387761290027E-3</v>
      </c>
    </row>
    <row r="67" spans="1:7" x14ac:dyDescent="0.2">
      <c r="A67">
        <v>60</v>
      </c>
      <c r="B67" s="2">
        <v>0.91283735619765183</v>
      </c>
      <c r="C67" s="2">
        <v>1.0694996232262822E-2</v>
      </c>
      <c r="D67" s="2">
        <v>2.1799568865004681E-2</v>
      </c>
      <c r="E67" s="2">
        <v>4.5180511470939285E-3</v>
      </c>
      <c r="F67" s="2">
        <v>0.93463692506265639</v>
      </c>
      <c r="G67" s="2">
        <v>1.0872574685417281E-2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opLeftCell="A41" workbookViewId="0">
      <selection activeCell="P35" sqref="P35"/>
    </sheetView>
  </sheetViews>
  <sheetFormatPr baseColWidth="10" defaultRowHeight="16" x14ac:dyDescent="0.2"/>
  <sheetData>
    <row r="1" spans="1:12" ht="19" x14ac:dyDescent="0.25">
      <c r="A1" s="5" t="s">
        <v>11</v>
      </c>
    </row>
    <row r="2" spans="1:12" x14ac:dyDescent="0.2">
      <c r="A2" t="s">
        <v>12</v>
      </c>
    </row>
    <row r="3" spans="1:12" x14ac:dyDescent="0.2">
      <c r="B3" t="s">
        <v>13</v>
      </c>
      <c r="C3" t="s">
        <v>14</v>
      </c>
      <c r="D3" t="s">
        <v>15</v>
      </c>
      <c r="E3" t="s">
        <v>16</v>
      </c>
      <c r="F3" t="s">
        <v>8</v>
      </c>
      <c r="G3" t="s">
        <v>9</v>
      </c>
      <c r="H3" t="s">
        <v>17</v>
      </c>
      <c r="I3" t="s">
        <v>18</v>
      </c>
      <c r="J3" s="6"/>
      <c r="K3" s="6"/>
      <c r="L3" s="6"/>
    </row>
    <row r="4" spans="1:12" x14ac:dyDescent="0.2">
      <c r="A4" s="6" t="s">
        <v>19</v>
      </c>
      <c r="B4">
        <v>3409.4470000000001</v>
      </c>
      <c r="C4">
        <v>283.02100000000002</v>
      </c>
      <c r="D4">
        <v>5615.4889999999996</v>
      </c>
      <c r="E4">
        <f t="shared" ref="E4:E14" si="0">SUM(B4:D4)</f>
        <v>9307.9570000000003</v>
      </c>
      <c r="F4" s="7">
        <f t="shared" ref="F4:F14" si="1">B4/E4</f>
        <v>0.36629380647117299</v>
      </c>
      <c r="G4" s="7">
        <f t="shared" ref="G4:G13" si="2">C4/E4</f>
        <v>3.0406350179744062E-2</v>
      </c>
      <c r="H4" s="7">
        <f t="shared" ref="H4:H14" si="3">(B4+C4)/E4</f>
        <v>0.39670015665091707</v>
      </c>
      <c r="I4" s="7">
        <f t="shared" ref="I4:I14" si="4">D4/E4</f>
        <v>0.60329984334908282</v>
      </c>
      <c r="J4" s="2"/>
      <c r="K4" s="2"/>
      <c r="L4" s="2"/>
    </row>
    <row r="5" spans="1:12" x14ac:dyDescent="0.2">
      <c r="A5" s="6" t="s">
        <v>20</v>
      </c>
      <c r="B5">
        <v>8807.8819999999996</v>
      </c>
      <c r="C5">
        <v>10964.882</v>
      </c>
      <c r="D5">
        <v>421.435</v>
      </c>
      <c r="E5">
        <f t="shared" si="0"/>
        <v>20194.199000000001</v>
      </c>
      <c r="F5" s="7">
        <f t="shared" si="1"/>
        <v>0.4361590177456407</v>
      </c>
      <c r="G5" s="7">
        <f t="shared" si="2"/>
        <v>0.54297187028809601</v>
      </c>
      <c r="H5" s="7">
        <f t="shared" si="3"/>
        <v>0.97913088803373671</v>
      </c>
      <c r="I5" s="7">
        <f t="shared" si="4"/>
        <v>2.0869111966263183E-2</v>
      </c>
      <c r="J5" s="2"/>
      <c r="K5" s="2"/>
      <c r="L5" s="2"/>
    </row>
    <row r="6" spans="1:12" x14ac:dyDescent="0.2">
      <c r="A6" s="6" t="s">
        <v>21</v>
      </c>
      <c r="B6">
        <v>6619.5889999999999</v>
      </c>
      <c r="C6">
        <v>12339.245999999999</v>
      </c>
      <c r="D6">
        <v>452.142</v>
      </c>
      <c r="E6">
        <f t="shared" si="0"/>
        <v>19410.976999999999</v>
      </c>
      <c r="F6" s="7">
        <f t="shared" si="1"/>
        <v>0.34102296860173498</v>
      </c>
      <c r="G6" s="7">
        <f t="shared" si="2"/>
        <v>0.63568392255577866</v>
      </c>
      <c r="H6" s="7">
        <f t="shared" si="3"/>
        <v>0.97670689115751363</v>
      </c>
      <c r="I6" s="7">
        <f t="shared" si="4"/>
        <v>2.3293108842486393E-2</v>
      </c>
      <c r="J6" s="2"/>
      <c r="K6" s="2"/>
      <c r="L6" s="2"/>
    </row>
    <row r="7" spans="1:12" x14ac:dyDescent="0.2">
      <c r="A7" s="6" t="s">
        <v>22</v>
      </c>
      <c r="B7">
        <v>4341.6400000000003</v>
      </c>
      <c r="C7">
        <v>13735.125</v>
      </c>
      <c r="D7">
        <v>352.60700000000003</v>
      </c>
      <c r="E7">
        <f>SUM(B7:D7)</f>
        <v>18429.371999999999</v>
      </c>
      <c r="F7" s="7">
        <f t="shared" si="1"/>
        <v>0.23558263406913704</v>
      </c>
      <c r="G7" s="7">
        <f t="shared" si="2"/>
        <v>0.74528448392055902</v>
      </c>
      <c r="H7" s="7">
        <f t="shared" si="3"/>
        <v>0.98086711798969606</v>
      </c>
      <c r="I7" s="7">
        <f t="shared" si="4"/>
        <v>1.9132882010303987E-2</v>
      </c>
      <c r="J7" s="2"/>
      <c r="K7" s="2"/>
      <c r="L7" s="2"/>
    </row>
    <row r="8" spans="1:12" x14ac:dyDescent="0.2">
      <c r="A8" s="6" t="s">
        <v>23</v>
      </c>
      <c r="B8">
        <v>2603.3969999999999</v>
      </c>
      <c r="C8">
        <v>13784.125</v>
      </c>
      <c r="D8">
        <v>372.84899999999999</v>
      </c>
      <c r="E8">
        <f t="shared" si="0"/>
        <v>16760.370999999999</v>
      </c>
      <c r="F8" s="7">
        <f t="shared" si="1"/>
        <v>0.15533051147853469</v>
      </c>
      <c r="G8" s="7">
        <f t="shared" si="2"/>
        <v>0.82242362057498608</v>
      </c>
      <c r="H8" s="7">
        <f t="shared" si="3"/>
        <v>0.97775413205352091</v>
      </c>
      <c r="I8" s="7">
        <f t="shared" si="4"/>
        <v>2.2245867946479227E-2</v>
      </c>
      <c r="J8" s="2"/>
      <c r="K8" s="2"/>
      <c r="L8" s="2"/>
    </row>
    <row r="9" spans="1:12" x14ac:dyDescent="0.2">
      <c r="A9" s="6" t="s">
        <v>24</v>
      </c>
      <c r="B9">
        <v>2271.2759999999998</v>
      </c>
      <c r="C9">
        <v>14020.539000000001</v>
      </c>
      <c r="D9">
        <v>341.19200000000001</v>
      </c>
      <c r="E9">
        <f t="shared" si="0"/>
        <v>16633.007000000001</v>
      </c>
      <c r="F9" s="7">
        <f t="shared" si="1"/>
        <v>0.13655233837152836</v>
      </c>
      <c r="G9" s="7">
        <f t="shared" si="2"/>
        <v>0.84293471408988163</v>
      </c>
      <c r="H9" s="7">
        <f t="shared" si="3"/>
        <v>0.97948705246140999</v>
      </c>
      <c r="I9" s="7">
        <f t="shared" si="4"/>
        <v>2.0512947538589985E-2</v>
      </c>
      <c r="J9" s="2"/>
      <c r="K9" s="2"/>
      <c r="L9" s="2"/>
    </row>
    <row r="10" spans="1:12" x14ac:dyDescent="0.2">
      <c r="A10" s="6" t="s">
        <v>25</v>
      </c>
      <c r="B10">
        <v>1879.2049999999999</v>
      </c>
      <c r="C10">
        <v>13719.832</v>
      </c>
      <c r="D10">
        <v>319.435</v>
      </c>
      <c r="E10">
        <f t="shared" si="0"/>
        <v>15918.472</v>
      </c>
      <c r="F10" s="7">
        <f t="shared" si="1"/>
        <v>0.11805184567966071</v>
      </c>
      <c r="G10" s="7">
        <f t="shared" si="2"/>
        <v>0.86188121573477661</v>
      </c>
      <c r="H10" s="7">
        <f t="shared" si="3"/>
        <v>0.97993306141443726</v>
      </c>
      <c r="I10" s="7">
        <f t="shared" si="4"/>
        <v>2.0066938585562737E-2</v>
      </c>
      <c r="J10" s="2"/>
      <c r="K10" s="2"/>
      <c r="L10" s="2"/>
    </row>
    <row r="11" spans="1:12" x14ac:dyDescent="0.2">
      <c r="A11" s="6" t="s">
        <v>26</v>
      </c>
      <c r="B11">
        <v>1662.0329999999999</v>
      </c>
      <c r="C11">
        <v>15164.489</v>
      </c>
      <c r="D11">
        <v>212.607</v>
      </c>
      <c r="E11">
        <f t="shared" si="0"/>
        <v>17039.129000000001</v>
      </c>
      <c r="F11" s="7">
        <f t="shared" si="1"/>
        <v>9.754213375578058E-2</v>
      </c>
      <c r="G11" s="7">
        <f t="shared" si="2"/>
        <v>0.8899802918329921</v>
      </c>
      <c r="H11" s="7">
        <f t="shared" si="3"/>
        <v>0.98752242558877279</v>
      </c>
      <c r="I11" s="7">
        <f t="shared" si="4"/>
        <v>1.247757441122724E-2</v>
      </c>
      <c r="J11" s="2"/>
      <c r="K11" s="2"/>
      <c r="L11" s="2"/>
    </row>
    <row r="12" spans="1:12" x14ac:dyDescent="0.2">
      <c r="A12" s="6" t="s">
        <v>27</v>
      </c>
      <c r="B12">
        <v>1867.9829999999999</v>
      </c>
      <c r="C12">
        <v>15584.368</v>
      </c>
      <c r="D12">
        <v>119.364</v>
      </c>
      <c r="E12">
        <f t="shared" si="0"/>
        <v>17571.715</v>
      </c>
      <c r="F12" s="7">
        <f t="shared" si="1"/>
        <v>0.10630624273157173</v>
      </c>
      <c r="G12" s="7">
        <f t="shared" si="2"/>
        <v>0.88690079482850703</v>
      </c>
      <c r="H12" s="7">
        <f t="shared" si="3"/>
        <v>0.99320703756007866</v>
      </c>
      <c r="I12" s="7">
        <f t="shared" si="4"/>
        <v>6.7929624399212032E-3</v>
      </c>
      <c r="J12" s="2"/>
      <c r="K12" s="2"/>
      <c r="L12" s="2"/>
    </row>
    <row r="13" spans="1:12" x14ac:dyDescent="0.2">
      <c r="A13" s="6" t="s">
        <v>28</v>
      </c>
      <c r="B13">
        <v>1464.2049999999999</v>
      </c>
      <c r="C13">
        <v>16100.589</v>
      </c>
      <c r="D13">
        <v>155.94999999999999</v>
      </c>
      <c r="E13">
        <f t="shared" si="0"/>
        <v>17720.744000000002</v>
      </c>
      <c r="F13" s="7">
        <f t="shared" si="1"/>
        <v>8.262660980825634E-2</v>
      </c>
      <c r="G13" s="7">
        <f t="shared" si="2"/>
        <v>0.90857296962249423</v>
      </c>
      <c r="H13" s="7">
        <f t="shared" si="3"/>
        <v>0.99119957943075077</v>
      </c>
      <c r="I13" s="7">
        <f t="shared" si="4"/>
        <v>8.8004205692492343E-3</v>
      </c>
      <c r="J13" s="2"/>
      <c r="K13" s="2"/>
      <c r="L13" s="2"/>
    </row>
    <row r="14" spans="1:12" x14ac:dyDescent="0.2">
      <c r="A14" s="6" t="s">
        <v>29</v>
      </c>
      <c r="B14">
        <v>1247.8409999999999</v>
      </c>
      <c r="C14">
        <v>15699.125</v>
      </c>
      <c r="D14">
        <v>131.536</v>
      </c>
      <c r="E14">
        <f t="shared" si="0"/>
        <v>17078.502</v>
      </c>
      <c r="F14" s="7">
        <f t="shared" si="1"/>
        <v>7.306501471850399E-2</v>
      </c>
      <c r="G14" s="7">
        <f>C14/E14</f>
        <v>0.91923313883149704</v>
      </c>
      <c r="H14" s="7">
        <f t="shared" si="3"/>
        <v>0.99229815355000106</v>
      </c>
      <c r="I14" s="7">
        <f t="shared" si="4"/>
        <v>7.7018464499989522E-3</v>
      </c>
      <c r="J14" s="2"/>
      <c r="K14" s="2"/>
      <c r="L14" s="2"/>
    </row>
    <row r="15" spans="1:12" x14ac:dyDescent="0.2">
      <c r="A15" s="6" t="s">
        <v>30</v>
      </c>
      <c r="B15">
        <v>921.64800000000002</v>
      </c>
      <c r="C15">
        <v>15142.489</v>
      </c>
      <c r="D15">
        <v>34.121000000000002</v>
      </c>
      <c r="E15">
        <f>SUM(B15:D15)</f>
        <v>16098.257999999998</v>
      </c>
      <c r="F15" s="7">
        <f>B15/E15</f>
        <v>5.7251411922954652E-2</v>
      </c>
      <c r="G15" s="7">
        <f>C15/E15</f>
        <v>0.94062904197460384</v>
      </c>
      <c r="H15" s="7">
        <f>(B15+C15)/E15</f>
        <v>0.99788045389755842</v>
      </c>
      <c r="I15" s="7">
        <f>D15/E15</f>
        <v>2.1195461024416436E-3</v>
      </c>
      <c r="J15" s="2"/>
      <c r="K15" s="2"/>
      <c r="L15" s="2"/>
    </row>
    <row r="16" spans="1:12" ht="19" x14ac:dyDescent="0.25">
      <c r="A16" s="5" t="s">
        <v>31</v>
      </c>
    </row>
    <row r="17" spans="1:12" x14ac:dyDescent="0.2">
      <c r="A17" t="s">
        <v>32</v>
      </c>
    </row>
    <row r="18" spans="1:12" x14ac:dyDescent="0.2">
      <c r="B18" t="s">
        <v>13</v>
      </c>
      <c r="C18" t="s">
        <v>14</v>
      </c>
      <c r="D18" t="s">
        <v>15</v>
      </c>
      <c r="E18" t="s">
        <v>16</v>
      </c>
      <c r="F18" t="s">
        <v>8</v>
      </c>
      <c r="G18" t="s">
        <v>9</v>
      </c>
      <c r="H18" t="s">
        <v>17</v>
      </c>
      <c r="I18" t="s">
        <v>18</v>
      </c>
      <c r="J18" s="6"/>
      <c r="K18" s="6"/>
      <c r="L18" s="6"/>
    </row>
    <row r="19" spans="1:12" x14ac:dyDescent="0.2">
      <c r="A19" s="6" t="s">
        <v>19</v>
      </c>
      <c r="B19">
        <v>3068.569</v>
      </c>
      <c r="C19">
        <v>231.607</v>
      </c>
      <c r="D19">
        <v>7430.8029999999999</v>
      </c>
      <c r="E19">
        <f t="shared" ref="E19:E29" si="5">SUM(B19:D19)</f>
        <v>10730.978999999999</v>
      </c>
      <c r="F19" s="7">
        <f t="shared" ref="F19:F29" si="6">B19/E19</f>
        <v>0.2859542451811713</v>
      </c>
      <c r="G19" s="7">
        <f t="shared" ref="G19:G30" si="7">C19/E19</f>
        <v>2.1583026115324613E-2</v>
      </c>
      <c r="H19" s="7">
        <f t="shared" ref="H19:H30" si="8">(B19+C19)/E19</f>
        <v>0.30753727129649588</v>
      </c>
      <c r="I19" s="7">
        <f t="shared" ref="I19:I29" si="9">D19/E19</f>
        <v>0.69246272870350412</v>
      </c>
      <c r="J19" s="2"/>
      <c r="K19" s="2"/>
      <c r="L19" s="2"/>
    </row>
    <row r="20" spans="1:12" x14ac:dyDescent="0.2">
      <c r="A20" s="6" t="s">
        <v>20</v>
      </c>
      <c r="B20">
        <v>4674.8819999999996</v>
      </c>
      <c r="C20">
        <v>12005.125</v>
      </c>
      <c r="D20">
        <v>590.678</v>
      </c>
      <c r="E20">
        <f t="shared" si="5"/>
        <v>17270.684999999998</v>
      </c>
      <c r="F20" s="7">
        <f t="shared" si="6"/>
        <v>0.27068306786905094</v>
      </c>
      <c r="G20" s="7">
        <f t="shared" si="7"/>
        <v>0.69511574092168327</v>
      </c>
      <c r="H20" s="7">
        <f t="shared" si="8"/>
        <v>0.9657988087907341</v>
      </c>
      <c r="I20" s="7">
        <f t="shared" si="9"/>
        <v>3.4201191209265881E-2</v>
      </c>
      <c r="J20" s="2"/>
      <c r="K20" s="2"/>
      <c r="L20" s="2"/>
    </row>
    <row r="21" spans="1:12" x14ac:dyDescent="0.2">
      <c r="A21" s="6" t="s">
        <v>21</v>
      </c>
      <c r="B21">
        <v>5680.125</v>
      </c>
      <c r="C21">
        <v>11111.781999999999</v>
      </c>
      <c r="D21">
        <v>874.50599999999997</v>
      </c>
      <c r="E21">
        <f t="shared" si="5"/>
        <v>17666.413</v>
      </c>
      <c r="F21" s="7">
        <f t="shared" si="6"/>
        <v>0.3215211259920166</v>
      </c>
      <c r="G21" s="7">
        <f t="shared" si="7"/>
        <v>0.6289778236249769</v>
      </c>
      <c r="H21" s="7">
        <f t="shared" si="8"/>
        <v>0.95049894961699344</v>
      </c>
      <c r="I21" s="7">
        <f t="shared" si="9"/>
        <v>4.9501050383006437E-2</v>
      </c>
      <c r="J21" s="2"/>
      <c r="K21" s="2"/>
      <c r="L21" s="2"/>
    </row>
    <row r="22" spans="1:12" x14ac:dyDescent="0.2">
      <c r="A22" s="6" t="s">
        <v>22</v>
      </c>
      <c r="B22">
        <v>3150.7109999999998</v>
      </c>
      <c r="C22">
        <v>10038.316999999999</v>
      </c>
      <c r="D22">
        <v>483.435</v>
      </c>
      <c r="E22">
        <f t="shared" si="5"/>
        <v>13672.462999999998</v>
      </c>
      <c r="F22" s="7">
        <f t="shared" si="6"/>
        <v>0.23044209371786198</v>
      </c>
      <c r="G22" s="7">
        <f t="shared" si="7"/>
        <v>0.73419960982889476</v>
      </c>
      <c r="H22" s="7">
        <f t="shared" si="8"/>
        <v>0.96464170354675671</v>
      </c>
      <c r="I22" s="7">
        <f t="shared" si="9"/>
        <v>3.5358296453243288E-2</v>
      </c>
      <c r="J22" s="2"/>
      <c r="K22" s="2"/>
      <c r="L22" s="2"/>
    </row>
    <row r="23" spans="1:12" x14ac:dyDescent="0.2">
      <c r="A23" s="6" t="s">
        <v>23</v>
      </c>
      <c r="B23">
        <v>2900.8110000000001</v>
      </c>
      <c r="C23">
        <v>13283.004000000001</v>
      </c>
      <c r="D23">
        <v>566.678</v>
      </c>
      <c r="E23">
        <f t="shared" si="5"/>
        <v>16750.493000000002</v>
      </c>
      <c r="F23" s="7">
        <f t="shared" si="6"/>
        <v>0.17317764915934114</v>
      </c>
      <c r="G23" s="7">
        <f t="shared" si="7"/>
        <v>0.79299182418093594</v>
      </c>
      <c r="H23" s="7">
        <f t="shared" si="8"/>
        <v>0.96616947334027714</v>
      </c>
      <c r="I23" s="7">
        <f t="shared" si="9"/>
        <v>3.383052665972279E-2</v>
      </c>
      <c r="J23" s="2"/>
      <c r="K23" s="2"/>
      <c r="L23" s="2"/>
    </row>
    <row r="24" spans="1:12" x14ac:dyDescent="0.2">
      <c r="A24" s="6" t="s">
        <v>24</v>
      </c>
      <c r="B24">
        <v>2749.3470000000002</v>
      </c>
      <c r="C24">
        <v>14681.418</v>
      </c>
      <c r="D24">
        <v>396.435</v>
      </c>
      <c r="E24">
        <f t="shared" si="5"/>
        <v>17827.2</v>
      </c>
      <c r="F24" s="7">
        <f t="shared" si="6"/>
        <v>0.15422203150242328</v>
      </c>
      <c r="G24" s="7">
        <f t="shared" si="7"/>
        <v>0.82354032040926217</v>
      </c>
      <c r="H24" s="7">
        <f t="shared" si="8"/>
        <v>0.97776235191168548</v>
      </c>
      <c r="I24" s="7">
        <f t="shared" si="9"/>
        <v>2.2237648088314486E-2</v>
      </c>
      <c r="J24" s="2"/>
      <c r="K24" s="2"/>
      <c r="L24" s="2"/>
    </row>
    <row r="25" spans="1:12" x14ac:dyDescent="0.2">
      <c r="A25" s="6" t="s">
        <v>25</v>
      </c>
      <c r="B25">
        <v>2294.8110000000001</v>
      </c>
      <c r="C25">
        <v>14823.539000000001</v>
      </c>
      <c r="D25">
        <v>424.60700000000003</v>
      </c>
      <c r="E25">
        <f t="shared" si="5"/>
        <v>17542.957000000002</v>
      </c>
      <c r="F25" s="7">
        <f t="shared" si="6"/>
        <v>0.13081095735456685</v>
      </c>
      <c r="G25" s="7">
        <f t="shared" si="7"/>
        <v>0.84498519833343944</v>
      </c>
      <c r="H25" s="7">
        <f t="shared" si="8"/>
        <v>0.97579615568800626</v>
      </c>
      <c r="I25" s="7">
        <f t="shared" si="9"/>
        <v>2.4203844311993693E-2</v>
      </c>
      <c r="J25" s="2"/>
      <c r="K25" s="2"/>
      <c r="L25" s="2"/>
    </row>
    <row r="26" spans="1:12" x14ac:dyDescent="0.2">
      <c r="A26" s="6" t="s">
        <v>26</v>
      </c>
      <c r="B26">
        <v>2232.3969999999999</v>
      </c>
      <c r="C26">
        <v>14728.66</v>
      </c>
      <c r="D26">
        <v>230.77799999999999</v>
      </c>
      <c r="E26">
        <f t="shared" si="5"/>
        <v>17191.834999999999</v>
      </c>
      <c r="F26" s="7">
        <f t="shared" si="6"/>
        <v>0.12985216528660262</v>
      </c>
      <c r="G26" s="7">
        <f t="shared" si="7"/>
        <v>0.85672413677772041</v>
      </c>
      <c r="H26" s="7">
        <f t="shared" si="8"/>
        <v>0.98657630206432312</v>
      </c>
      <c r="I26" s="7">
        <f t="shared" si="9"/>
        <v>1.3423697935677024E-2</v>
      </c>
      <c r="J26" s="2"/>
      <c r="K26" s="2"/>
      <c r="L26" s="2"/>
    </row>
    <row r="27" spans="1:12" x14ac:dyDescent="0.2">
      <c r="A27" s="6" t="s">
        <v>27</v>
      </c>
      <c r="B27">
        <v>2536.569</v>
      </c>
      <c r="C27">
        <v>14025.296</v>
      </c>
      <c r="D27">
        <v>426.84899999999999</v>
      </c>
      <c r="E27">
        <f t="shared" si="5"/>
        <v>16988.714</v>
      </c>
      <c r="F27" s="7">
        <f t="shared" si="6"/>
        <v>0.14930906482974521</v>
      </c>
      <c r="G27" s="7">
        <f t="shared" si="7"/>
        <v>0.82556549012479696</v>
      </c>
      <c r="H27" s="7">
        <f t="shared" si="8"/>
        <v>0.97487455495454223</v>
      </c>
      <c r="I27" s="7">
        <f t="shared" si="9"/>
        <v>2.5125445045457825E-2</v>
      </c>
      <c r="J27" s="2"/>
      <c r="K27" s="2"/>
      <c r="L27" s="2"/>
    </row>
    <row r="28" spans="1:12" x14ac:dyDescent="0.2">
      <c r="A28" s="6" t="s">
        <v>28</v>
      </c>
      <c r="B28">
        <v>1633.4259999999999</v>
      </c>
      <c r="C28">
        <v>13245.125</v>
      </c>
      <c r="D28">
        <v>162.77799999999999</v>
      </c>
      <c r="E28">
        <f t="shared" si="5"/>
        <v>15041.329</v>
      </c>
      <c r="F28" s="7">
        <f t="shared" si="6"/>
        <v>0.10859585612414967</v>
      </c>
      <c r="G28" s="7">
        <f t="shared" si="7"/>
        <v>0.88058209484015681</v>
      </c>
      <c r="H28" s="7">
        <f>(B28+C28)/E28</f>
        <v>0.98917795096430639</v>
      </c>
      <c r="I28" s="7">
        <f t="shared" si="9"/>
        <v>1.0822049035693587E-2</v>
      </c>
      <c r="J28" s="2"/>
      <c r="K28" s="2"/>
      <c r="L28" s="2"/>
    </row>
    <row r="29" spans="1:12" x14ac:dyDescent="0.2">
      <c r="A29" s="6" t="s">
        <v>29</v>
      </c>
      <c r="B29">
        <v>1241.3050000000001</v>
      </c>
      <c r="C29">
        <v>12200.64</v>
      </c>
      <c r="D29">
        <v>179.95</v>
      </c>
      <c r="E29">
        <f t="shared" si="5"/>
        <v>13621.895</v>
      </c>
      <c r="F29" s="7">
        <f t="shared" si="6"/>
        <v>9.1125720760584339E-2</v>
      </c>
      <c r="G29" s="7">
        <f t="shared" si="7"/>
        <v>0.89566392928443506</v>
      </c>
      <c r="H29" s="7">
        <f t="shared" si="8"/>
        <v>0.9867896500450194</v>
      </c>
      <c r="I29" s="7">
        <f t="shared" si="9"/>
        <v>1.3210349954980565E-2</v>
      </c>
      <c r="J29" s="2"/>
      <c r="K29" s="2"/>
      <c r="L29" s="2"/>
    </row>
    <row r="30" spans="1:12" x14ac:dyDescent="0.2">
      <c r="A30" s="6" t="s">
        <v>30</v>
      </c>
      <c r="B30">
        <v>1739.6189999999999</v>
      </c>
      <c r="C30">
        <v>15981.832</v>
      </c>
      <c r="D30">
        <v>30.120999999999999</v>
      </c>
      <c r="E30">
        <f>SUM(B30:D30)</f>
        <v>17751.572</v>
      </c>
      <c r="F30" s="7">
        <f>B30/E30</f>
        <v>9.7998025188980445E-2</v>
      </c>
      <c r="G30" s="7">
        <f t="shared" si="7"/>
        <v>0.90030516733954602</v>
      </c>
      <c r="H30" s="7">
        <f t="shared" si="8"/>
        <v>0.99830319252852651</v>
      </c>
      <c r="I30" s="7">
        <f>D30/E30</f>
        <v>1.6968074714735122E-3</v>
      </c>
      <c r="J30" s="2"/>
      <c r="K30" s="2"/>
      <c r="L30" s="2"/>
    </row>
    <row r="31" spans="1:12" ht="19" x14ac:dyDescent="0.25">
      <c r="A31" s="5" t="s">
        <v>33</v>
      </c>
    </row>
    <row r="32" spans="1:12" x14ac:dyDescent="0.2">
      <c r="A32" t="s">
        <v>34</v>
      </c>
    </row>
    <row r="33" spans="1:12" x14ac:dyDescent="0.2">
      <c r="B33" t="s">
        <v>13</v>
      </c>
      <c r="C33" t="s">
        <v>14</v>
      </c>
      <c r="D33" t="s">
        <v>15</v>
      </c>
      <c r="E33" t="s">
        <v>16</v>
      </c>
      <c r="F33" t="s">
        <v>8</v>
      </c>
      <c r="G33" t="s">
        <v>9</v>
      </c>
      <c r="H33" t="s">
        <v>17</v>
      </c>
      <c r="I33" t="s">
        <v>18</v>
      </c>
      <c r="J33" s="6"/>
      <c r="K33" s="6"/>
      <c r="L33" s="6"/>
    </row>
    <row r="34" spans="1:12" x14ac:dyDescent="0.2">
      <c r="A34" s="6" t="s">
        <v>19</v>
      </c>
      <c r="B34">
        <v>3417.4470000000001</v>
      </c>
      <c r="C34">
        <v>264.60700000000003</v>
      </c>
      <c r="D34">
        <v>9979.51</v>
      </c>
      <c r="E34">
        <f t="shared" ref="E34:E45" si="10">SUM(B34:D34)</f>
        <v>13661.564</v>
      </c>
      <c r="F34" s="7">
        <f t="shared" ref="F34:F44" si="11">B34/E34</f>
        <v>0.25015049521416438</v>
      </c>
      <c r="G34" s="7">
        <f t="shared" ref="G34:G45" si="12">C34/E34</f>
        <v>1.9368719423339818E-2</v>
      </c>
      <c r="H34" s="7">
        <f t="shared" ref="H34:H45" si="13">(B34+C34)/E34</f>
        <v>0.26951921463750417</v>
      </c>
      <c r="I34" s="7">
        <f t="shared" ref="I34:I44" si="14">D34/E34</f>
        <v>0.73048078536249583</v>
      </c>
      <c r="J34" s="2"/>
      <c r="K34" s="2"/>
      <c r="L34" s="2"/>
    </row>
    <row r="35" spans="1:12" x14ac:dyDescent="0.2">
      <c r="A35" s="6" t="s">
        <v>20</v>
      </c>
      <c r="B35">
        <v>7550.5389999999998</v>
      </c>
      <c r="C35">
        <v>8973.3680000000004</v>
      </c>
      <c r="D35">
        <v>857.74900000000002</v>
      </c>
      <c r="E35">
        <f t="shared" si="10"/>
        <v>17381.655999999999</v>
      </c>
      <c r="F35" s="7">
        <f t="shared" si="11"/>
        <v>0.43439698726059245</v>
      </c>
      <c r="G35" s="7">
        <f t="shared" si="12"/>
        <v>0.51625506798661769</v>
      </c>
      <c r="H35" s="7">
        <f t="shared" si="13"/>
        <v>0.95065205524721008</v>
      </c>
      <c r="I35" s="7">
        <f t="shared" si="14"/>
        <v>4.934794475278996E-2</v>
      </c>
      <c r="J35" s="2"/>
      <c r="K35" s="2"/>
      <c r="L35" s="2"/>
    </row>
    <row r="36" spans="1:12" x14ac:dyDescent="0.2">
      <c r="A36" s="6" t="s">
        <v>21</v>
      </c>
      <c r="B36">
        <v>6268.8320000000003</v>
      </c>
      <c r="C36">
        <v>11005.023999999999</v>
      </c>
      <c r="D36">
        <v>746.678</v>
      </c>
      <c r="E36">
        <f t="shared" si="10"/>
        <v>18020.534</v>
      </c>
      <c r="F36" s="7">
        <f t="shared" si="11"/>
        <v>0.34787160025335545</v>
      </c>
      <c r="G36" s="7">
        <f t="shared" si="12"/>
        <v>0.61069355658383928</v>
      </c>
      <c r="H36" s="7">
        <f t="shared" si="13"/>
        <v>0.95856515683719468</v>
      </c>
      <c r="I36" s="7">
        <f t="shared" si="14"/>
        <v>4.1434843162805275E-2</v>
      </c>
      <c r="J36" s="2"/>
      <c r="K36" s="2"/>
      <c r="L36" s="2"/>
    </row>
    <row r="37" spans="1:12" x14ac:dyDescent="0.2">
      <c r="A37" s="6" t="s">
        <v>22</v>
      </c>
      <c r="B37">
        <v>4618.5889999999999</v>
      </c>
      <c r="C37">
        <v>12609.781999999999</v>
      </c>
      <c r="D37">
        <v>703.09199999999998</v>
      </c>
      <c r="E37">
        <f t="shared" si="10"/>
        <v>17931.463</v>
      </c>
      <c r="F37" s="7">
        <f t="shared" si="11"/>
        <v>0.25756900036544705</v>
      </c>
      <c r="G37" s="7">
        <f t="shared" si="12"/>
        <v>0.70322103667726388</v>
      </c>
      <c r="H37" s="7">
        <f>(B37+C37)/E37</f>
        <v>0.96079003704271082</v>
      </c>
      <c r="I37" s="7">
        <f t="shared" si="14"/>
        <v>3.9209962957289096E-2</v>
      </c>
      <c r="J37" s="2"/>
      <c r="K37" s="2"/>
      <c r="L37" s="2"/>
    </row>
    <row r="38" spans="1:12" x14ac:dyDescent="0.2">
      <c r="A38" s="6" t="s">
        <v>23</v>
      </c>
      <c r="B38">
        <v>2924.3969999999999</v>
      </c>
      <c r="C38">
        <v>13381.781999999999</v>
      </c>
      <c r="D38">
        <v>645.26300000000003</v>
      </c>
      <c r="E38">
        <f t="shared" si="10"/>
        <v>16951.441999999999</v>
      </c>
      <c r="F38" s="7">
        <f t="shared" si="11"/>
        <v>0.17251611986756055</v>
      </c>
      <c r="G38" s="7">
        <f t="shared" si="12"/>
        <v>0.78941850492719146</v>
      </c>
      <c r="H38" s="7">
        <f t="shared" si="13"/>
        <v>0.961934624794752</v>
      </c>
      <c r="I38" s="7">
        <f t="shared" si="14"/>
        <v>3.8065375205248032E-2</v>
      </c>
      <c r="J38" s="2"/>
      <c r="K38" s="2"/>
      <c r="L38" s="2"/>
    </row>
    <row r="39" spans="1:12" x14ac:dyDescent="0.2">
      <c r="A39" s="6" t="s">
        <v>24</v>
      </c>
      <c r="B39">
        <v>2537.3969999999999</v>
      </c>
      <c r="C39">
        <v>15043.023999999999</v>
      </c>
      <c r="D39">
        <v>643.50599999999997</v>
      </c>
      <c r="E39">
        <f t="shared" si="10"/>
        <v>18223.927</v>
      </c>
      <c r="F39" s="7">
        <f t="shared" si="11"/>
        <v>0.13923437028693103</v>
      </c>
      <c r="G39" s="7">
        <f t="shared" si="12"/>
        <v>0.82545457957552182</v>
      </c>
      <c r="H39" s="7">
        <f t="shared" si="13"/>
        <v>0.96468894986245279</v>
      </c>
      <c r="I39" s="7">
        <f t="shared" si="14"/>
        <v>3.5311050137547192E-2</v>
      </c>
      <c r="J39" s="2"/>
      <c r="K39" s="2"/>
      <c r="L39" s="2"/>
    </row>
    <row r="40" spans="1:12" x14ac:dyDescent="0.2">
      <c r="A40" s="6" t="s">
        <v>25</v>
      </c>
      <c r="B40">
        <v>2732.64</v>
      </c>
      <c r="C40">
        <v>15340.903</v>
      </c>
      <c r="D40">
        <v>570.678</v>
      </c>
      <c r="E40">
        <f t="shared" si="10"/>
        <v>18644.221000000001</v>
      </c>
      <c r="F40" s="7">
        <f t="shared" si="11"/>
        <v>0.14656766834076895</v>
      </c>
      <c r="G40" s="7">
        <f t="shared" si="12"/>
        <v>0.82282349045315428</v>
      </c>
      <c r="H40" s="7">
        <f t="shared" si="13"/>
        <v>0.96939115879392335</v>
      </c>
      <c r="I40" s="7">
        <f t="shared" si="14"/>
        <v>3.0608841206076667E-2</v>
      </c>
      <c r="J40" s="2"/>
      <c r="K40" s="2"/>
      <c r="L40" s="2"/>
    </row>
    <row r="41" spans="1:12" x14ac:dyDescent="0.2">
      <c r="A41" s="6" t="s">
        <v>26</v>
      </c>
      <c r="B41">
        <v>2904.69</v>
      </c>
      <c r="C41">
        <v>17298.075000000001</v>
      </c>
      <c r="D41">
        <v>523.84900000000005</v>
      </c>
      <c r="E41">
        <f t="shared" si="10"/>
        <v>20726.613999999998</v>
      </c>
      <c r="F41" s="7">
        <f t="shared" si="11"/>
        <v>0.14014300647467071</v>
      </c>
      <c r="G41" s="7">
        <f t="shared" si="12"/>
        <v>0.83458277362621813</v>
      </c>
      <c r="H41" s="7">
        <f t="shared" si="13"/>
        <v>0.97472578010088873</v>
      </c>
      <c r="I41" s="7">
        <f t="shared" si="14"/>
        <v>2.5274219899111359E-2</v>
      </c>
      <c r="J41" s="2"/>
      <c r="K41" s="2"/>
      <c r="L41" s="2"/>
    </row>
    <row r="42" spans="1:12" x14ac:dyDescent="0.2">
      <c r="A42" s="6" t="s">
        <v>27</v>
      </c>
      <c r="B42">
        <v>3153.69</v>
      </c>
      <c r="C42">
        <v>16415.489000000001</v>
      </c>
      <c r="D42">
        <v>427.435</v>
      </c>
      <c r="E42">
        <f>SUM(B42:D42)</f>
        <v>19996.614000000001</v>
      </c>
      <c r="F42" s="7">
        <f t="shared" si="11"/>
        <v>0.15771120050624571</v>
      </c>
      <c r="G42" s="7">
        <f t="shared" si="12"/>
        <v>0.82091343064380806</v>
      </c>
      <c r="H42" s="7">
        <f t="shared" si="13"/>
        <v>0.9786246311500536</v>
      </c>
      <c r="I42" s="7">
        <f t="shared" si="14"/>
        <v>2.1375368849946296E-2</v>
      </c>
      <c r="J42" s="2"/>
      <c r="K42" s="2"/>
      <c r="L42" s="2"/>
    </row>
    <row r="43" spans="1:12" x14ac:dyDescent="0.2">
      <c r="A43" s="6" t="s">
        <v>28</v>
      </c>
      <c r="B43">
        <v>2450.154</v>
      </c>
      <c r="C43">
        <v>16949.731</v>
      </c>
      <c r="D43">
        <v>427.678</v>
      </c>
      <c r="E43">
        <f t="shared" si="10"/>
        <v>19827.562999999998</v>
      </c>
      <c r="F43" s="7">
        <f t="shared" si="11"/>
        <v>0.12357312898211445</v>
      </c>
      <c r="G43" s="7">
        <f t="shared" si="12"/>
        <v>0.85485699881523525</v>
      </c>
      <c r="H43" s="7">
        <f>(B43+C43)/E43</f>
        <v>0.97843012779734961</v>
      </c>
      <c r="I43" s="7">
        <f t="shared" si="14"/>
        <v>2.1569872202650425E-2</v>
      </c>
      <c r="J43" s="2"/>
      <c r="K43" s="2"/>
      <c r="L43" s="2"/>
    </row>
    <row r="44" spans="1:12" x14ac:dyDescent="0.2">
      <c r="A44" s="6" t="s">
        <v>29</v>
      </c>
      <c r="B44">
        <v>2569.2759999999998</v>
      </c>
      <c r="C44">
        <v>18833.024000000001</v>
      </c>
      <c r="D44">
        <v>326.02100000000002</v>
      </c>
      <c r="E44">
        <f>SUM(B44:D44)</f>
        <v>21728.321000000004</v>
      </c>
      <c r="F44" s="7">
        <f t="shared" si="11"/>
        <v>0.11824549167880939</v>
      </c>
      <c r="G44" s="7">
        <f t="shared" si="12"/>
        <v>0.86675008161007927</v>
      </c>
      <c r="H44" s="7">
        <f t="shared" si="13"/>
        <v>0.98499557328888865</v>
      </c>
      <c r="I44" s="7">
        <f t="shared" si="14"/>
        <v>1.500442671111127E-2</v>
      </c>
      <c r="J44" s="2"/>
      <c r="K44" s="2"/>
      <c r="L44" s="2"/>
    </row>
    <row r="45" spans="1:12" x14ac:dyDescent="0.2">
      <c r="A45" s="6" t="s">
        <v>30</v>
      </c>
      <c r="B45">
        <v>1962.962</v>
      </c>
      <c r="C45">
        <v>17635.731</v>
      </c>
      <c r="D45">
        <v>56.536000000000001</v>
      </c>
      <c r="E45">
        <f t="shared" si="10"/>
        <v>19655.228999999999</v>
      </c>
      <c r="F45" s="7">
        <f>B45/E45</f>
        <v>9.9869708971592239E-2</v>
      </c>
      <c r="G45" s="7">
        <f t="shared" si="12"/>
        <v>0.89725390632691182</v>
      </c>
      <c r="H45" s="7">
        <f t="shared" si="13"/>
        <v>0.99712361529850402</v>
      </c>
      <c r="I45" s="7">
        <f>D45/E45</f>
        <v>2.8763847014959738E-3</v>
      </c>
      <c r="J45" s="2"/>
      <c r="K45" s="2"/>
      <c r="L45" s="2"/>
    </row>
    <row r="47" spans="1:12" ht="19" x14ac:dyDescent="0.25">
      <c r="E47" s="1" t="s">
        <v>0</v>
      </c>
      <c r="F47" s="5" t="s">
        <v>8</v>
      </c>
      <c r="G47" s="5" t="s">
        <v>9</v>
      </c>
      <c r="H47" s="5" t="s">
        <v>10</v>
      </c>
      <c r="I47" s="1"/>
      <c r="J47" s="5"/>
      <c r="K47" s="5"/>
      <c r="L47" s="5"/>
    </row>
    <row r="48" spans="1:12" x14ac:dyDescent="0.2">
      <c r="E48" s="6">
        <v>0</v>
      </c>
      <c r="F48" s="2">
        <f t="shared" ref="F48:H49" si="15">AVERAGE(F4,F19,F34)</f>
        <v>0.30079951562216961</v>
      </c>
      <c r="G48" s="2">
        <f t="shared" si="15"/>
        <v>2.3786031906136165E-2</v>
      </c>
      <c r="H48" s="2">
        <f t="shared" si="15"/>
        <v>0.32458554752830571</v>
      </c>
      <c r="I48" s="6"/>
      <c r="J48" s="2"/>
      <c r="K48" s="2"/>
      <c r="L48" s="2"/>
    </row>
    <row r="49" spans="5:12" x14ac:dyDescent="0.2">
      <c r="E49" s="6">
        <v>0.15</v>
      </c>
      <c r="F49" s="2">
        <f>AVERAGE(F5,F20,F35)</f>
        <v>0.38041302429176138</v>
      </c>
      <c r="G49" s="2">
        <f t="shared" si="15"/>
        <v>0.58478089306546577</v>
      </c>
      <c r="H49" s="2">
        <f t="shared" si="15"/>
        <v>0.96519391735722693</v>
      </c>
      <c r="I49" s="6"/>
      <c r="J49" s="2"/>
      <c r="K49" s="2"/>
      <c r="L49" s="2"/>
    </row>
    <row r="50" spans="5:12" x14ac:dyDescent="0.2">
      <c r="E50" s="6">
        <v>0.3</v>
      </c>
      <c r="F50" s="2">
        <f t="shared" ref="F50:H56" si="16">AVERAGE(F6,F21,F36)</f>
        <v>0.33680523161570236</v>
      </c>
      <c r="G50" s="2">
        <f t="shared" si="16"/>
        <v>0.62511843425486502</v>
      </c>
      <c r="H50" s="2">
        <f t="shared" si="16"/>
        <v>0.96192366587056721</v>
      </c>
      <c r="I50" s="6"/>
      <c r="J50" s="2"/>
      <c r="K50" s="2"/>
      <c r="L50" s="2"/>
    </row>
    <row r="51" spans="5:12" x14ac:dyDescent="0.2">
      <c r="E51" s="6">
        <v>1</v>
      </c>
      <c r="F51" s="2">
        <f t="shared" si="16"/>
        <v>0.24119790938414867</v>
      </c>
      <c r="G51" s="2">
        <f t="shared" si="16"/>
        <v>0.72756837680890596</v>
      </c>
      <c r="H51" s="2">
        <f t="shared" si="16"/>
        <v>0.9687662861930546</v>
      </c>
      <c r="I51" s="6"/>
      <c r="J51" s="2"/>
      <c r="K51" s="2"/>
      <c r="L51" s="2"/>
    </row>
    <row r="52" spans="5:12" x14ac:dyDescent="0.2">
      <c r="E52" s="6">
        <v>2.5</v>
      </c>
      <c r="F52" s="2">
        <f t="shared" si="16"/>
        <v>0.16700809350181212</v>
      </c>
      <c r="G52" s="2">
        <f t="shared" si="16"/>
        <v>0.80161131656103779</v>
      </c>
      <c r="H52" s="2">
        <f t="shared" si="16"/>
        <v>0.96861941006285013</v>
      </c>
      <c r="I52" s="6"/>
      <c r="J52" s="2"/>
      <c r="K52" s="2"/>
      <c r="L52" s="2"/>
    </row>
    <row r="53" spans="5:12" x14ac:dyDescent="0.2">
      <c r="E53" s="6">
        <v>5</v>
      </c>
      <c r="F53" s="2">
        <f t="shared" si="16"/>
        <v>0.14333624672029424</v>
      </c>
      <c r="G53" s="2">
        <f t="shared" si="16"/>
        <v>0.83064320469155517</v>
      </c>
      <c r="H53" s="2">
        <f t="shared" si="16"/>
        <v>0.9739794514118495</v>
      </c>
      <c r="I53" s="6"/>
      <c r="J53" s="2"/>
      <c r="K53" s="2"/>
      <c r="L53" s="2"/>
    </row>
    <row r="54" spans="5:12" x14ac:dyDescent="0.2">
      <c r="E54" s="6">
        <v>7.5</v>
      </c>
      <c r="F54" s="2">
        <f t="shared" si="16"/>
        <v>0.13181015712499886</v>
      </c>
      <c r="G54" s="2">
        <f t="shared" si="16"/>
        <v>0.84322996817379003</v>
      </c>
      <c r="H54" s="2">
        <f t="shared" si="16"/>
        <v>0.97504012529878892</v>
      </c>
      <c r="I54" s="6"/>
      <c r="J54" s="2"/>
      <c r="K54" s="2"/>
      <c r="L54" s="2"/>
    </row>
    <row r="55" spans="5:12" x14ac:dyDescent="0.2">
      <c r="E55" s="6">
        <v>10</v>
      </c>
      <c r="F55" s="2">
        <f t="shared" si="16"/>
        <v>0.12251243517235129</v>
      </c>
      <c r="G55" s="2">
        <f t="shared" si="16"/>
        <v>0.86042906741231029</v>
      </c>
      <c r="H55" s="2">
        <f t="shared" si="16"/>
        <v>0.98294150258466162</v>
      </c>
      <c r="I55" s="6"/>
      <c r="J55" s="2"/>
      <c r="K55" s="2"/>
      <c r="L55" s="2"/>
    </row>
    <row r="56" spans="5:12" x14ac:dyDescent="0.2">
      <c r="E56" s="6">
        <v>20</v>
      </c>
      <c r="F56" s="2">
        <f>AVERAGE(F12,F27,F42)</f>
        <v>0.13777550268918756</v>
      </c>
      <c r="G56" s="2">
        <f t="shared" si="16"/>
        <v>0.84445990519903746</v>
      </c>
      <c r="H56" s="2">
        <f t="shared" si="16"/>
        <v>0.98223540788822483</v>
      </c>
      <c r="I56" s="6"/>
      <c r="J56" s="2"/>
      <c r="K56" s="2"/>
      <c r="L56" s="2"/>
    </row>
    <row r="57" spans="5:12" x14ac:dyDescent="0.2">
      <c r="E57" s="6">
        <v>30</v>
      </c>
      <c r="F57" s="2">
        <f t="shared" ref="F57:H58" si="17">AVERAGE(F13,F28,F43)</f>
        <v>0.10493186497150682</v>
      </c>
      <c r="G57" s="2">
        <f t="shared" si="17"/>
        <v>0.88133735442596206</v>
      </c>
      <c r="H57" s="2">
        <f t="shared" si="17"/>
        <v>0.98626921939746881</v>
      </c>
      <c r="I57" s="6"/>
      <c r="J57" s="2"/>
      <c r="K57" s="2"/>
      <c r="L57" s="2"/>
    </row>
    <row r="58" spans="5:12" x14ac:dyDescent="0.2">
      <c r="E58" s="6">
        <v>45</v>
      </c>
      <c r="F58" s="2">
        <f t="shared" si="17"/>
        <v>9.4145409052632578E-2</v>
      </c>
      <c r="G58" s="2">
        <f t="shared" si="17"/>
        <v>0.89388238324200386</v>
      </c>
      <c r="H58" s="2">
        <f t="shared" si="17"/>
        <v>0.98802779229463644</v>
      </c>
      <c r="I58" s="6"/>
      <c r="J58" s="2"/>
      <c r="K58" s="2"/>
      <c r="L58" s="2"/>
    </row>
    <row r="59" spans="5:12" x14ac:dyDescent="0.2">
      <c r="E59" s="6">
        <v>60</v>
      </c>
      <c r="F59" s="2">
        <f>AVERAGE(F15,F30,F45)</f>
        <v>8.5039715361175772E-2</v>
      </c>
      <c r="G59" s="2">
        <f>AVERAGE(G15,G30,G45)</f>
        <v>0.91272937188035386</v>
      </c>
      <c r="H59" s="2">
        <f>AVERAGE(H15,H30,H45)</f>
        <v>0.99776908724152957</v>
      </c>
      <c r="I59" s="6"/>
      <c r="J59" s="2"/>
      <c r="K59" s="2"/>
      <c r="L59" s="2"/>
    </row>
    <row r="60" spans="5:12" ht="19" x14ac:dyDescent="0.25">
      <c r="E60" s="5" t="s">
        <v>35</v>
      </c>
      <c r="F60" s="2"/>
      <c r="G60" s="2"/>
      <c r="H60" s="2"/>
      <c r="I60" s="5"/>
      <c r="J60" s="2"/>
      <c r="K60" s="2"/>
      <c r="L60" s="2"/>
    </row>
    <row r="61" spans="5:12" x14ac:dyDescent="0.2">
      <c r="E61" s="6" t="s">
        <v>19</v>
      </c>
      <c r="F61" s="2">
        <f>STDEV(F4,F19,F34)</f>
        <v>5.9477758265467175E-2</v>
      </c>
      <c r="G61" s="2">
        <f>STDEV(G4,G19,G34)</f>
        <v>5.839284978868731E-3</v>
      </c>
      <c r="H61" s="2">
        <f>STDEV(H4,H19,H34)</f>
        <v>6.5281933141657519E-2</v>
      </c>
      <c r="I61" s="6"/>
      <c r="J61" s="2"/>
      <c r="K61" s="2"/>
      <c r="L61" s="2"/>
    </row>
    <row r="62" spans="5:12" x14ac:dyDescent="0.2">
      <c r="E62" s="6" t="s">
        <v>20</v>
      </c>
      <c r="F62" s="2">
        <f t="shared" ref="F62:H65" si="18">STDEV(F5,F20,F35)</f>
        <v>9.5033013686060541E-2</v>
      </c>
      <c r="G62" s="2">
        <f t="shared" si="18"/>
        <v>9.6482023558251834E-2</v>
      </c>
      <c r="H62" s="2">
        <f t="shared" si="18"/>
        <v>1.424904907197262E-2</v>
      </c>
      <c r="I62" s="6"/>
      <c r="J62" s="2"/>
      <c r="K62" s="2"/>
      <c r="L62" s="2"/>
    </row>
    <row r="63" spans="5:12" x14ac:dyDescent="0.2">
      <c r="E63" s="6" t="s">
        <v>21</v>
      </c>
      <c r="F63" s="2">
        <f t="shared" si="18"/>
        <v>1.3672192670229639E-2</v>
      </c>
      <c r="G63" s="2">
        <f t="shared" si="18"/>
        <v>1.2934479602421823E-2</v>
      </c>
      <c r="H63" s="2">
        <f t="shared" si="18"/>
        <v>1.3422881104415136E-2</v>
      </c>
      <c r="I63" s="6"/>
      <c r="J63" s="2"/>
      <c r="K63" s="2"/>
      <c r="L63" s="2"/>
    </row>
    <row r="64" spans="5:12" x14ac:dyDescent="0.2">
      <c r="E64" s="6" t="s">
        <v>22</v>
      </c>
      <c r="F64" s="2">
        <f t="shared" si="18"/>
        <v>1.4408877600779085E-2</v>
      </c>
      <c r="G64" s="2">
        <f t="shared" si="18"/>
        <v>2.1801681976889108E-2</v>
      </c>
      <c r="H64" s="2">
        <f t="shared" si="18"/>
        <v>1.0655112920216061E-2</v>
      </c>
      <c r="I64" s="6"/>
      <c r="J64" s="2"/>
      <c r="K64" s="2"/>
      <c r="L64" s="2"/>
    </row>
    <row r="65" spans="5:12" x14ac:dyDescent="0.2">
      <c r="E65" s="6" t="s">
        <v>23</v>
      </c>
      <c r="F65" s="2">
        <f t="shared" si="18"/>
        <v>1.0118490336198884E-2</v>
      </c>
      <c r="G65" s="2">
        <f>STDEV(G8,G23,G38)</f>
        <v>1.8112320431105736E-2</v>
      </c>
      <c r="H65" s="2">
        <f t="shared" si="18"/>
        <v>8.1893739037864708E-3</v>
      </c>
      <c r="I65" s="6"/>
      <c r="J65" s="2"/>
      <c r="K65" s="2"/>
      <c r="L65" s="2"/>
    </row>
    <row r="66" spans="5:12" x14ac:dyDescent="0.2">
      <c r="E66" s="6" t="s">
        <v>24</v>
      </c>
      <c r="F66" s="2">
        <f>STDEV(F9,F24,F39)</f>
        <v>9.5222663552819217E-3</v>
      </c>
      <c r="G66" s="2">
        <f t="shared" ref="G66:H66" si="19">STDEV(G9,G24,G39)</f>
        <v>1.0687703191320499E-2</v>
      </c>
      <c r="H66" s="2">
        <f t="shared" si="19"/>
        <v>8.0918917612670064E-3</v>
      </c>
      <c r="I66" s="6"/>
      <c r="J66" s="2"/>
      <c r="K66" s="2"/>
      <c r="L66" s="2"/>
    </row>
    <row r="67" spans="5:12" x14ac:dyDescent="0.2">
      <c r="E67" s="6" t="s">
        <v>25</v>
      </c>
      <c r="F67" s="2">
        <f t="shared" ref="F67:H71" si="20">STDEV(F10,F25,F40)</f>
        <v>1.4284146304412706E-2</v>
      </c>
      <c r="G67" s="2">
        <f t="shared" si="20"/>
        <v>1.9587932528183694E-2</v>
      </c>
      <c r="H67" s="2">
        <f t="shared" si="20"/>
        <v>5.3114606444145439E-3</v>
      </c>
      <c r="I67" s="6"/>
      <c r="J67" s="2"/>
      <c r="K67" s="2"/>
      <c r="L67" s="2"/>
    </row>
    <row r="68" spans="5:12" x14ac:dyDescent="0.2">
      <c r="E68" s="6" t="s">
        <v>26</v>
      </c>
      <c r="F68" s="2">
        <f t="shared" si="20"/>
        <v>2.2228637333748257E-2</v>
      </c>
      <c r="G68" s="2">
        <f t="shared" si="20"/>
        <v>2.7883976386498477E-2</v>
      </c>
      <c r="H68" s="2">
        <f t="shared" si="20"/>
        <v>7.1307334390409592E-3</v>
      </c>
      <c r="I68" s="6"/>
      <c r="J68" s="2"/>
      <c r="K68" s="2"/>
      <c r="L68" s="2"/>
    </row>
    <row r="69" spans="5:12" x14ac:dyDescent="0.2">
      <c r="E69" s="6" t="s">
        <v>36</v>
      </c>
      <c r="F69" s="2">
        <f t="shared" si="20"/>
        <v>2.757507411942137E-2</v>
      </c>
      <c r="G69" s="2">
        <f>STDEV(G12,G27,G42)</f>
        <v>3.6828416321629753E-2</v>
      </c>
      <c r="H69" s="2">
        <f t="shared" si="20"/>
        <v>9.6849502378826332E-3</v>
      </c>
      <c r="I69" s="6"/>
      <c r="J69" s="2"/>
      <c r="K69" s="2"/>
      <c r="L69" s="2"/>
    </row>
    <row r="70" spans="5:12" x14ac:dyDescent="0.2">
      <c r="E70" s="6" t="s">
        <v>28</v>
      </c>
      <c r="F70" s="2">
        <f t="shared" si="20"/>
        <v>2.0717697301793986E-2</v>
      </c>
      <c r="G70" s="2">
        <f t="shared" si="20"/>
        <v>2.686594857292476E-2</v>
      </c>
      <c r="H70" s="2">
        <f t="shared" si="20"/>
        <v>6.8636916634111983E-3</v>
      </c>
      <c r="I70" s="6"/>
      <c r="J70" s="2"/>
      <c r="K70" s="2"/>
      <c r="L70" s="2"/>
    </row>
    <row r="71" spans="5:12" x14ac:dyDescent="0.2">
      <c r="E71" s="6" t="s">
        <v>29</v>
      </c>
      <c r="F71" s="2">
        <f t="shared" si="20"/>
        <v>2.2741102933367598E-2</v>
      </c>
      <c r="G71" s="2">
        <f t="shared" si="20"/>
        <v>2.6286845637174306E-2</v>
      </c>
      <c r="H71" s="2">
        <f t="shared" si="20"/>
        <v>3.8054785231573822E-3</v>
      </c>
      <c r="I71" s="6"/>
      <c r="J71" s="2"/>
      <c r="K71" s="2"/>
      <c r="L71" s="2"/>
    </row>
    <row r="72" spans="5:12" x14ac:dyDescent="0.2">
      <c r="E72" s="6" t="s">
        <v>30</v>
      </c>
      <c r="F72" s="2">
        <f>STDEV(F15,F30,F45)</f>
        <v>2.4083566098618253E-2</v>
      </c>
      <c r="G72" s="2">
        <f>STDEV(G15,G30,G45)</f>
        <v>2.4209940974066705E-2</v>
      </c>
      <c r="H72" s="2">
        <f>STDEV(H15,H30,H45)</f>
        <v>5.9762238031482251E-4</v>
      </c>
      <c r="I72" s="6"/>
      <c r="J72" s="2"/>
      <c r="K72" s="2"/>
      <c r="L72" s="2"/>
    </row>
    <row r="73" spans="5:12" ht="19" x14ac:dyDescent="0.25">
      <c r="E73" s="5" t="s">
        <v>37</v>
      </c>
      <c r="F73" s="2"/>
      <c r="G73" s="2"/>
      <c r="H73" s="2"/>
      <c r="I73" s="5"/>
      <c r="J73" s="2"/>
      <c r="K73" s="2"/>
      <c r="L73" s="2"/>
    </row>
    <row r="74" spans="5:12" x14ac:dyDescent="0.2">
      <c r="E74" s="6" t="s">
        <v>19</v>
      </c>
      <c r="F74" s="2">
        <f>(F61/(SQRT(3)))</f>
        <v>3.4339499745362961E-2</v>
      </c>
      <c r="G74" s="2">
        <f>(G61/(SQRT(3)))</f>
        <v>3.3713127544248004E-3</v>
      </c>
      <c r="H74" s="2">
        <f>(H61/(SQRT(3)))</f>
        <v>3.7690541672555124E-2</v>
      </c>
      <c r="I74" s="6"/>
      <c r="J74" s="2"/>
      <c r="K74" s="2"/>
      <c r="L74" s="2"/>
    </row>
    <row r="75" spans="5:12" x14ac:dyDescent="0.2">
      <c r="E75" s="6" t="s">
        <v>20</v>
      </c>
      <c r="F75" s="2">
        <f t="shared" ref="F75:H76" si="21">(F62/(SQRT(3)))</f>
        <v>5.4867336033548444E-2</v>
      </c>
      <c r="G75" s="2">
        <f t="shared" si="21"/>
        <v>5.5703922273316511E-2</v>
      </c>
      <c r="H75" s="2">
        <f t="shared" si="21"/>
        <v>8.2266923173995796E-3</v>
      </c>
      <c r="I75" s="6"/>
      <c r="J75" s="2"/>
      <c r="K75" s="2"/>
      <c r="L75" s="2"/>
    </row>
    <row r="76" spans="5:12" x14ac:dyDescent="0.2">
      <c r="E76" s="6" t="s">
        <v>21</v>
      </c>
      <c r="F76" s="2">
        <f>(F63/(SQRT(3)))</f>
        <v>7.8936441185695101E-3</v>
      </c>
      <c r="G76" s="2">
        <f t="shared" si="21"/>
        <v>7.4677252802859634E-3</v>
      </c>
      <c r="H76" s="2">
        <f t="shared" si="21"/>
        <v>7.7497040189344205E-3</v>
      </c>
      <c r="I76" s="6"/>
      <c r="J76" s="2"/>
      <c r="K76" s="2"/>
      <c r="L76" s="2"/>
    </row>
    <row r="77" spans="5:12" x14ac:dyDescent="0.2">
      <c r="E77" s="6" t="s">
        <v>22</v>
      </c>
      <c r="F77" s="2">
        <f t="shared" ref="F77:H83" si="22">(F64/(SQRT(3)))</f>
        <v>8.3189693615301746E-3</v>
      </c>
      <c r="G77" s="2">
        <f t="shared" si="22"/>
        <v>1.2587206958143539E-2</v>
      </c>
      <c r="H77" s="2">
        <f t="shared" si="22"/>
        <v>6.1517323127326029E-3</v>
      </c>
      <c r="I77" s="6"/>
      <c r="J77" s="2"/>
      <c r="K77" s="2"/>
      <c r="L77" s="2"/>
    </row>
    <row r="78" spans="5:12" x14ac:dyDescent="0.2">
      <c r="E78" s="6" t="s">
        <v>23</v>
      </c>
      <c r="F78" s="2">
        <f t="shared" si="22"/>
        <v>5.8419131193970528E-3</v>
      </c>
      <c r="G78" s="2">
        <f t="shared" si="22"/>
        <v>1.0457153076547656E-2</v>
      </c>
      <c r="H78" s="2">
        <f>(H65/(SQRT(3)))</f>
        <v>4.728137227845616E-3</v>
      </c>
      <c r="I78" s="6"/>
      <c r="J78" s="2"/>
      <c r="K78" s="2"/>
      <c r="L78" s="2"/>
    </row>
    <row r="79" spans="5:12" x14ac:dyDescent="0.2">
      <c r="E79" s="6" t="s">
        <v>24</v>
      </c>
      <c r="F79" s="2">
        <f t="shared" si="22"/>
        <v>5.4976830435173344E-3</v>
      </c>
      <c r="G79" s="2">
        <f t="shared" si="22"/>
        <v>6.1705483145277126E-3</v>
      </c>
      <c r="H79" s="2">
        <f t="shared" si="22"/>
        <v>4.671855886620821E-3</v>
      </c>
      <c r="I79" s="6"/>
      <c r="J79" s="2"/>
      <c r="K79" s="2"/>
      <c r="L79" s="2"/>
    </row>
    <row r="80" spans="5:12" x14ac:dyDescent="0.2">
      <c r="E80" s="6" t="s">
        <v>25</v>
      </c>
      <c r="F80" s="2">
        <f t="shared" si="22"/>
        <v>8.2469557139966745E-3</v>
      </c>
      <c r="G80" s="2">
        <f>(G67/(SQRT(3)))</f>
        <v>1.1309098118015082E-2</v>
      </c>
      <c r="H80" s="2">
        <f t="shared" si="22"/>
        <v>3.0665732328428404E-3</v>
      </c>
      <c r="I80" s="6"/>
      <c r="J80" s="2"/>
      <c r="K80" s="2"/>
      <c r="L80" s="2"/>
    </row>
    <row r="81" spans="5:12" x14ac:dyDescent="0.2">
      <c r="E81" s="6" t="s">
        <v>26</v>
      </c>
      <c r="F81" s="2">
        <f t="shared" si="22"/>
        <v>1.2833709748358122E-2</v>
      </c>
      <c r="G81" s="2">
        <f t="shared" si="22"/>
        <v>1.6098821272822066E-2</v>
      </c>
      <c r="H81" s="2">
        <f t="shared" si="22"/>
        <v>4.1169308705497638E-3</v>
      </c>
      <c r="I81" s="6"/>
      <c r="J81" s="2"/>
      <c r="K81" s="2"/>
      <c r="L81" s="2"/>
    </row>
    <row r="82" spans="5:12" x14ac:dyDescent="0.2">
      <c r="E82" s="6" t="s">
        <v>36</v>
      </c>
      <c r="F82" s="2">
        <f t="shared" si="22"/>
        <v>1.5920476465771813E-2</v>
      </c>
      <c r="G82" s="2">
        <f t="shared" si="22"/>
        <v>2.1262896077120546E-2</v>
      </c>
      <c r="H82" s="2">
        <f t="shared" si="22"/>
        <v>5.5916086269296684E-3</v>
      </c>
      <c r="I82" s="6"/>
      <c r="J82" s="2"/>
      <c r="K82" s="2"/>
      <c r="L82" s="2"/>
    </row>
    <row r="83" spans="5:12" x14ac:dyDescent="0.2">
      <c r="E83" s="6" t="s">
        <v>28</v>
      </c>
      <c r="F83" s="2">
        <f t="shared" si="22"/>
        <v>1.1961368114179942E-2</v>
      </c>
      <c r="G83" s="2">
        <f t="shared" si="22"/>
        <v>1.5511062640612753E-2</v>
      </c>
      <c r="H83" s="2">
        <f>(H70/(SQRT(3)))</f>
        <v>3.9627542295050458E-3</v>
      </c>
      <c r="I83" s="6"/>
      <c r="J83" s="2"/>
      <c r="K83" s="2"/>
      <c r="L83" s="2"/>
    </row>
    <row r="84" spans="5:12" x14ac:dyDescent="0.2">
      <c r="E84" s="6" t="s">
        <v>29</v>
      </c>
      <c r="F84" s="2">
        <f>(F71/(SQRT(3)))</f>
        <v>1.3129581900248771E-2</v>
      </c>
      <c r="G84" s="2">
        <f>(G71/(SQRT(3)))</f>
        <v>1.5176717404768727E-2</v>
      </c>
      <c r="H84" s="2">
        <f t="shared" ref="H84" si="23">(H71/(SQRT(3)))</f>
        <v>2.1970940497402541E-3</v>
      </c>
      <c r="I84" s="6"/>
      <c r="J84" s="2"/>
      <c r="K84" s="2"/>
      <c r="L84" s="2"/>
    </row>
    <row r="85" spans="5:12" x14ac:dyDescent="0.2">
      <c r="E85" s="6" t="s">
        <v>30</v>
      </c>
      <c r="F85" s="2">
        <f>(F72/(SQRT(3)))</f>
        <v>1.3904653370083394E-2</v>
      </c>
      <c r="G85" s="2">
        <f>(G72/(SQRT(3)))</f>
        <v>1.3977615938442364E-2</v>
      </c>
      <c r="H85" s="2">
        <f>(H72/(SQRT(3)))</f>
        <v>3.4503744214850772E-4</v>
      </c>
      <c r="I85" s="6"/>
      <c r="J85" s="2"/>
      <c r="K85" s="2"/>
      <c r="L85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opLeftCell="A60" workbookViewId="0">
      <selection activeCell="P18" sqref="P18"/>
    </sheetView>
  </sheetViews>
  <sheetFormatPr baseColWidth="10" defaultRowHeight="16" x14ac:dyDescent="0.2"/>
  <sheetData>
    <row r="1" spans="1:17" ht="19" x14ac:dyDescent="0.25">
      <c r="A1" s="5" t="s">
        <v>11</v>
      </c>
    </row>
    <row r="2" spans="1:17" x14ac:dyDescent="0.2">
      <c r="A2" t="s">
        <v>38</v>
      </c>
    </row>
    <row r="3" spans="1:17" x14ac:dyDescent="0.2">
      <c r="A3" t="s">
        <v>0</v>
      </c>
      <c r="B3" t="s">
        <v>13</v>
      </c>
      <c r="C3" t="s">
        <v>14</v>
      </c>
      <c r="D3" t="s">
        <v>15</v>
      </c>
      <c r="E3" t="s">
        <v>16</v>
      </c>
      <c r="F3" t="s">
        <v>8</v>
      </c>
      <c r="G3" t="s">
        <v>9</v>
      </c>
      <c r="H3" t="s">
        <v>17</v>
      </c>
      <c r="I3" t="s">
        <v>18</v>
      </c>
      <c r="J3" s="6"/>
      <c r="K3" s="6"/>
      <c r="L3" s="6"/>
      <c r="N3" s="1"/>
    </row>
    <row r="4" spans="1:17" x14ac:dyDescent="0.2">
      <c r="A4" s="6">
        <v>0</v>
      </c>
      <c r="B4">
        <v>3231.64</v>
      </c>
      <c r="C4">
        <v>148.364</v>
      </c>
      <c r="D4">
        <v>11616.652</v>
      </c>
      <c r="E4">
        <f t="shared" ref="E4:E14" si="0">SUM(B4:D4)</f>
        <v>14996.655999999999</v>
      </c>
      <c r="F4" s="7">
        <f t="shared" ref="F4:F14" si="1">B4/E4</f>
        <v>0.21549070672821996</v>
      </c>
      <c r="G4" s="7">
        <f t="shared" ref="G4:G13" si="2">C4/E4</f>
        <v>9.8931388437529019E-3</v>
      </c>
      <c r="H4" s="7">
        <f t="shared" ref="H4:H14" si="3">(B4+C4)/E4</f>
        <v>0.22538384557197286</v>
      </c>
      <c r="I4" s="7">
        <f t="shared" ref="I4:I14" si="4">D4/E4</f>
        <v>0.77461615442802723</v>
      </c>
      <c r="J4" s="2"/>
      <c r="K4" s="2"/>
      <c r="L4" s="2"/>
      <c r="N4" s="6"/>
      <c r="O4" s="2"/>
      <c r="P4" s="2"/>
      <c r="Q4" s="2"/>
    </row>
    <row r="5" spans="1:17" x14ac:dyDescent="0.2">
      <c r="A5" s="6" t="s">
        <v>20</v>
      </c>
      <c r="B5">
        <v>10640.874</v>
      </c>
      <c r="C5">
        <v>1241.8409999999999</v>
      </c>
      <c r="D5">
        <v>5569.0950000000003</v>
      </c>
      <c r="E5">
        <f t="shared" si="0"/>
        <v>17451.810000000001</v>
      </c>
      <c r="F5" s="7">
        <f t="shared" si="1"/>
        <v>0.60972896221079642</v>
      </c>
      <c r="G5" s="7">
        <f t="shared" si="2"/>
        <v>7.1158292463647022E-2</v>
      </c>
      <c r="H5" s="7">
        <f t="shared" si="3"/>
        <v>0.68088725467444344</v>
      </c>
      <c r="I5" s="7">
        <f t="shared" si="4"/>
        <v>0.3191127453255565</v>
      </c>
      <c r="J5" s="2"/>
      <c r="K5" s="2"/>
      <c r="L5" s="2"/>
      <c r="N5" s="6"/>
      <c r="O5" s="2"/>
      <c r="P5" s="2"/>
      <c r="Q5" s="2"/>
    </row>
    <row r="6" spans="1:17" x14ac:dyDescent="0.2">
      <c r="A6" s="6" t="s">
        <v>21</v>
      </c>
      <c r="B6">
        <v>10859.681</v>
      </c>
      <c r="C6">
        <v>1424.912</v>
      </c>
      <c r="D6">
        <v>6536.7520000000004</v>
      </c>
      <c r="E6">
        <f t="shared" si="0"/>
        <v>18821.345000000001</v>
      </c>
      <c r="F6" s="7">
        <f t="shared" si="1"/>
        <v>0.5769875107225334</v>
      </c>
      <c r="G6" s="7">
        <f t="shared" si="2"/>
        <v>7.5707235588104882E-2</v>
      </c>
      <c r="H6" s="7">
        <f t="shared" si="3"/>
        <v>0.65269474631063829</v>
      </c>
      <c r="I6" s="7">
        <f t="shared" si="4"/>
        <v>0.34730525368936171</v>
      </c>
      <c r="J6" s="2"/>
      <c r="K6" s="2"/>
      <c r="L6" s="2"/>
      <c r="N6" s="6"/>
      <c r="O6" s="2"/>
      <c r="P6" s="2"/>
      <c r="Q6" s="2"/>
    </row>
    <row r="7" spans="1:17" x14ac:dyDescent="0.2">
      <c r="A7" s="6" t="s">
        <v>22</v>
      </c>
      <c r="B7">
        <v>11718.237999999999</v>
      </c>
      <c r="C7">
        <v>2437.761</v>
      </c>
      <c r="D7">
        <v>4773.0240000000003</v>
      </c>
      <c r="E7">
        <f>SUM(B7:D7)</f>
        <v>18929.023000000001</v>
      </c>
      <c r="F7" s="7">
        <f t="shared" si="1"/>
        <v>0.61906195581251067</v>
      </c>
      <c r="G7" s="7">
        <f t="shared" si="2"/>
        <v>0.12878430122885898</v>
      </c>
      <c r="H7" s="7">
        <f t="shared" si="3"/>
        <v>0.74784625704136976</v>
      </c>
      <c r="I7" s="7">
        <f t="shared" si="4"/>
        <v>0.25215374295863024</v>
      </c>
      <c r="J7" s="2"/>
      <c r="K7" s="2"/>
      <c r="L7" s="2"/>
      <c r="N7" s="6"/>
      <c r="O7" s="2"/>
      <c r="P7" s="2"/>
      <c r="Q7" s="2"/>
    </row>
    <row r="8" spans="1:17" x14ac:dyDescent="0.2">
      <c r="A8" s="6" t="s">
        <v>23</v>
      </c>
      <c r="B8">
        <v>13642.359</v>
      </c>
      <c r="C8">
        <v>9165.51</v>
      </c>
      <c r="D8">
        <v>2621.6190000000001</v>
      </c>
      <c r="E8">
        <f t="shared" si="0"/>
        <v>25429.487999999998</v>
      </c>
      <c r="F8" s="7">
        <f t="shared" si="1"/>
        <v>0.53647792672821415</v>
      </c>
      <c r="G8" s="7">
        <f t="shared" si="2"/>
        <v>0.36042841287248889</v>
      </c>
      <c r="H8" s="7">
        <f t="shared" si="3"/>
        <v>0.89690633960070298</v>
      </c>
      <c r="I8" s="7">
        <f t="shared" si="4"/>
        <v>0.10309366039929709</v>
      </c>
      <c r="J8" s="2"/>
      <c r="K8" s="2"/>
      <c r="L8" s="2"/>
      <c r="N8" s="6"/>
      <c r="O8" s="2"/>
      <c r="P8" s="2"/>
      <c r="Q8" s="2"/>
    </row>
    <row r="9" spans="1:17" x14ac:dyDescent="0.2">
      <c r="A9" s="6" t="s">
        <v>24</v>
      </c>
      <c r="B9">
        <v>9315.2880000000005</v>
      </c>
      <c r="C9">
        <v>15014.630999999999</v>
      </c>
      <c r="D9">
        <v>1222.82</v>
      </c>
      <c r="E9">
        <f t="shared" si="0"/>
        <v>25552.739000000001</v>
      </c>
      <c r="F9" s="7">
        <f t="shared" si="1"/>
        <v>0.36455144788979371</v>
      </c>
      <c r="G9" s="7">
        <f t="shared" si="2"/>
        <v>0.58759379963142111</v>
      </c>
      <c r="H9" s="7">
        <f t="shared" si="3"/>
        <v>0.95214524752121488</v>
      </c>
      <c r="I9" s="7">
        <f t="shared" si="4"/>
        <v>4.7854752478785144E-2</v>
      </c>
      <c r="J9" s="2"/>
      <c r="K9" s="2"/>
      <c r="L9" s="2"/>
      <c r="N9" s="6"/>
      <c r="O9" s="2"/>
      <c r="P9" s="2"/>
      <c r="Q9" s="2"/>
    </row>
    <row r="10" spans="1:17" x14ac:dyDescent="0.2">
      <c r="A10" s="6" t="s">
        <v>25</v>
      </c>
      <c r="B10">
        <v>5255.0159999999996</v>
      </c>
      <c r="C10">
        <v>17533.43</v>
      </c>
      <c r="D10">
        <v>716.50599999999997</v>
      </c>
      <c r="E10">
        <f t="shared" si="0"/>
        <v>23504.952000000001</v>
      </c>
      <c r="F10" s="7">
        <f t="shared" si="1"/>
        <v>0.2235705905717229</v>
      </c>
      <c r="G10" s="7">
        <f t="shared" si="2"/>
        <v>0.7459462159293071</v>
      </c>
      <c r="H10" s="7">
        <f t="shared" si="3"/>
        <v>0.96951680650103</v>
      </c>
      <c r="I10" s="7">
        <f t="shared" si="4"/>
        <v>3.0483193498969916E-2</v>
      </c>
      <c r="J10" s="2"/>
      <c r="K10" s="2"/>
      <c r="L10" s="2"/>
      <c r="N10" s="6"/>
      <c r="O10" s="2"/>
      <c r="P10" s="2"/>
      <c r="Q10" s="2"/>
    </row>
    <row r="11" spans="1:17" x14ac:dyDescent="0.2">
      <c r="A11" s="6" t="s">
        <v>26</v>
      </c>
      <c r="B11">
        <v>5044.3590000000004</v>
      </c>
      <c r="C11">
        <v>17220.672999999999</v>
      </c>
      <c r="D11">
        <v>683.09199999999998</v>
      </c>
      <c r="E11">
        <f t="shared" si="0"/>
        <v>22948.124</v>
      </c>
      <c r="F11" s="7">
        <f t="shared" si="1"/>
        <v>0.2198157461585967</v>
      </c>
      <c r="G11" s="7">
        <f t="shared" si="2"/>
        <v>0.75041746331857018</v>
      </c>
      <c r="H11" s="7">
        <f t="shared" si="3"/>
        <v>0.97023320947716685</v>
      </c>
      <c r="I11" s="7">
        <f t="shared" si="4"/>
        <v>2.9766790522833153E-2</v>
      </c>
      <c r="J11" s="2"/>
      <c r="K11" s="2"/>
      <c r="L11" s="2"/>
      <c r="N11" s="6"/>
      <c r="O11" s="2"/>
      <c r="P11" s="2"/>
      <c r="Q11" s="2"/>
    </row>
    <row r="12" spans="1:17" x14ac:dyDescent="0.2">
      <c r="A12" s="6" t="s">
        <v>27</v>
      </c>
      <c r="B12">
        <v>2756.7310000000002</v>
      </c>
      <c r="C12">
        <v>16350.48</v>
      </c>
      <c r="D12">
        <v>473.84899999999999</v>
      </c>
      <c r="E12">
        <f t="shared" si="0"/>
        <v>19581.059999999998</v>
      </c>
      <c r="F12" s="7">
        <f t="shared" si="1"/>
        <v>0.14078558566288038</v>
      </c>
      <c r="G12" s="7">
        <f t="shared" si="2"/>
        <v>0.83501506047170082</v>
      </c>
      <c r="H12" s="7">
        <f t="shared" si="3"/>
        <v>0.97580064613458117</v>
      </c>
      <c r="I12" s="7">
        <f>D12/E12</f>
        <v>2.4199353865418934E-2</v>
      </c>
      <c r="J12" s="2"/>
      <c r="K12" s="2"/>
      <c r="L12" s="2"/>
      <c r="N12" s="6"/>
      <c r="O12" s="2"/>
      <c r="P12" s="2"/>
      <c r="Q12" s="2"/>
    </row>
    <row r="13" spans="1:17" x14ac:dyDescent="0.2">
      <c r="A13" s="6" t="s">
        <v>28</v>
      </c>
      <c r="B13">
        <v>1919.0540000000001</v>
      </c>
      <c r="C13">
        <v>20757.894</v>
      </c>
      <c r="D13">
        <v>421.84899999999999</v>
      </c>
      <c r="E13">
        <f t="shared" si="0"/>
        <v>23098.796999999999</v>
      </c>
      <c r="F13" s="7">
        <f t="shared" si="1"/>
        <v>8.3080257383100958E-2</v>
      </c>
      <c r="G13" s="7">
        <f t="shared" si="2"/>
        <v>0.89865693005570813</v>
      </c>
      <c r="H13" s="7">
        <f t="shared" si="3"/>
        <v>0.98173718743880911</v>
      </c>
      <c r="I13" s="7">
        <f t="shared" si="4"/>
        <v>1.8262812561190958E-2</v>
      </c>
      <c r="J13" s="2"/>
      <c r="K13" s="2"/>
      <c r="L13" s="2"/>
      <c r="N13" s="6"/>
      <c r="O13" s="2"/>
      <c r="P13" s="2"/>
      <c r="Q13" s="2"/>
    </row>
    <row r="14" spans="1:17" x14ac:dyDescent="0.2">
      <c r="A14" s="6" t="s">
        <v>29</v>
      </c>
      <c r="B14">
        <v>1395.912</v>
      </c>
      <c r="C14">
        <v>23574.550999999999</v>
      </c>
      <c r="D14">
        <v>182.77799999999999</v>
      </c>
      <c r="E14">
        <f t="shared" si="0"/>
        <v>25153.240999999998</v>
      </c>
      <c r="F14" s="7">
        <f t="shared" si="1"/>
        <v>5.5496307613003039E-2</v>
      </c>
      <c r="G14" s="7">
        <f>C14/E14</f>
        <v>0.93723711389717135</v>
      </c>
      <c r="H14" s="7">
        <f t="shared" si="3"/>
        <v>0.99273342151017441</v>
      </c>
      <c r="I14" s="7">
        <f t="shared" si="4"/>
        <v>7.2665784898256255E-3</v>
      </c>
      <c r="J14" s="2"/>
      <c r="K14" s="2"/>
      <c r="L14" s="2"/>
      <c r="N14" s="6"/>
      <c r="O14" s="2"/>
      <c r="P14" s="2"/>
      <c r="Q14" s="2"/>
    </row>
    <row r="15" spans="1:17" x14ac:dyDescent="0.2">
      <c r="A15" s="6" t="s">
        <v>30</v>
      </c>
      <c r="B15">
        <v>1838.4970000000001</v>
      </c>
      <c r="C15">
        <v>23744.752</v>
      </c>
      <c r="D15">
        <v>375.84899999999999</v>
      </c>
      <c r="E15">
        <f>SUM(B15:D15)</f>
        <v>25959.097999999998</v>
      </c>
      <c r="F15" s="7">
        <f>B15/E15</f>
        <v>7.0822838297386156E-2</v>
      </c>
      <c r="G15" s="7">
        <f>C15/E15</f>
        <v>0.91469865401332517</v>
      </c>
      <c r="H15" s="7">
        <f>(B15+C15)/E15</f>
        <v>0.98552149231071129</v>
      </c>
      <c r="I15" s="7">
        <f>D15/E15</f>
        <v>1.4478507689288742E-2</v>
      </c>
      <c r="J15" s="2"/>
      <c r="K15" s="2"/>
      <c r="L15" s="2"/>
      <c r="N15" s="6"/>
      <c r="O15" s="2"/>
      <c r="P15" s="2"/>
      <c r="Q15" s="2"/>
    </row>
    <row r="16" spans="1:17" ht="19" x14ac:dyDescent="0.25">
      <c r="A16" s="5" t="s">
        <v>31</v>
      </c>
    </row>
    <row r="17" spans="1:12" x14ac:dyDescent="0.2">
      <c r="A17" t="s">
        <v>39</v>
      </c>
    </row>
    <row r="18" spans="1:12" x14ac:dyDescent="0.2">
      <c r="B18" t="s">
        <v>13</v>
      </c>
      <c r="C18" t="s">
        <v>14</v>
      </c>
      <c r="D18" t="s">
        <v>15</v>
      </c>
      <c r="E18" t="s">
        <v>16</v>
      </c>
      <c r="F18" t="s">
        <v>8</v>
      </c>
      <c r="G18" t="s">
        <v>9</v>
      </c>
      <c r="H18" t="s">
        <v>17</v>
      </c>
      <c r="I18" t="s">
        <v>18</v>
      </c>
      <c r="J18" s="6"/>
      <c r="K18" s="6"/>
      <c r="L18" s="6"/>
    </row>
    <row r="19" spans="1:12" x14ac:dyDescent="0.2">
      <c r="A19" s="6" t="s">
        <v>19</v>
      </c>
      <c r="B19">
        <v>2238.0329999999999</v>
      </c>
      <c r="C19">
        <v>184.19200000000001</v>
      </c>
      <c r="D19">
        <v>5694.0240000000003</v>
      </c>
      <c r="E19">
        <f t="shared" ref="E19:E29" si="5">SUM(B19:D19)</f>
        <v>8116.2489999999998</v>
      </c>
      <c r="F19" s="7">
        <f t="shared" ref="F19:F29" si="6">B19/E19</f>
        <v>0.27574720785426865</v>
      </c>
      <c r="G19" s="7">
        <f t="shared" ref="G19:G30" si="7">C19/E19</f>
        <v>2.2694227345661771E-2</v>
      </c>
      <c r="H19" s="7">
        <f t="shared" ref="H19:H30" si="8">(B19+C19)/E19</f>
        <v>0.29844143519993038</v>
      </c>
      <c r="I19" s="7">
        <f t="shared" ref="I19:I29" si="9">D19/E19</f>
        <v>0.70155856480006962</v>
      </c>
      <c r="J19" s="2"/>
      <c r="K19" s="2"/>
      <c r="L19" s="2"/>
    </row>
    <row r="20" spans="1:12" x14ac:dyDescent="0.2">
      <c r="A20" s="6" t="s">
        <v>20</v>
      </c>
      <c r="B20">
        <v>6690.0540000000001</v>
      </c>
      <c r="C20">
        <v>1066.2339999999999</v>
      </c>
      <c r="D20">
        <v>4756.4889999999996</v>
      </c>
      <c r="E20">
        <f t="shared" si="5"/>
        <v>12512.777</v>
      </c>
      <c r="F20" s="7">
        <f t="shared" si="6"/>
        <v>0.53465781416866931</v>
      </c>
      <c r="G20" s="7">
        <f t="shared" si="7"/>
        <v>8.5211620090408377E-2</v>
      </c>
      <c r="H20" s="7">
        <f t="shared" si="8"/>
        <v>0.61986943425907781</v>
      </c>
      <c r="I20" s="7">
        <f t="shared" si="9"/>
        <v>0.38013056574092224</v>
      </c>
      <c r="J20" s="2"/>
      <c r="K20" s="2"/>
      <c r="L20" s="2"/>
    </row>
    <row r="21" spans="1:12" x14ac:dyDescent="0.2">
      <c r="A21" s="6" t="s">
        <v>21</v>
      </c>
      <c r="B21">
        <v>8921.4179999999997</v>
      </c>
      <c r="C21">
        <v>1751.962</v>
      </c>
      <c r="D21">
        <v>4671.7820000000002</v>
      </c>
      <c r="E21">
        <f t="shared" si="5"/>
        <v>15345.162</v>
      </c>
      <c r="F21" s="7">
        <f t="shared" si="6"/>
        <v>0.58138310954292949</v>
      </c>
      <c r="G21" s="7">
        <f t="shared" si="7"/>
        <v>0.11417031635117308</v>
      </c>
      <c r="H21" s="7">
        <f t="shared" si="8"/>
        <v>0.69555342589410263</v>
      </c>
      <c r="I21" s="7">
        <f t="shared" si="9"/>
        <v>0.30444657410589737</v>
      </c>
      <c r="J21" s="2"/>
      <c r="K21" s="2"/>
      <c r="L21" s="2"/>
    </row>
    <row r="22" spans="1:12" x14ac:dyDescent="0.2">
      <c r="A22" s="6" t="s">
        <v>22</v>
      </c>
      <c r="B22">
        <v>10053.245999999999</v>
      </c>
      <c r="C22">
        <v>3336.761</v>
      </c>
      <c r="D22">
        <v>4014.1750000000002</v>
      </c>
      <c r="E22">
        <f t="shared" si="5"/>
        <v>17404.182000000001</v>
      </c>
      <c r="F22" s="7">
        <f t="shared" si="6"/>
        <v>0.57763392729402618</v>
      </c>
      <c r="G22" s="7">
        <f t="shared" si="7"/>
        <v>0.19172179422164165</v>
      </c>
      <c r="H22" s="7">
        <f t="shared" si="8"/>
        <v>0.76935572151566789</v>
      </c>
      <c r="I22" s="7">
        <f t="shared" si="9"/>
        <v>0.23064427848433211</v>
      </c>
      <c r="J22" s="2"/>
      <c r="K22" s="2"/>
      <c r="L22" s="2"/>
    </row>
    <row r="23" spans="1:12" x14ac:dyDescent="0.2">
      <c r="A23" s="6" t="s">
        <v>23</v>
      </c>
      <c r="B23">
        <v>10294.832</v>
      </c>
      <c r="C23">
        <v>8211.125</v>
      </c>
      <c r="D23">
        <v>2052.2550000000001</v>
      </c>
      <c r="E23">
        <f t="shared" si="5"/>
        <v>20558.212000000003</v>
      </c>
      <c r="F23" s="7">
        <f t="shared" si="6"/>
        <v>0.50076494979232622</v>
      </c>
      <c r="G23" s="7">
        <f t="shared" si="7"/>
        <v>0.39940851860074206</v>
      </c>
      <c r="H23" s="7">
        <f t="shared" si="8"/>
        <v>0.90017346839306844</v>
      </c>
      <c r="I23" s="7">
        <f t="shared" si="9"/>
        <v>9.9826531606931571E-2</v>
      </c>
      <c r="J23" s="2"/>
      <c r="K23" s="2"/>
      <c r="L23" s="2"/>
    </row>
    <row r="24" spans="1:12" x14ac:dyDescent="0.2">
      <c r="A24" s="6" t="s">
        <v>24</v>
      </c>
      <c r="B24">
        <v>8561.0750000000007</v>
      </c>
      <c r="C24">
        <v>13423.61</v>
      </c>
      <c r="D24">
        <v>1169.4059999999999</v>
      </c>
      <c r="E24">
        <f t="shared" si="5"/>
        <v>23154.091</v>
      </c>
      <c r="F24" s="7">
        <f t="shared" si="6"/>
        <v>0.36974351530362393</v>
      </c>
      <c r="G24" s="7">
        <f t="shared" si="7"/>
        <v>0.57975111180136596</v>
      </c>
      <c r="H24" s="7">
        <f t="shared" si="8"/>
        <v>0.94949462710498977</v>
      </c>
      <c r="I24" s="7">
        <f t="shared" si="9"/>
        <v>5.0505372895010212E-2</v>
      </c>
      <c r="J24" s="2"/>
      <c r="K24" s="2"/>
      <c r="L24" s="2"/>
    </row>
    <row r="25" spans="1:12" x14ac:dyDescent="0.2">
      <c r="A25" s="6" t="s">
        <v>25</v>
      </c>
      <c r="B25">
        <v>6805.8320000000003</v>
      </c>
      <c r="C25">
        <v>15262.903</v>
      </c>
      <c r="D25">
        <v>955.21299999999997</v>
      </c>
      <c r="E25">
        <f t="shared" si="5"/>
        <v>23023.948</v>
      </c>
      <c r="F25" s="7">
        <f t="shared" si="6"/>
        <v>0.29559795739635963</v>
      </c>
      <c r="G25" s="7">
        <f t="shared" si="7"/>
        <v>0.66291424042479596</v>
      </c>
      <c r="H25" s="7">
        <f t="shared" si="8"/>
        <v>0.9585121978211556</v>
      </c>
      <c r="I25" s="7">
        <f t="shared" si="9"/>
        <v>4.1487802178844388E-2</v>
      </c>
      <c r="J25" s="2"/>
      <c r="K25" s="2"/>
      <c r="L25" s="2"/>
    </row>
    <row r="26" spans="1:12" x14ac:dyDescent="0.2">
      <c r="A26" s="6" t="s">
        <v>26</v>
      </c>
      <c r="B26">
        <v>5339.4679999999998</v>
      </c>
      <c r="C26">
        <v>16335.023999999999</v>
      </c>
      <c r="D26">
        <v>807.09199999999998</v>
      </c>
      <c r="E26">
        <f t="shared" si="5"/>
        <v>22481.583999999999</v>
      </c>
      <c r="F26" s="7">
        <f t="shared" si="6"/>
        <v>0.23750408334217021</v>
      </c>
      <c r="G26" s="7">
        <f t="shared" si="7"/>
        <v>0.72659577723704882</v>
      </c>
      <c r="H26" s="7">
        <f t="shared" si="8"/>
        <v>0.96409986057921893</v>
      </c>
      <c r="I26" s="7">
        <f t="shared" si="9"/>
        <v>3.5900139420781026E-2</v>
      </c>
      <c r="J26" s="2"/>
      <c r="K26" s="2"/>
      <c r="L26" s="2"/>
    </row>
    <row r="27" spans="1:12" x14ac:dyDescent="0.2">
      <c r="A27" s="6" t="s">
        <v>27</v>
      </c>
      <c r="B27">
        <v>4306.4679999999998</v>
      </c>
      <c r="C27">
        <v>16344.781999999999</v>
      </c>
      <c r="D27">
        <v>705.92</v>
      </c>
      <c r="E27">
        <f t="shared" si="5"/>
        <v>21357.17</v>
      </c>
      <c r="F27" s="7">
        <f t="shared" si="6"/>
        <v>0.20164038587509489</v>
      </c>
      <c r="G27" s="7">
        <f t="shared" si="7"/>
        <v>0.76530654576425627</v>
      </c>
      <c r="H27" s="7">
        <f t="shared" si="8"/>
        <v>0.96694693163935119</v>
      </c>
      <c r="I27" s="7">
        <f t="shared" si="9"/>
        <v>3.3053068360648905E-2</v>
      </c>
      <c r="J27" s="2"/>
      <c r="K27" s="2"/>
      <c r="L27" s="2"/>
    </row>
    <row r="28" spans="1:12" x14ac:dyDescent="0.2">
      <c r="A28" s="6" t="s">
        <v>28</v>
      </c>
      <c r="B28">
        <v>3276.3470000000002</v>
      </c>
      <c r="C28">
        <v>17890.852999999999</v>
      </c>
      <c r="D28">
        <v>769.09199999999998</v>
      </c>
      <c r="E28">
        <f t="shared" si="5"/>
        <v>21936.292000000001</v>
      </c>
      <c r="F28" s="7">
        <f t="shared" si="6"/>
        <v>0.14935737543975072</v>
      </c>
      <c r="G28" s="7">
        <f t="shared" si="7"/>
        <v>0.81558236916248184</v>
      </c>
      <c r="H28" s="7">
        <f>(B28+C28)/E28</f>
        <v>0.96493974460223264</v>
      </c>
      <c r="I28" s="7">
        <f t="shared" si="9"/>
        <v>3.5060255397767311E-2</v>
      </c>
      <c r="J28" s="2"/>
      <c r="K28" s="2"/>
      <c r="L28" s="2"/>
    </row>
    <row r="29" spans="1:12" x14ac:dyDescent="0.2">
      <c r="A29" s="6" t="s">
        <v>29</v>
      </c>
      <c r="B29">
        <v>2657.64</v>
      </c>
      <c r="C29">
        <v>18535.024000000001</v>
      </c>
      <c r="D29">
        <v>618.84900000000005</v>
      </c>
      <c r="E29">
        <f t="shared" si="5"/>
        <v>21811.512999999999</v>
      </c>
      <c r="F29" s="7">
        <f t="shared" si="6"/>
        <v>0.1218457426589343</v>
      </c>
      <c r="G29" s="7">
        <f t="shared" si="7"/>
        <v>0.84978167264233351</v>
      </c>
      <c r="H29" s="7">
        <f t="shared" si="8"/>
        <v>0.97162741530126784</v>
      </c>
      <c r="I29" s="7">
        <f t="shared" si="9"/>
        <v>2.8372584698732273E-2</v>
      </c>
      <c r="J29" s="2"/>
      <c r="K29" s="2"/>
      <c r="L29" s="2"/>
    </row>
    <row r="30" spans="1:12" x14ac:dyDescent="0.2">
      <c r="A30" s="6" t="s">
        <v>30</v>
      </c>
      <c r="B30">
        <v>2915.8110000000001</v>
      </c>
      <c r="C30">
        <v>18522.781999999999</v>
      </c>
      <c r="D30">
        <v>442.435</v>
      </c>
      <c r="E30">
        <f>SUM(B30:D30)</f>
        <v>21881.028000000002</v>
      </c>
      <c r="F30" s="7">
        <f>B30/E30</f>
        <v>0.13325749594580291</v>
      </c>
      <c r="G30" s="7">
        <f t="shared" si="7"/>
        <v>0.84652247600067043</v>
      </c>
      <c r="H30" s="7">
        <f t="shared" si="8"/>
        <v>0.97977997194647337</v>
      </c>
      <c r="I30" s="7">
        <f>D30/E30</f>
        <v>2.0220028053526552E-2</v>
      </c>
      <c r="J30" s="2"/>
      <c r="K30" s="2"/>
      <c r="L30" s="2"/>
    </row>
    <row r="31" spans="1:12" ht="19" x14ac:dyDescent="0.25">
      <c r="A31" s="5" t="s">
        <v>33</v>
      </c>
    </row>
    <row r="32" spans="1:12" x14ac:dyDescent="0.2">
      <c r="A32" t="s">
        <v>40</v>
      </c>
    </row>
    <row r="33" spans="1:12" x14ac:dyDescent="0.2">
      <c r="B33" t="s">
        <v>13</v>
      </c>
      <c r="C33" t="s">
        <v>14</v>
      </c>
      <c r="D33" t="s">
        <v>15</v>
      </c>
      <c r="E33" t="s">
        <v>16</v>
      </c>
      <c r="F33" t="s">
        <v>8</v>
      </c>
      <c r="G33" t="s">
        <v>9</v>
      </c>
      <c r="H33" t="s">
        <v>17</v>
      </c>
      <c r="I33" t="s">
        <v>18</v>
      </c>
      <c r="J33" s="6"/>
      <c r="K33" s="6"/>
      <c r="L33" s="6"/>
    </row>
    <row r="34" spans="1:12" x14ac:dyDescent="0.2">
      <c r="A34" s="6" t="s">
        <v>19</v>
      </c>
      <c r="B34">
        <v>4226.0540000000001</v>
      </c>
      <c r="C34">
        <v>225.607</v>
      </c>
      <c r="D34">
        <v>9618.9950000000008</v>
      </c>
      <c r="E34">
        <f t="shared" ref="E34:E45" si="10">SUM(B34:D34)</f>
        <v>14070.656000000001</v>
      </c>
      <c r="F34" s="7">
        <f t="shared" ref="F34:F44" si="11">B34/E34</f>
        <v>0.30034520067863218</v>
      </c>
      <c r="G34" s="7">
        <f t="shared" ref="G34:G45" si="12">C34/E34</f>
        <v>1.6033865087740046E-2</v>
      </c>
      <c r="H34" s="7">
        <f t="shared" ref="H34:H45" si="13">(B34+C34)/E34</f>
        <v>0.3163790657663722</v>
      </c>
      <c r="I34" s="7">
        <f t="shared" ref="I34:I44" si="14">D34/E34</f>
        <v>0.6836209342336278</v>
      </c>
      <c r="J34" s="2"/>
      <c r="K34" s="2"/>
      <c r="L34" s="2"/>
    </row>
    <row r="35" spans="1:12" x14ac:dyDescent="0.2">
      <c r="A35" s="6" t="s">
        <v>20</v>
      </c>
      <c r="B35">
        <v>12430.903</v>
      </c>
      <c r="C35">
        <v>1731.134</v>
      </c>
      <c r="D35">
        <v>6660.6310000000003</v>
      </c>
      <c r="E35">
        <f t="shared" si="10"/>
        <v>20822.668000000001</v>
      </c>
      <c r="F35" s="7">
        <f t="shared" si="11"/>
        <v>0.59698896414234714</v>
      </c>
      <c r="G35" s="7">
        <f t="shared" si="12"/>
        <v>8.3136992819556069E-2</v>
      </c>
      <c r="H35" s="7">
        <f t="shared" si="13"/>
        <v>0.68012595696190326</v>
      </c>
      <c r="I35" s="7">
        <f t="shared" si="14"/>
        <v>0.31987404303809674</v>
      </c>
      <c r="J35" s="2"/>
      <c r="K35" s="2"/>
      <c r="L35" s="2"/>
    </row>
    <row r="36" spans="1:12" x14ac:dyDescent="0.2">
      <c r="A36" s="6" t="s">
        <v>21</v>
      </c>
      <c r="B36">
        <v>12827.731</v>
      </c>
      <c r="C36">
        <v>2356.154</v>
      </c>
      <c r="D36">
        <v>5941.3879999999999</v>
      </c>
      <c r="E36">
        <f t="shared" si="10"/>
        <v>21125.273000000001</v>
      </c>
      <c r="F36" s="7">
        <f t="shared" si="11"/>
        <v>0.60722202264557712</v>
      </c>
      <c r="G36" s="7">
        <f t="shared" si="12"/>
        <v>0.11153247581699891</v>
      </c>
      <c r="H36" s="7">
        <f t="shared" si="13"/>
        <v>0.71875449846257611</v>
      </c>
      <c r="I36" s="7">
        <f t="shared" si="14"/>
        <v>0.28124550153742389</v>
      </c>
      <c r="J36" s="2"/>
      <c r="K36" s="2"/>
      <c r="L36" s="2"/>
    </row>
    <row r="37" spans="1:12" x14ac:dyDescent="0.2">
      <c r="A37" s="6" t="s">
        <v>22</v>
      </c>
      <c r="B37">
        <v>14347.439</v>
      </c>
      <c r="C37">
        <v>4774.2460000000001</v>
      </c>
      <c r="D37">
        <v>4563.6400000000003</v>
      </c>
      <c r="E37">
        <f t="shared" si="10"/>
        <v>23685.325000000001</v>
      </c>
      <c r="F37" s="7">
        <f t="shared" si="11"/>
        <v>0.60575225376894759</v>
      </c>
      <c r="G37" s="7">
        <f t="shared" si="12"/>
        <v>0.20156979057707672</v>
      </c>
      <c r="H37" s="7">
        <f>(B37+C37)/E37</f>
        <v>0.80732204434602439</v>
      </c>
      <c r="I37" s="7">
        <f t="shared" si="14"/>
        <v>0.19267795565397564</v>
      </c>
      <c r="J37" s="2"/>
      <c r="K37" s="2"/>
      <c r="L37" s="2"/>
    </row>
    <row r="38" spans="1:12" x14ac:dyDescent="0.2">
      <c r="A38" s="6" t="s">
        <v>23</v>
      </c>
      <c r="B38">
        <v>13321.974</v>
      </c>
      <c r="C38">
        <v>9562.56</v>
      </c>
      <c r="D38">
        <v>2592.962</v>
      </c>
      <c r="E38">
        <f t="shared" si="10"/>
        <v>25477.495999999999</v>
      </c>
      <c r="F38" s="7">
        <f t="shared" si="11"/>
        <v>0.52289181008997121</v>
      </c>
      <c r="G38" s="7">
        <f t="shared" si="12"/>
        <v>0.37533358851278004</v>
      </c>
      <c r="H38" s="7">
        <f t="shared" si="13"/>
        <v>0.89822539860275119</v>
      </c>
      <c r="I38" s="7">
        <f t="shared" si="14"/>
        <v>0.10177460139724878</v>
      </c>
      <c r="J38" s="2"/>
      <c r="K38" s="2"/>
      <c r="L38" s="2"/>
    </row>
    <row r="39" spans="1:12" x14ac:dyDescent="0.2">
      <c r="A39" s="6" t="s">
        <v>24</v>
      </c>
      <c r="B39">
        <v>9764.0949999999993</v>
      </c>
      <c r="C39">
        <v>15105.045</v>
      </c>
      <c r="D39">
        <v>1492.2339999999999</v>
      </c>
      <c r="E39">
        <f t="shared" si="10"/>
        <v>26361.374</v>
      </c>
      <c r="F39" s="7">
        <f t="shared" si="11"/>
        <v>0.37039400905279063</v>
      </c>
      <c r="G39" s="7">
        <f t="shared" si="12"/>
        <v>0.57299915398946955</v>
      </c>
      <c r="H39" s="7">
        <f t="shared" si="13"/>
        <v>0.94339316304226017</v>
      </c>
      <c r="I39" s="7">
        <f t="shared" si="14"/>
        <v>5.6606836957739756E-2</v>
      </c>
      <c r="J39" s="2"/>
      <c r="K39" s="2"/>
      <c r="L39" s="2"/>
    </row>
    <row r="40" spans="1:12" x14ac:dyDescent="0.2">
      <c r="A40" s="6" t="s">
        <v>25</v>
      </c>
      <c r="B40">
        <v>7659.2169999999996</v>
      </c>
      <c r="C40">
        <v>17232.994999999999</v>
      </c>
      <c r="D40">
        <v>1057.991</v>
      </c>
      <c r="E40">
        <f t="shared" si="10"/>
        <v>25950.203000000001</v>
      </c>
      <c r="F40" s="7">
        <f t="shared" si="11"/>
        <v>0.2951505620206516</v>
      </c>
      <c r="G40" s="7">
        <f t="shared" si="12"/>
        <v>0.66407939082403322</v>
      </c>
      <c r="H40" s="7">
        <f t="shared" si="13"/>
        <v>0.95922995284468482</v>
      </c>
      <c r="I40" s="7">
        <f t="shared" si="14"/>
        <v>4.0770047155315119E-2</v>
      </c>
      <c r="J40" s="2"/>
      <c r="K40" s="2"/>
      <c r="L40" s="2"/>
    </row>
    <row r="41" spans="1:12" x14ac:dyDescent="0.2">
      <c r="A41" s="6" t="s">
        <v>26</v>
      </c>
      <c r="B41">
        <v>5631.4889999999996</v>
      </c>
      <c r="C41">
        <v>17163.752</v>
      </c>
      <c r="D41">
        <v>834.50599999999997</v>
      </c>
      <c r="E41">
        <f t="shared" si="10"/>
        <v>23629.747000000003</v>
      </c>
      <c r="F41" s="7">
        <f t="shared" si="11"/>
        <v>0.23832201842872033</v>
      </c>
      <c r="G41" s="7">
        <f t="shared" si="12"/>
        <v>0.72636207234889139</v>
      </c>
      <c r="H41" s="7">
        <f t="shared" si="13"/>
        <v>0.96468409077761175</v>
      </c>
      <c r="I41" s="7">
        <f t="shared" si="14"/>
        <v>3.5315909222388198E-2</v>
      </c>
      <c r="J41" s="2"/>
      <c r="K41" s="2"/>
      <c r="L41" s="2"/>
    </row>
    <row r="42" spans="1:12" x14ac:dyDescent="0.2">
      <c r="A42" s="6" t="s">
        <v>27</v>
      </c>
      <c r="B42">
        <v>4806.1959999999999</v>
      </c>
      <c r="C42">
        <v>18338.338</v>
      </c>
      <c r="D42">
        <v>869.09199999999998</v>
      </c>
      <c r="E42">
        <f>SUM(B42:D42)</f>
        <v>24013.626</v>
      </c>
      <c r="F42" s="7">
        <f t="shared" si="11"/>
        <v>0.20014453460714346</v>
      </c>
      <c r="G42" s="7">
        <f t="shared" si="12"/>
        <v>0.76366384651780617</v>
      </c>
      <c r="H42" s="7">
        <f t="shared" si="13"/>
        <v>0.9638083811249496</v>
      </c>
      <c r="I42" s="7">
        <f t="shared" si="14"/>
        <v>3.6191618875050353E-2</v>
      </c>
      <c r="J42" s="2"/>
      <c r="K42" s="2"/>
      <c r="L42" s="2"/>
    </row>
    <row r="43" spans="1:12" x14ac:dyDescent="0.2">
      <c r="A43" s="6" t="s">
        <v>28</v>
      </c>
      <c r="B43">
        <v>3637.8319999999999</v>
      </c>
      <c r="C43">
        <v>20857.923999999999</v>
      </c>
      <c r="D43">
        <v>725.74900000000002</v>
      </c>
      <c r="E43">
        <f t="shared" si="10"/>
        <v>25221.504999999997</v>
      </c>
      <c r="F43" s="7">
        <f t="shared" si="11"/>
        <v>0.14423532616312945</v>
      </c>
      <c r="G43" s="7">
        <f t="shared" si="12"/>
        <v>0.82698966615989022</v>
      </c>
      <c r="H43" s="7">
        <f>(B43+C43)/E43</f>
        <v>0.97122499232301962</v>
      </c>
      <c r="I43" s="7">
        <f t="shared" si="14"/>
        <v>2.8775007676980421E-2</v>
      </c>
      <c r="J43" s="2"/>
      <c r="K43" s="2"/>
      <c r="L43" s="2"/>
    </row>
    <row r="44" spans="1:12" x14ac:dyDescent="0.2">
      <c r="A44" s="6" t="s">
        <v>29</v>
      </c>
      <c r="B44">
        <v>3048.2249999999999</v>
      </c>
      <c r="C44">
        <v>19931.560000000001</v>
      </c>
      <c r="D44">
        <v>657.50599999999997</v>
      </c>
      <c r="E44">
        <f>SUM(B44:D44)</f>
        <v>23637.291000000001</v>
      </c>
      <c r="F44" s="7">
        <f t="shared" si="11"/>
        <v>0.12895830575508843</v>
      </c>
      <c r="G44" s="7">
        <f t="shared" si="12"/>
        <v>0.84322522407495848</v>
      </c>
      <c r="H44" s="7">
        <f t="shared" si="13"/>
        <v>0.97218352983004686</v>
      </c>
      <c r="I44" s="7">
        <f t="shared" si="14"/>
        <v>2.7816470169953061E-2</v>
      </c>
      <c r="J44" s="2"/>
      <c r="K44" s="2"/>
      <c r="L44" s="2"/>
    </row>
    <row r="45" spans="1:12" x14ac:dyDescent="0.2">
      <c r="A45" s="6" t="s">
        <v>30</v>
      </c>
      <c r="B45">
        <v>2711.1039999999998</v>
      </c>
      <c r="C45">
        <v>19099.267</v>
      </c>
      <c r="D45">
        <v>378.84899999999999</v>
      </c>
      <c r="E45">
        <f t="shared" si="10"/>
        <v>22189.219999999998</v>
      </c>
      <c r="F45" s="7">
        <f>B45/E45</f>
        <v>0.12218113119794206</v>
      </c>
      <c r="G45" s="7">
        <f t="shared" si="12"/>
        <v>0.86074530785669812</v>
      </c>
      <c r="H45" s="7">
        <f t="shared" si="13"/>
        <v>0.98292643905464017</v>
      </c>
      <c r="I45" s="7">
        <f>D45/E45</f>
        <v>1.7073560945359955E-2</v>
      </c>
      <c r="J45" s="2"/>
      <c r="K45" s="2"/>
      <c r="L45" s="2"/>
    </row>
    <row r="47" spans="1:12" ht="19" x14ac:dyDescent="0.25">
      <c r="E47" s="1" t="s">
        <v>0</v>
      </c>
      <c r="F47" s="5" t="s">
        <v>8</v>
      </c>
      <c r="G47" s="5" t="s">
        <v>9</v>
      </c>
      <c r="H47" s="5" t="s">
        <v>10</v>
      </c>
      <c r="I47" s="1"/>
      <c r="J47" s="5"/>
      <c r="K47" s="5"/>
      <c r="L47" s="5"/>
    </row>
    <row r="48" spans="1:12" x14ac:dyDescent="0.2">
      <c r="E48" s="6">
        <v>0</v>
      </c>
      <c r="F48" s="2">
        <f t="shared" ref="F48:H49" si="15">AVERAGE(F4,F19,F34)</f>
        <v>0.26386103842037362</v>
      </c>
      <c r="G48" s="2">
        <f t="shared" si="15"/>
        <v>1.6207077092384906E-2</v>
      </c>
      <c r="H48" s="2">
        <f t="shared" si="15"/>
        <v>0.28006811551275851</v>
      </c>
      <c r="I48" s="6"/>
      <c r="J48" s="2"/>
      <c r="K48" s="2"/>
      <c r="L48" s="2"/>
    </row>
    <row r="49" spans="5:12" x14ac:dyDescent="0.2">
      <c r="E49" s="6">
        <v>0.15</v>
      </c>
      <c r="F49" s="2">
        <f>AVERAGE(F5,F20,F35)</f>
        <v>0.58045858017393759</v>
      </c>
      <c r="G49" s="2">
        <f t="shared" si="15"/>
        <v>7.983563512453716E-2</v>
      </c>
      <c r="H49" s="2">
        <f t="shared" si="15"/>
        <v>0.66029421529847487</v>
      </c>
      <c r="I49" s="6"/>
      <c r="J49" s="2"/>
      <c r="K49" s="2"/>
      <c r="L49" s="2"/>
    </row>
    <row r="50" spans="5:12" x14ac:dyDescent="0.2">
      <c r="E50" s="6">
        <v>0.3</v>
      </c>
      <c r="F50" s="2">
        <f t="shared" ref="F50:H55" si="16">AVERAGE(F6,F21,F36)</f>
        <v>0.58853088097034667</v>
      </c>
      <c r="G50" s="2">
        <f t="shared" si="16"/>
        <v>0.1004700092520923</v>
      </c>
      <c r="H50" s="2">
        <f t="shared" si="16"/>
        <v>0.68900089022243904</v>
      </c>
      <c r="I50" s="6"/>
      <c r="J50" s="2"/>
      <c r="K50" s="2"/>
      <c r="L50" s="2"/>
    </row>
    <row r="51" spans="5:12" x14ac:dyDescent="0.2">
      <c r="E51" s="6">
        <v>1</v>
      </c>
      <c r="F51" s="2">
        <f t="shared" si="16"/>
        <v>0.60081604562516144</v>
      </c>
      <c r="G51" s="2">
        <f t="shared" si="16"/>
        <v>0.17402529534252578</v>
      </c>
      <c r="H51" s="2">
        <f t="shared" si="16"/>
        <v>0.77484134096768731</v>
      </c>
      <c r="I51" s="6"/>
      <c r="J51" s="2"/>
      <c r="K51" s="2"/>
      <c r="L51" s="2"/>
    </row>
    <row r="52" spans="5:12" x14ac:dyDescent="0.2">
      <c r="E52" s="6">
        <v>2.5</v>
      </c>
      <c r="F52" s="2">
        <f t="shared" si="16"/>
        <v>0.52004489553683719</v>
      </c>
      <c r="G52" s="2">
        <f t="shared" si="16"/>
        <v>0.37839017332867031</v>
      </c>
      <c r="H52" s="2">
        <f t="shared" si="16"/>
        <v>0.89843506886550761</v>
      </c>
      <c r="I52" s="6"/>
      <c r="J52" s="2"/>
      <c r="K52" s="2"/>
      <c r="L52" s="2"/>
    </row>
    <row r="53" spans="5:12" x14ac:dyDescent="0.2">
      <c r="E53" s="6">
        <v>5</v>
      </c>
      <c r="F53" s="2">
        <f t="shared" si="16"/>
        <v>0.36822965741540276</v>
      </c>
      <c r="G53" s="2">
        <f t="shared" si="16"/>
        <v>0.58011468847408543</v>
      </c>
      <c r="H53" s="2">
        <f t="shared" si="16"/>
        <v>0.94834434588948824</v>
      </c>
      <c r="I53" s="6"/>
      <c r="J53" s="2"/>
      <c r="K53" s="2"/>
      <c r="L53" s="2"/>
    </row>
    <row r="54" spans="5:12" x14ac:dyDescent="0.2">
      <c r="E54" s="6">
        <v>7.5</v>
      </c>
      <c r="F54" s="2">
        <f t="shared" si="16"/>
        <v>0.27143970332957806</v>
      </c>
      <c r="G54" s="2">
        <f t="shared" si="16"/>
        <v>0.69097994905937876</v>
      </c>
      <c r="H54" s="2">
        <f t="shared" si="16"/>
        <v>0.96241965238895677</v>
      </c>
      <c r="I54" s="6"/>
      <c r="J54" s="2"/>
      <c r="K54" s="2"/>
      <c r="L54" s="2"/>
    </row>
    <row r="55" spans="5:12" x14ac:dyDescent="0.2">
      <c r="E55" s="6">
        <v>10</v>
      </c>
      <c r="F55" s="2">
        <f t="shared" si="16"/>
        <v>0.23188061597649576</v>
      </c>
      <c r="G55" s="2">
        <f>AVERAGE(G11,G26,G41)</f>
        <v>0.73445843763483676</v>
      </c>
      <c r="H55" s="2">
        <f t="shared" si="16"/>
        <v>0.96633905361133243</v>
      </c>
      <c r="I55" s="6"/>
      <c r="J55" s="2"/>
      <c r="K55" s="2"/>
      <c r="L55" s="2"/>
    </row>
    <row r="56" spans="5:12" x14ac:dyDescent="0.2">
      <c r="E56" s="6">
        <v>20</v>
      </c>
      <c r="F56" s="2">
        <f>AVERAGE(F12,F27,F42)</f>
        <v>0.18085683538170624</v>
      </c>
      <c r="G56" s="2">
        <f t="shared" ref="G56:H56" si="17">AVERAGE(G12,G27,G42)</f>
        <v>0.78799515091792116</v>
      </c>
      <c r="H56" s="2">
        <f t="shared" si="17"/>
        <v>0.96885198629962732</v>
      </c>
      <c r="I56" s="6"/>
      <c r="J56" s="2"/>
      <c r="K56" s="2"/>
      <c r="L56" s="2"/>
    </row>
    <row r="57" spans="5:12" x14ac:dyDescent="0.2">
      <c r="E57" s="6">
        <v>30</v>
      </c>
      <c r="F57" s="2">
        <f t="shared" ref="F57:H58" si="18">AVERAGE(F13,F28,F43)</f>
        <v>0.12555765299532703</v>
      </c>
      <c r="G57" s="2">
        <f t="shared" si="18"/>
        <v>0.84707632179269332</v>
      </c>
      <c r="H57" s="2">
        <f t="shared" si="18"/>
        <v>0.97263397478802049</v>
      </c>
      <c r="I57" s="6"/>
      <c r="J57" s="2"/>
      <c r="K57" s="2"/>
      <c r="L57" s="2"/>
    </row>
    <row r="58" spans="5:12" x14ac:dyDescent="0.2">
      <c r="E58" s="6">
        <v>45</v>
      </c>
      <c r="F58" s="2">
        <f t="shared" si="18"/>
        <v>0.10210011867567526</v>
      </c>
      <c r="G58" s="2">
        <f t="shared" si="18"/>
        <v>0.87674800353815441</v>
      </c>
      <c r="H58" s="2">
        <f t="shared" si="18"/>
        <v>0.97884812221382977</v>
      </c>
      <c r="I58" s="6"/>
      <c r="J58" s="2"/>
      <c r="K58" s="2"/>
      <c r="L58" s="2"/>
    </row>
    <row r="59" spans="5:12" x14ac:dyDescent="0.2">
      <c r="E59" s="6">
        <v>60</v>
      </c>
      <c r="F59" s="2">
        <f>AVERAGE(F15,F30,F45)</f>
        <v>0.10875382181371036</v>
      </c>
      <c r="G59" s="2">
        <f>AVERAGE(G15,G30,G45)</f>
        <v>0.87398881262356454</v>
      </c>
      <c r="H59" s="2">
        <f>AVERAGE(H15,H30,H45)</f>
        <v>0.98274263443727483</v>
      </c>
      <c r="I59" s="6"/>
      <c r="J59" s="2"/>
      <c r="K59" s="2"/>
      <c r="L59" s="2"/>
    </row>
    <row r="60" spans="5:12" ht="19" x14ac:dyDescent="0.25">
      <c r="E60" s="5" t="s">
        <v>35</v>
      </c>
      <c r="F60" s="2"/>
      <c r="G60" s="2"/>
      <c r="H60" s="2"/>
      <c r="I60" s="5"/>
      <c r="J60" s="2"/>
      <c r="K60" s="2"/>
      <c r="L60" s="2"/>
    </row>
    <row r="61" spans="5:12" x14ac:dyDescent="0.2">
      <c r="E61" s="6" t="s">
        <v>19</v>
      </c>
      <c r="F61" s="2">
        <f>STDEV(F4,F19,F34)</f>
        <v>4.3658127006934076E-2</v>
      </c>
      <c r="G61" s="2">
        <f>STDEV(G4,G19,G34)</f>
        <v>6.4023018132028644E-3</v>
      </c>
      <c r="H61" s="2">
        <f>STDEV(H4,H19,H34)</f>
        <v>4.8199758109372937E-2</v>
      </c>
      <c r="I61" s="6"/>
      <c r="J61" s="2"/>
      <c r="K61" s="2"/>
      <c r="L61" s="2"/>
    </row>
    <row r="62" spans="5:12" x14ac:dyDescent="0.2">
      <c r="E62" s="6" t="s">
        <v>20</v>
      </c>
      <c r="F62" s="2">
        <f t="shared" ref="F62:H65" si="19">STDEV(F5,F20,F35)</f>
        <v>4.017287035672245E-2</v>
      </c>
      <c r="G62" s="2">
        <f t="shared" si="19"/>
        <v>7.5860547268734443E-3</v>
      </c>
      <c r="H62" s="2">
        <f t="shared" si="19"/>
        <v>3.5010956643801876E-2</v>
      </c>
      <c r="I62" s="6"/>
      <c r="J62" s="2"/>
      <c r="K62" s="2"/>
      <c r="L62" s="2"/>
    </row>
    <row r="63" spans="5:12" x14ac:dyDescent="0.2">
      <c r="E63" s="6" t="s">
        <v>21</v>
      </c>
      <c r="F63" s="2">
        <f t="shared" si="19"/>
        <v>1.6335525859001884E-2</v>
      </c>
      <c r="G63" s="2">
        <f t="shared" si="19"/>
        <v>2.1485710840494228E-2</v>
      </c>
      <c r="H63" s="2">
        <f t="shared" si="19"/>
        <v>3.351379576219593E-2</v>
      </c>
      <c r="I63" s="6"/>
      <c r="J63" s="2"/>
      <c r="K63" s="2"/>
      <c r="L63" s="2"/>
    </row>
    <row r="64" spans="5:12" x14ac:dyDescent="0.2">
      <c r="E64" s="6" t="s">
        <v>22</v>
      </c>
      <c r="F64" s="2">
        <f t="shared" si="19"/>
        <v>2.1150531904923244E-2</v>
      </c>
      <c r="G64" s="2">
        <f t="shared" si="19"/>
        <v>3.9488054134747909E-2</v>
      </c>
      <c r="H64" s="2">
        <f t="shared" si="19"/>
        <v>3.0114968611247298E-2</v>
      </c>
      <c r="I64" s="6"/>
      <c r="J64" s="2"/>
      <c r="K64" s="2"/>
      <c r="L64" s="2"/>
    </row>
    <row r="65" spans="5:12" x14ac:dyDescent="0.2">
      <c r="E65" s="6" t="s">
        <v>23</v>
      </c>
      <c r="F65" s="2">
        <f t="shared" si="19"/>
        <v>1.8025894492658345E-2</v>
      </c>
      <c r="G65" s="2">
        <f>STDEV(G8,G23,G38)</f>
        <v>1.9668990662944481E-2</v>
      </c>
      <c r="H65" s="2">
        <f t="shared" si="19"/>
        <v>1.6436252160359072E-3</v>
      </c>
      <c r="I65" s="6"/>
      <c r="J65" s="2"/>
      <c r="K65" s="2"/>
      <c r="L65" s="2"/>
    </row>
    <row r="66" spans="5:12" x14ac:dyDescent="0.2">
      <c r="E66" s="6" t="s">
        <v>24</v>
      </c>
      <c r="F66" s="2">
        <f>STDEV(F9,F24,F39)</f>
        <v>3.2019844651617335E-3</v>
      </c>
      <c r="G66" s="2">
        <f t="shared" ref="G66:H66" si="20">STDEV(G9,G24,G39)</f>
        <v>7.3041126327051762E-3</v>
      </c>
      <c r="H66" s="2">
        <f t="shared" si="20"/>
        <v>4.4879957484094896E-3</v>
      </c>
      <c r="I66" s="6"/>
      <c r="J66" s="2"/>
      <c r="K66" s="2"/>
      <c r="L66" s="2"/>
    </row>
    <row r="67" spans="5:12" x14ac:dyDescent="0.2">
      <c r="E67" s="6" t="s">
        <v>25</v>
      </c>
      <c r="F67" s="2">
        <f t="shared" ref="F67:H69" si="21">STDEV(F10,F25,F40)</f>
        <v>4.1456471241818803E-2</v>
      </c>
      <c r="G67" s="2">
        <f t="shared" si="21"/>
        <v>4.760574822513923E-2</v>
      </c>
      <c r="H67" s="2">
        <f t="shared" si="21"/>
        <v>6.1567840985646454E-3</v>
      </c>
      <c r="I67" s="6"/>
      <c r="J67" s="2"/>
      <c r="K67" s="2"/>
      <c r="L67" s="2"/>
    </row>
    <row r="68" spans="5:12" x14ac:dyDescent="0.2">
      <c r="E68" s="6" t="s">
        <v>26</v>
      </c>
      <c r="F68" s="2">
        <f t="shared" si="21"/>
        <v>1.0456484459109143E-2</v>
      </c>
      <c r="G68" s="2">
        <f t="shared" si="21"/>
        <v>1.3821415632062928E-2</v>
      </c>
      <c r="H68" s="2">
        <f t="shared" si="21"/>
        <v>3.3850655328571603E-3</v>
      </c>
      <c r="I68" s="6"/>
      <c r="J68" s="2"/>
      <c r="K68" s="2"/>
      <c r="L68" s="2"/>
    </row>
    <row r="69" spans="5:12" x14ac:dyDescent="0.2">
      <c r="E69" s="6" t="s">
        <v>36</v>
      </c>
      <c r="F69" s="2">
        <f t="shared" si="21"/>
        <v>3.4710779064655681E-2</v>
      </c>
      <c r="G69" s="2">
        <f>STDEV(G12,G27,G42)</f>
        <v>4.072871881164189E-2</v>
      </c>
      <c r="H69" s="2">
        <f t="shared" si="21"/>
        <v>6.2189653447569798E-3</v>
      </c>
      <c r="I69" s="6"/>
      <c r="J69" s="2"/>
      <c r="K69" s="2"/>
      <c r="L69" s="2"/>
    </row>
    <row r="70" spans="5:12" x14ac:dyDescent="0.2">
      <c r="E70" s="6" t="s">
        <v>28</v>
      </c>
      <c r="F70" s="2">
        <f>STDEV(F13,F28,F43)</f>
        <v>3.6875543395266795E-2</v>
      </c>
      <c r="G70" s="2">
        <f t="shared" ref="G70:H70" si="22">STDEV(G13,G28,G43)</f>
        <v>4.5032776594206451E-2</v>
      </c>
      <c r="H70" s="2">
        <f t="shared" si="22"/>
        <v>8.4868984412459787E-3</v>
      </c>
      <c r="I70" s="6"/>
      <c r="J70" s="2"/>
      <c r="K70" s="2"/>
      <c r="L70" s="2"/>
    </row>
    <row r="71" spans="5:12" x14ac:dyDescent="0.2">
      <c r="E71" s="6" t="s">
        <v>29</v>
      </c>
      <c r="F71" s="2">
        <f t="shared" ref="F71:G71" si="23">STDEV(F14,F29,F44)</f>
        <v>4.0516460144281223E-2</v>
      </c>
      <c r="G71" s="2">
        <f t="shared" si="23"/>
        <v>5.2487580516472204E-2</v>
      </c>
      <c r="H71" s="2">
        <f>STDEV(H14,H29,H44)</f>
        <v>1.2028236290249825E-2</v>
      </c>
      <c r="I71" s="6"/>
      <c r="J71" s="2"/>
      <c r="K71" s="2"/>
      <c r="L71" s="2"/>
    </row>
    <row r="72" spans="5:12" x14ac:dyDescent="0.2">
      <c r="E72" s="6" t="s">
        <v>30</v>
      </c>
      <c r="F72" s="2">
        <f>STDEV(F15,F30,F45)</f>
        <v>3.3312776781494274E-2</v>
      </c>
      <c r="G72" s="2">
        <f>STDEV(G15,G30,G45)</f>
        <v>3.5965825807088153E-2</v>
      </c>
      <c r="H72" s="2">
        <f>STDEV(H15,H30,H45)</f>
        <v>2.8751699299803582E-3</v>
      </c>
      <c r="I72" s="6"/>
      <c r="J72" s="2"/>
      <c r="K72" s="2"/>
      <c r="L72" s="2"/>
    </row>
    <row r="73" spans="5:12" ht="19" x14ac:dyDescent="0.25">
      <c r="E73" s="5" t="s">
        <v>37</v>
      </c>
      <c r="F73" s="2"/>
      <c r="G73" s="2"/>
      <c r="H73" s="2"/>
      <c r="I73" s="5"/>
      <c r="J73" s="2"/>
      <c r="K73" s="2"/>
      <c r="L73" s="2"/>
    </row>
    <row r="74" spans="5:12" x14ac:dyDescent="0.2">
      <c r="E74" s="6" t="s">
        <v>19</v>
      </c>
      <c r="F74" s="2">
        <f>(F61/(SQRT(3)))</f>
        <v>2.5206031379768262E-2</v>
      </c>
      <c r="G74" s="2">
        <f>(G61/(SQRT(3)))</f>
        <v>3.6963706752859032E-3</v>
      </c>
      <c r="H74" s="2">
        <f>(H61/(SQRT(3)))</f>
        <v>2.7828143319321316E-2</v>
      </c>
      <c r="I74" s="6"/>
      <c r="J74" s="2"/>
      <c r="K74" s="2"/>
      <c r="L74" s="2"/>
    </row>
    <row r="75" spans="5:12" x14ac:dyDescent="0.2">
      <c r="E75" s="6" t="s">
        <v>20</v>
      </c>
      <c r="F75" s="2">
        <f t="shared" ref="F75:H76" si="24">(F62/(SQRT(3)))</f>
        <v>2.3193817514573646E-2</v>
      </c>
      <c r="G75" s="2">
        <f t="shared" si="24"/>
        <v>4.3798107386476166E-3</v>
      </c>
      <c r="H75" s="2">
        <f t="shared" si="24"/>
        <v>2.0213585242885329E-2</v>
      </c>
      <c r="I75" s="6"/>
      <c r="J75" s="2"/>
      <c r="K75" s="2"/>
      <c r="L75" s="2"/>
    </row>
    <row r="76" spans="5:12" x14ac:dyDescent="0.2">
      <c r="E76" s="6" t="s">
        <v>21</v>
      </c>
      <c r="F76" s="2">
        <f>(F63/(SQRT(3)))</f>
        <v>9.4313202520488314E-3</v>
      </c>
      <c r="G76" s="2">
        <f t="shared" si="24"/>
        <v>1.2404780937489803E-2</v>
      </c>
      <c r="H76" s="2">
        <f t="shared" si="24"/>
        <v>1.934919900486996E-2</v>
      </c>
      <c r="I76" s="6"/>
      <c r="J76" s="2"/>
      <c r="K76" s="2"/>
      <c r="L76" s="2"/>
    </row>
    <row r="77" spans="5:12" x14ac:dyDescent="0.2">
      <c r="E77" s="6" t="s">
        <v>22</v>
      </c>
      <c r="F77" s="2">
        <f t="shared" ref="F77:H83" si="25">(F64/(SQRT(3)))</f>
        <v>1.2211265288811205E-2</v>
      </c>
      <c r="G77" s="2">
        <f t="shared" si="25"/>
        <v>2.279843868447122E-2</v>
      </c>
      <c r="H77" s="2">
        <f t="shared" si="25"/>
        <v>1.738688523434076E-2</v>
      </c>
      <c r="I77" s="6"/>
      <c r="J77" s="2"/>
      <c r="K77" s="2"/>
      <c r="L77" s="2"/>
    </row>
    <row r="78" spans="5:12" x14ac:dyDescent="0.2">
      <c r="E78" s="6" t="s">
        <v>23</v>
      </c>
      <c r="F78" s="2">
        <f t="shared" si="25"/>
        <v>1.0407255037720088E-2</v>
      </c>
      <c r="G78" s="2">
        <f t="shared" si="25"/>
        <v>1.1355897053939234E-2</v>
      </c>
      <c r="H78" s="2">
        <f>(H65/(SQRT(3)))</f>
        <v>9.4894746092518789E-4</v>
      </c>
      <c r="I78" s="6"/>
      <c r="J78" s="2"/>
      <c r="K78" s="2"/>
      <c r="L78" s="2"/>
    </row>
    <row r="79" spans="5:12" x14ac:dyDescent="0.2">
      <c r="E79" s="6" t="s">
        <v>24</v>
      </c>
      <c r="F79" s="2">
        <f t="shared" si="25"/>
        <v>1.8486665929021268E-3</v>
      </c>
      <c r="G79" s="2">
        <f t="shared" si="25"/>
        <v>4.2170313946836803E-3</v>
      </c>
      <c r="H79" s="2">
        <f t="shared" si="25"/>
        <v>2.5911455534661149E-3</v>
      </c>
      <c r="I79" s="6"/>
      <c r="J79" s="2"/>
      <c r="K79" s="2"/>
      <c r="L79" s="2"/>
    </row>
    <row r="80" spans="5:12" x14ac:dyDescent="0.2">
      <c r="E80" s="6" t="s">
        <v>25</v>
      </c>
      <c r="F80" s="2">
        <f t="shared" si="25"/>
        <v>2.3934904831116065E-2</v>
      </c>
      <c r="G80" s="2">
        <f>(G67/(SQRT(3)))</f>
        <v>2.7485191552757686E-2</v>
      </c>
      <c r="H80" s="2">
        <f t="shared" si="25"/>
        <v>3.5546209566487057E-3</v>
      </c>
      <c r="I80" s="6"/>
      <c r="J80" s="2"/>
      <c r="K80" s="2"/>
      <c r="L80" s="2"/>
    </row>
    <row r="81" spans="5:12" x14ac:dyDescent="0.2">
      <c r="E81" s="6" t="s">
        <v>26</v>
      </c>
      <c r="F81" s="2">
        <f t="shared" si="25"/>
        <v>6.0370541172438024E-3</v>
      </c>
      <c r="G81" s="2">
        <f t="shared" si="25"/>
        <v>7.9797980357532335E-3</v>
      </c>
      <c r="H81" s="2">
        <f t="shared" si="25"/>
        <v>1.9543684966196054E-3</v>
      </c>
      <c r="I81" s="6"/>
      <c r="J81" s="2"/>
      <c r="K81" s="2"/>
      <c r="L81" s="2"/>
    </row>
    <row r="82" spans="5:12" x14ac:dyDescent="0.2">
      <c r="E82" s="6" t="s">
        <v>36</v>
      </c>
      <c r="F82" s="2">
        <f t="shared" si="25"/>
        <v>2.0040277636760584E-2</v>
      </c>
      <c r="G82" s="2">
        <f t="shared" si="25"/>
        <v>2.3514736769650022E-2</v>
      </c>
      <c r="H82" s="2">
        <f t="shared" si="25"/>
        <v>3.5905213158763964E-3</v>
      </c>
      <c r="I82" s="6"/>
      <c r="J82" s="2"/>
      <c r="K82" s="2"/>
      <c r="L82" s="2"/>
    </row>
    <row r="83" spans="5:12" x14ac:dyDescent="0.2">
      <c r="E83" s="6" t="s">
        <v>28</v>
      </c>
      <c r="F83" s="2">
        <f t="shared" si="25"/>
        <v>2.1290104905771011E-2</v>
      </c>
      <c r="G83" s="2">
        <f t="shared" si="25"/>
        <v>2.5999685689021376E-2</v>
      </c>
      <c r="H83" s="2">
        <f>(H70/(SQRT(3)))</f>
        <v>4.8999130996383814E-3</v>
      </c>
      <c r="I83" s="6"/>
      <c r="J83" s="2"/>
      <c r="K83" s="2"/>
      <c r="L83" s="2"/>
    </row>
    <row r="84" spans="5:12" x14ac:dyDescent="0.2">
      <c r="E84" s="6" t="s">
        <v>29</v>
      </c>
      <c r="F84" s="2">
        <f>(F71/(SQRT(3)))</f>
        <v>2.3392189170911508E-2</v>
      </c>
      <c r="G84" s="2">
        <f>(G71/(SQRT(3)))</f>
        <v>3.0303718740297386E-2</v>
      </c>
      <c r="H84" s="2">
        <f t="shared" ref="H84" si="26">(H71/(SQRT(3)))</f>
        <v>6.9445054600521623E-3</v>
      </c>
      <c r="I84" s="6"/>
      <c r="J84" s="2"/>
      <c r="K84" s="2"/>
      <c r="L84" s="2"/>
    </row>
    <row r="85" spans="5:12" x14ac:dyDescent="0.2">
      <c r="E85" s="6" t="s">
        <v>30</v>
      </c>
      <c r="F85" s="2">
        <f>(F72/(SQRT(3)))</f>
        <v>1.9233140642249635E-2</v>
      </c>
      <c r="G85" s="2">
        <f>(G72/(SQRT(3)))</f>
        <v>2.0764879211349535E-2</v>
      </c>
      <c r="H85" s="2">
        <f>(H72/(SQRT(3)))</f>
        <v>1.6599801330400774E-3</v>
      </c>
      <c r="I85" s="6"/>
      <c r="J85" s="2"/>
      <c r="K85" s="2"/>
      <c r="L85" s="2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workbookViewId="0">
      <selection sqref="A1:AC90"/>
    </sheetView>
  </sheetViews>
  <sheetFormatPr baseColWidth="10" defaultRowHeight="16" x14ac:dyDescent="0.2"/>
  <sheetData>
    <row r="1" spans="1:12" ht="19" x14ac:dyDescent="0.25">
      <c r="A1" s="5" t="s">
        <v>11</v>
      </c>
    </row>
    <row r="2" spans="1:12" x14ac:dyDescent="0.2">
      <c r="A2" t="s">
        <v>41</v>
      </c>
    </row>
    <row r="3" spans="1:12" x14ac:dyDescent="0.2">
      <c r="B3" t="s">
        <v>13</v>
      </c>
      <c r="C3" t="s">
        <v>14</v>
      </c>
      <c r="D3" t="s">
        <v>15</v>
      </c>
      <c r="E3" t="s">
        <v>16</v>
      </c>
      <c r="F3" t="s">
        <v>8</v>
      </c>
      <c r="G3" t="s">
        <v>9</v>
      </c>
      <c r="H3" t="s">
        <v>17</v>
      </c>
      <c r="I3" t="s">
        <v>18</v>
      </c>
      <c r="J3" s="6"/>
      <c r="K3" s="6"/>
      <c r="L3" s="6"/>
    </row>
    <row r="4" spans="1:12" x14ac:dyDescent="0.2">
      <c r="A4" s="6" t="s">
        <v>19</v>
      </c>
      <c r="B4">
        <v>3403.933</v>
      </c>
      <c r="C4">
        <v>216.19200000000001</v>
      </c>
      <c r="D4">
        <v>16134.602000000001</v>
      </c>
      <c r="E4">
        <f t="shared" ref="E4:E14" si="0">SUM(B4:D4)</f>
        <v>19754.726999999999</v>
      </c>
      <c r="F4" s="7">
        <f t="shared" ref="F4:F14" si="1">B4/E4</f>
        <v>0.17230979704250027</v>
      </c>
      <c r="G4" s="7">
        <f t="shared" ref="G4:G13" si="2">C4/E4</f>
        <v>1.0943811068611579E-2</v>
      </c>
      <c r="H4" s="7">
        <f t="shared" ref="H4:H14" si="3">(B4+C4)/E4</f>
        <v>0.18325360811111185</v>
      </c>
      <c r="I4" s="7">
        <f t="shared" ref="I4:I14" si="4">D4/E4</f>
        <v>0.8167463918888882</v>
      </c>
      <c r="J4" s="2"/>
      <c r="K4" s="2"/>
      <c r="L4" s="2"/>
    </row>
    <row r="5" spans="1:12" x14ac:dyDescent="0.2">
      <c r="A5" s="6" t="s">
        <v>20</v>
      </c>
      <c r="B5">
        <v>6778.7309999999998</v>
      </c>
      <c r="C5">
        <v>214.26300000000001</v>
      </c>
      <c r="D5">
        <v>13701.48</v>
      </c>
      <c r="E5">
        <f t="shared" si="0"/>
        <v>20694.473999999998</v>
      </c>
      <c r="F5" s="7">
        <f t="shared" si="1"/>
        <v>0.32756237244783321</v>
      </c>
      <c r="G5" s="7">
        <f t="shared" si="2"/>
        <v>1.0353633535213314E-2</v>
      </c>
      <c r="H5" s="7">
        <f t="shared" si="3"/>
        <v>0.3379160059830465</v>
      </c>
      <c r="I5" s="7">
        <f t="shared" si="4"/>
        <v>0.6620839940169535</v>
      </c>
      <c r="J5" s="2"/>
      <c r="K5" s="2"/>
      <c r="L5" s="2"/>
    </row>
    <row r="6" spans="1:12" x14ac:dyDescent="0.2">
      <c r="A6" s="6" t="s">
        <v>21</v>
      </c>
      <c r="B6">
        <v>8325.9740000000002</v>
      </c>
      <c r="C6">
        <v>168.607</v>
      </c>
      <c r="D6">
        <v>14332.48</v>
      </c>
      <c r="E6">
        <f t="shared" si="0"/>
        <v>22827.061000000002</v>
      </c>
      <c r="F6" s="7">
        <f t="shared" si="1"/>
        <v>0.36474139180685589</v>
      </c>
      <c r="G6" s="7">
        <f t="shared" si="2"/>
        <v>7.38627719091827E-3</v>
      </c>
      <c r="H6" s="7">
        <f t="shared" si="3"/>
        <v>0.37212766899777416</v>
      </c>
      <c r="I6" s="7">
        <f t="shared" si="4"/>
        <v>0.62787233100222573</v>
      </c>
      <c r="J6" s="2"/>
      <c r="K6" s="2"/>
      <c r="L6" s="2"/>
    </row>
    <row r="7" spans="1:12" x14ac:dyDescent="0.2">
      <c r="A7" s="6" t="s">
        <v>22</v>
      </c>
      <c r="B7">
        <v>10711.61</v>
      </c>
      <c r="C7">
        <v>373.971</v>
      </c>
      <c r="D7">
        <v>13711.359</v>
      </c>
      <c r="E7">
        <f>SUM(B7:D7)</f>
        <v>24796.940000000002</v>
      </c>
      <c r="F7" s="7">
        <f t="shared" si="1"/>
        <v>0.4319730579660232</v>
      </c>
      <c r="G7" s="7">
        <f t="shared" si="2"/>
        <v>1.5081336648796181E-2</v>
      </c>
      <c r="H7" s="7">
        <f t="shared" si="3"/>
        <v>0.44705439461481938</v>
      </c>
      <c r="I7" s="7">
        <f t="shared" si="4"/>
        <v>0.55294560538518056</v>
      </c>
      <c r="J7" s="2"/>
      <c r="K7" s="2"/>
      <c r="L7" s="2"/>
    </row>
    <row r="8" spans="1:12" x14ac:dyDescent="0.2">
      <c r="A8" s="6" t="s">
        <v>23</v>
      </c>
      <c r="B8">
        <v>13523.731</v>
      </c>
      <c r="C8">
        <v>322.84899999999999</v>
      </c>
      <c r="D8">
        <v>11104.53</v>
      </c>
      <c r="E8">
        <f t="shared" si="0"/>
        <v>24951.11</v>
      </c>
      <c r="F8" s="7">
        <f t="shared" si="1"/>
        <v>0.54200919317817919</v>
      </c>
      <c r="G8" s="7">
        <f t="shared" si="2"/>
        <v>1.2939264024726754E-2</v>
      </c>
      <c r="H8" s="7">
        <f t="shared" si="3"/>
        <v>0.55494845720290598</v>
      </c>
      <c r="I8" s="7">
        <f t="shared" si="4"/>
        <v>0.44505154279709402</v>
      </c>
      <c r="J8" s="2"/>
      <c r="K8" s="2"/>
      <c r="L8" s="2"/>
    </row>
    <row r="9" spans="1:12" x14ac:dyDescent="0.2">
      <c r="A9" s="6" t="s">
        <v>24</v>
      </c>
      <c r="B9">
        <v>17072.267</v>
      </c>
      <c r="C9">
        <v>317.09199999999998</v>
      </c>
      <c r="D9">
        <v>9000.8230000000003</v>
      </c>
      <c r="E9">
        <f t="shared" si="0"/>
        <v>26390.182000000001</v>
      </c>
      <c r="F9" s="7">
        <f t="shared" si="1"/>
        <v>0.64691736495034402</v>
      </c>
      <c r="G9" s="7">
        <f t="shared" si="2"/>
        <v>1.2015529108514673E-2</v>
      </c>
      <c r="H9" s="7">
        <f t="shared" si="3"/>
        <v>0.65893289405885869</v>
      </c>
      <c r="I9" s="7">
        <f t="shared" si="4"/>
        <v>0.34106710594114131</v>
      </c>
      <c r="J9" s="2"/>
      <c r="K9" s="2"/>
      <c r="L9" s="2"/>
    </row>
    <row r="10" spans="1:12" x14ac:dyDescent="0.2">
      <c r="A10" s="6" t="s">
        <v>25</v>
      </c>
      <c r="B10">
        <v>20000.53</v>
      </c>
      <c r="C10">
        <v>296.678</v>
      </c>
      <c r="D10">
        <v>6548.9740000000002</v>
      </c>
      <c r="E10">
        <f t="shared" si="0"/>
        <v>26846.182000000001</v>
      </c>
      <c r="F10" s="7">
        <f t="shared" si="1"/>
        <v>0.74500463417852114</v>
      </c>
      <c r="G10" s="7">
        <f t="shared" si="2"/>
        <v>1.1051031390608914E-2</v>
      </c>
      <c r="H10" s="7">
        <f t="shared" si="3"/>
        <v>0.75605566556913006</v>
      </c>
      <c r="I10" s="7">
        <f t="shared" si="4"/>
        <v>0.24394433443086991</v>
      </c>
      <c r="J10" s="2"/>
      <c r="K10" s="2"/>
      <c r="L10" s="2"/>
    </row>
    <row r="11" spans="1:12" x14ac:dyDescent="0.2">
      <c r="A11" s="6" t="s">
        <v>26</v>
      </c>
      <c r="B11">
        <v>20459.874</v>
      </c>
      <c r="C11">
        <v>255.84899999999999</v>
      </c>
      <c r="D11">
        <v>4786.8819999999996</v>
      </c>
      <c r="E11">
        <f t="shared" si="0"/>
        <v>25502.604999999996</v>
      </c>
      <c r="F11" s="7">
        <f t="shared" si="1"/>
        <v>0.80226604301795845</v>
      </c>
      <c r="G11" s="7">
        <f t="shared" si="2"/>
        <v>1.0032269252494012E-2</v>
      </c>
      <c r="H11" s="7">
        <f t="shared" si="3"/>
        <v>0.81229831227045246</v>
      </c>
      <c r="I11" s="7">
        <f t="shared" si="4"/>
        <v>0.18770168772954765</v>
      </c>
      <c r="J11" s="2"/>
      <c r="K11" s="2"/>
      <c r="L11" s="2"/>
    </row>
    <row r="12" spans="1:12" x14ac:dyDescent="0.2">
      <c r="A12" s="6" t="s">
        <v>27</v>
      </c>
      <c r="B12">
        <v>19708.338</v>
      </c>
      <c r="C12">
        <v>227.09200000000001</v>
      </c>
      <c r="D12">
        <v>3874.8609999999999</v>
      </c>
      <c r="E12">
        <f t="shared" si="0"/>
        <v>23810.291000000001</v>
      </c>
      <c r="F12" s="7">
        <f t="shared" si="1"/>
        <v>0.82772352509257441</v>
      </c>
      <c r="G12" s="7">
        <f t="shared" si="2"/>
        <v>9.5375566808486301E-3</v>
      </c>
      <c r="H12" s="7">
        <f t="shared" si="3"/>
        <v>0.83726108177342307</v>
      </c>
      <c r="I12" s="7">
        <f t="shared" si="4"/>
        <v>0.16273891822657688</v>
      </c>
      <c r="J12" s="2"/>
      <c r="K12" s="2"/>
      <c r="L12" s="2"/>
    </row>
    <row r="13" spans="1:12" x14ac:dyDescent="0.2">
      <c r="A13" s="6" t="s">
        <v>28</v>
      </c>
      <c r="B13">
        <v>20439.267</v>
      </c>
      <c r="C13">
        <v>428.971</v>
      </c>
      <c r="D13">
        <v>3001.2550000000001</v>
      </c>
      <c r="E13">
        <f t="shared" si="0"/>
        <v>23869.493000000002</v>
      </c>
      <c r="F13" s="7">
        <f t="shared" si="1"/>
        <v>0.85629246503057266</v>
      </c>
      <c r="G13" s="7">
        <f t="shared" si="2"/>
        <v>1.7971517032221839E-2</v>
      </c>
      <c r="H13" s="7">
        <f t="shared" si="3"/>
        <v>0.87426398206279454</v>
      </c>
      <c r="I13" s="7">
        <f t="shared" si="4"/>
        <v>0.12573601793720546</v>
      </c>
      <c r="J13" s="2"/>
      <c r="K13" s="2"/>
      <c r="L13" s="2"/>
    </row>
    <row r="14" spans="1:12" x14ac:dyDescent="0.2">
      <c r="A14" s="6" t="s">
        <v>29</v>
      </c>
      <c r="B14">
        <v>23681.51</v>
      </c>
      <c r="C14">
        <v>407.74900000000002</v>
      </c>
      <c r="D14">
        <v>2105.598</v>
      </c>
      <c r="E14">
        <f t="shared" si="0"/>
        <v>26194.856999999996</v>
      </c>
      <c r="F14" s="7">
        <f t="shared" si="1"/>
        <v>0.90405189079673165</v>
      </c>
      <c r="G14" s="7">
        <f>C14/E14</f>
        <v>1.5565994500370821E-2</v>
      </c>
      <c r="H14" s="7">
        <f t="shared" si="3"/>
        <v>0.91961788529710242</v>
      </c>
      <c r="I14" s="7">
        <f t="shared" si="4"/>
        <v>8.0382114702897606E-2</v>
      </c>
      <c r="J14" s="2"/>
      <c r="K14" s="2"/>
      <c r="L14" s="2"/>
    </row>
    <row r="15" spans="1:12" x14ac:dyDescent="0.2">
      <c r="A15" s="6" t="s">
        <v>30</v>
      </c>
      <c r="B15">
        <v>20414.024000000001</v>
      </c>
      <c r="C15">
        <v>512.04200000000003</v>
      </c>
      <c r="D15">
        <v>1970.4770000000001</v>
      </c>
      <c r="E15">
        <f>SUM(B15:D15)</f>
        <v>22896.543000000001</v>
      </c>
      <c r="F15" s="7">
        <f>B15/E15</f>
        <v>0.89157668910979271</v>
      </c>
      <c r="G15" s="7">
        <f>C15/E15</f>
        <v>2.2363288641433773E-2</v>
      </c>
      <c r="H15" s="7">
        <f>(B15+C15)/E15</f>
        <v>0.91393997775122648</v>
      </c>
      <c r="I15" s="7">
        <f>D15/E15</f>
        <v>8.6060022248773529E-2</v>
      </c>
      <c r="J15" s="2"/>
      <c r="K15" s="2"/>
      <c r="L15" s="2"/>
    </row>
    <row r="16" spans="1:12" ht="19" x14ac:dyDescent="0.25">
      <c r="A16" s="5" t="s">
        <v>31</v>
      </c>
    </row>
    <row r="17" spans="1:12" x14ac:dyDescent="0.2">
      <c r="A17" t="s">
        <v>42</v>
      </c>
    </row>
    <row r="18" spans="1:12" x14ac:dyDescent="0.2">
      <c r="B18" t="s">
        <v>13</v>
      </c>
      <c r="C18" t="s">
        <v>14</v>
      </c>
      <c r="D18" t="s">
        <v>15</v>
      </c>
      <c r="E18" t="s">
        <v>16</v>
      </c>
      <c r="F18" t="s">
        <v>8</v>
      </c>
      <c r="G18" t="s">
        <v>9</v>
      </c>
      <c r="H18" t="s">
        <v>17</v>
      </c>
      <c r="I18" t="s">
        <v>18</v>
      </c>
      <c r="J18" s="6"/>
      <c r="K18" s="6"/>
      <c r="L18" s="6"/>
    </row>
    <row r="19" spans="1:12" x14ac:dyDescent="0.2">
      <c r="A19" s="6" t="s">
        <v>19</v>
      </c>
      <c r="B19">
        <v>3791.2959999999998</v>
      </c>
      <c r="C19">
        <v>268.19200000000001</v>
      </c>
      <c r="D19">
        <v>10278.288</v>
      </c>
      <c r="E19">
        <f t="shared" ref="E19:E29" si="5">SUM(B19:D19)</f>
        <v>14337.776</v>
      </c>
      <c r="F19" s="7">
        <f t="shared" ref="F19:F29" si="6">B19/E19</f>
        <v>0.2644270631651659</v>
      </c>
      <c r="G19" s="7">
        <f t="shared" ref="G19:G30" si="7">C19/E19</f>
        <v>1.8705272003133541E-2</v>
      </c>
      <c r="H19" s="7">
        <f t="shared" ref="H19:H30" si="8">(B19+C19)/E19</f>
        <v>0.28313233516829944</v>
      </c>
      <c r="I19" s="7">
        <f t="shared" ref="I19:I29" si="9">D19/E19</f>
        <v>0.71686766483170061</v>
      </c>
      <c r="J19" s="2"/>
      <c r="K19" s="2"/>
      <c r="L19" s="2"/>
    </row>
    <row r="20" spans="1:12" x14ac:dyDescent="0.2">
      <c r="A20" s="6" t="s">
        <v>20</v>
      </c>
      <c r="B20">
        <v>6443.7610000000004</v>
      </c>
      <c r="C20">
        <v>218.607</v>
      </c>
      <c r="D20">
        <v>10107.581</v>
      </c>
      <c r="E20">
        <f t="shared" si="5"/>
        <v>16769.949000000001</v>
      </c>
      <c r="F20" s="7">
        <f t="shared" si="6"/>
        <v>0.38424451976568325</v>
      </c>
      <c r="G20" s="7">
        <f t="shared" si="7"/>
        <v>1.3035638927703357E-2</v>
      </c>
      <c r="H20" s="7">
        <f t="shared" si="8"/>
        <v>0.39728015869338662</v>
      </c>
      <c r="I20" s="7">
        <f t="shared" si="9"/>
        <v>0.60271984130661338</v>
      </c>
      <c r="J20" s="2"/>
      <c r="K20" s="2"/>
      <c r="L20" s="2"/>
    </row>
    <row r="21" spans="1:12" x14ac:dyDescent="0.2">
      <c r="A21" s="6" t="s">
        <v>21</v>
      </c>
      <c r="B21">
        <v>7819.7110000000002</v>
      </c>
      <c r="C21">
        <v>232.02099999999999</v>
      </c>
      <c r="D21">
        <v>10397.116</v>
      </c>
      <c r="E21">
        <f t="shared" si="5"/>
        <v>18448.847999999998</v>
      </c>
      <c r="F21" s="7">
        <f t="shared" si="6"/>
        <v>0.4238590398706738</v>
      </c>
      <c r="G21" s="7">
        <f t="shared" si="7"/>
        <v>1.2576449217859024E-2</v>
      </c>
      <c r="H21" s="7">
        <f t="shared" si="8"/>
        <v>0.43643548908853286</v>
      </c>
      <c r="I21" s="7">
        <f t="shared" si="9"/>
        <v>0.56356451091146731</v>
      </c>
      <c r="J21" s="2"/>
      <c r="K21" s="2"/>
      <c r="L21" s="2"/>
    </row>
    <row r="22" spans="1:12" x14ac:dyDescent="0.2">
      <c r="A22" s="6" t="s">
        <v>22</v>
      </c>
      <c r="B22">
        <v>9886.0750000000007</v>
      </c>
      <c r="C22">
        <v>182.19200000000001</v>
      </c>
      <c r="D22">
        <v>8255.4590000000007</v>
      </c>
      <c r="E22">
        <f t="shared" si="5"/>
        <v>18323.726000000002</v>
      </c>
      <c r="F22" s="7">
        <f t="shared" si="6"/>
        <v>0.53952318431305946</v>
      </c>
      <c r="G22" s="7">
        <f t="shared" si="7"/>
        <v>9.9429559250121934E-3</v>
      </c>
      <c r="H22" s="7">
        <f t="shared" si="8"/>
        <v>0.54946614023807161</v>
      </c>
      <c r="I22" s="7">
        <f t="shared" si="9"/>
        <v>0.45053385976192833</v>
      </c>
      <c r="J22" s="2"/>
      <c r="K22" s="2"/>
      <c r="L22" s="2"/>
    </row>
    <row r="23" spans="1:12" x14ac:dyDescent="0.2">
      <c r="A23" s="6" t="s">
        <v>23</v>
      </c>
      <c r="B23">
        <v>11896.882</v>
      </c>
      <c r="C23">
        <v>185.02099999999999</v>
      </c>
      <c r="D23">
        <v>5159.7309999999998</v>
      </c>
      <c r="E23">
        <f t="shared" si="5"/>
        <v>17241.633999999998</v>
      </c>
      <c r="F23" s="7">
        <f t="shared" si="6"/>
        <v>0.69000896318759586</v>
      </c>
      <c r="G23" s="7">
        <f t="shared" si="7"/>
        <v>1.073105948078935E-2</v>
      </c>
      <c r="H23" s="7">
        <f t="shared" si="8"/>
        <v>0.7007400226683852</v>
      </c>
      <c r="I23" s="7">
        <f t="shared" si="9"/>
        <v>0.29925997733161486</v>
      </c>
      <c r="J23" s="2"/>
      <c r="K23" s="2"/>
      <c r="L23" s="2"/>
    </row>
    <row r="24" spans="1:12" x14ac:dyDescent="0.2">
      <c r="A24" s="6" t="s">
        <v>24</v>
      </c>
      <c r="B24">
        <v>14477.075000000001</v>
      </c>
      <c r="C24">
        <v>201.435</v>
      </c>
      <c r="D24">
        <v>3691.5889999999999</v>
      </c>
      <c r="E24">
        <f t="shared" si="5"/>
        <v>18370.099000000002</v>
      </c>
      <c r="F24" s="7">
        <f t="shared" si="6"/>
        <v>0.78807822429263985</v>
      </c>
      <c r="G24" s="7">
        <f t="shared" si="7"/>
        <v>1.0965373675993798E-2</v>
      </c>
      <c r="H24" s="7">
        <f t="shared" si="8"/>
        <v>0.79904359796863367</v>
      </c>
      <c r="I24" s="7">
        <f t="shared" si="9"/>
        <v>0.20095640203136628</v>
      </c>
      <c r="J24" s="2"/>
      <c r="K24" s="2"/>
      <c r="L24" s="2"/>
    </row>
    <row r="25" spans="1:12" x14ac:dyDescent="0.2">
      <c r="A25" s="6" t="s">
        <v>25</v>
      </c>
      <c r="B25">
        <v>14790.004000000001</v>
      </c>
      <c r="C25">
        <v>139.02099999999999</v>
      </c>
      <c r="D25">
        <v>3186.2249999999999</v>
      </c>
      <c r="E25">
        <f t="shared" si="5"/>
        <v>18115.25</v>
      </c>
      <c r="F25" s="7">
        <f t="shared" si="6"/>
        <v>0.81643940878541565</v>
      </c>
      <c r="G25" s="7">
        <f t="shared" si="7"/>
        <v>7.674252356440015E-3</v>
      </c>
      <c r="H25" s="7">
        <f t="shared" si="8"/>
        <v>0.82411366114185569</v>
      </c>
      <c r="I25" s="7">
        <f t="shared" si="9"/>
        <v>0.17588633885814436</v>
      </c>
      <c r="J25" s="2"/>
      <c r="K25" s="2"/>
      <c r="L25" s="2"/>
    </row>
    <row r="26" spans="1:12" x14ac:dyDescent="0.2">
      <c r="A26" s="6" t="s">
        <v>26</v>
      </c>
      <c r="B26">
        <v>14358.710999999999</v>
      </c>
      <c r="C26">
        <v>153.435</v>
      </c>
      <c r="D26">
        <v>2514.6190000000001</v>
      </c>
      <c r="E26">
        <f t="shared" si="5"/>
        <v>17026.764999999999</v>
      </c>
      <c r="F26" s="7">
        <f t="shared" si="6"/>
        <v>0.8433023536766967</v>
      </c>
      <c r="G26" s="7">
        <f t="shared" si="7"/>
        <v>9.011400580204167E-3</v>
      </c>
      <c r="H26" s="7">
        <f t="shared" si="8"/>
        <v>0.85231375425690081</v>
      </c>
      <c r="I26" s="7">
        <f t="shared" si="9"/>
        <v>0.14768624574309919</v>
      </c>
      <c r="J26" s="2"/>
      <c r="K26" s="2"/>
      <c r="L26" s="2"/>
    </row>
    <row r="27" spans="1:12" x14ac:dyDescent="0.2">
      <c r="A27" s="6" t="s">
        <v>27</v>
      </c>
      <c r="B27">
        <v>14506.245999999999</v>
      </c>
      <c r="C27">
        <v>163.02099999999999</v>
      </c>
      <c r="D27">
        <v>1798.4770000000001</v>
      </c>
      <c r="E27">
        <f t="shared" si="5"/>
        <v>16467.743999999999</v>
      </c>
      <c r="F27" s="7">
        <f t="shared" si="6"/>
        <v>0.88088848114228646</v>
      </c>
      <c r="G27" s="7">
        <f t="shared" si="7"/>
        <v>9.8994130586436118E-3</v>
      </c>
      <c r="H27" s="7">
        <f t="shared" si="8"/>
        <v>0.89078789420093007</v>
      </c>
      <c r="I27" s="7">
        <f t="shared" si="9"/>
        <v>0.10921210579907001</v>
      </c>
      <c r="J27" s="2"/>
      <c r="K27" s="2"/>
      <c r="L27" s="2"/>
    </row>
    <row r="28" spans="1:12" x14ac:dyDescent="0.2">
      <c r="A28" s="6" t="s">
        <v>28</v>
      </c>
      <c r="B28">
        <v>16387.196</v>
      </c>
      <c r="C28">
        <v>202.84899999999999</v>
      </c>
      <c r="D28">
        <v>1323.163</v>
      </c>
      <c r="E28">
        <f t="shared" si="5"/>
        <v>17913.207999999999</v>
      </c>
      <c r="F28" s="7">
        <f t="shared" si="6"/>
        <v>0.91481079212612282</v>
      </c>
      <c r="G28" s="7">
        <f t="shared" si="7"/>
        <v>1.1323990655386796E-2</v>
      </c>
      <c r="H28" s="7">
        <f>(B28+C28)/E28</f>
        <v>0.92613478278150951</v>
      </c>
      <c r="I28" s="7">
        <f t="shared" si="9"/>
        <v>7.3865217218490403E-2</v>
      </c>
      <c r="J28" s="2"/>
      <c r="K28" s="2"/>
      <c r="L28" s="2"/>
    </row>
    <row r="29" spans="1:12" x14ac:dyDescent="0.2">
      <c r="A29" s="6" t="s">
        <v>29</v>
      </c>
      <c r="B29">
        <v>17984.973999999998</v>
      </c>
      <c r="C29">
        <v>196.26300000000001</v>
      </c>
      <c r="D29">
        <v>1199.749</v>
      </c>
      <c r="E29">
        <f t="shared" si="5"/>
        <v>19380.985999999997</v>
      </c>
      <c r="F29" s="7">
        <f t="shared" si="6"/>
        <v>0.9279700217522473</v>
      </c>
      <c r="G29" s="7">
        <f t="shared" si="7"/>
        <v>1.0126574571593005E-2</v>
      </c>
      <c r="H29" s="7">
        <f t="shared" si="8"/>
        <v>0.93809659632384024</v>
      </c>
      <c r="I29" s="7">
        <f t="shared" si="9"/>
        <v>6.1903403676159728E-2</v>
      </c>
      <c r="J29" s="2"/>
      <c r="K29" s="2"/>
      <c r="L29" s="2"/>
    </row>
    <row r="30" spans="1:12" x14ac:dyDescent="0.2">
      <c r="A30" s="6" t="s">
        <v>30</v>
      </c>
      <c r="B30">
        <v>17004.367999999999</v>
      </c>
      <c r="C30">
        <v>251.84899999999999</v>
      </c>
      <c r="D30">
        <v>1116.92</v>
      </c>
      <c r="E30">
        <f>SUM(B30:D30)</f>
        <v>18373.136999999995</v>
      </c>
      <c r="F30" s="7">
        <f>B30/E30</f>
        <v>0.92550161684420051</v>
      </c>
      <c r="G30" s="7">
        <f t="shared" si="7"/>
        <v>1.3707457795584937E-2</v>
      </c>
      <c r="H30" s="7">
        <f t="shared" si="8"/>
        <v>0.93920907463978531</v>
      </c>
      <c r="I30" s="7">
        <f>D30/E30</f>
        <v>6.079092536021477E-2</v>
      </c>
      <c r="J30" s="2"/>
      <c r="K30" s="2"/>
      <c r="L30" s="2"/>
    </row>
    <row r="31" spans="1:12" ht="19" x14ac:dyDescent="0.25">
      <c r="A31" s="5" t="s">
        <v>33</v>
      </c>
    </row>
    <row r="32" spans="1:12" x14ac:dyDescent="0.2">
      <c r="A32" t="s">
        <v>43</v>
      </c>
    </row>
    <row r="33" spans="1:12" x14ac:dyDescent="0.2">
      <c r="B33" t="s">
        <v>13</v>
      </c>
      <c r="C33" t="s">
        <v>14</v>
      </c>
      <c r="D33" t="s">
        <v>15</v>
      </c>
      <c r="E33" t="s">
        <v>16</v>
      </c>
      <c r="F33" t="s">
        <v>8</v>
      </c>
      <c r="G33" t="s">
        <v>9</v>
      </c>
      <c r="H33" t="s">
        <v>17</v>
      </c>
      <c r="I33" t="s">
        <v>18</v>
      </c>
      <c r="J33" s="6"/>
      <c r="K33" s="6"/>
      <c r="L33" s="6"/>
    </row>
    <row r="34" spans="1:12" x14ac:dyDescent="0.2">
      <c r="A34" s="6" t="s">
        <v>19</v>
      </c>
      <c r="B34">
        <v>3802.518</v>
      </c>
      <c r="C34">
        <v>334.09199999999998</v>
      </c>
      <c r="D34">
        <v>9374.0949999999993</v>
      </c>
      <c r="E34">
        <f t="shared" ref="E34:E45" si="10">SUM(B34:D34)</f>
        <v>13510.704999999998</v>
      </c>
      <c r="F34" s="7">
        <f t="shared" ref="F34:F44" si="11">B34/E34</f>
        <v>0.28144482467791287</v>
      </c>
      <c r="G34" s="7">
        <f t="shared" ref="G34:G45" si="12">C34/E34</f>
        <v>2.4727947209268505E-2</v>
      </c>
      <c r="H34" s="7">
        <f t="shared" ref="H34:H45" si="13">(B34+C34)/E34</f>
        <v>0.30617277188718134</v>
      </c>
      <c r="I34" s="7">
        <f t="shared" ref="I34:I45" si="14">D34/E34</f>
        <v>0.69382722811281872</v>
      </c>
      <c r="J34" s="2"/>
      <c r="K34" s="2"/>
      <c r="L34" s="2"/>
    </row>
    <row r="35" spans="1:12" x14ac:dyDescent="0.2">
      <c r="A35" s="6" t="s">
        <v>20</v>
      </c>
      <c r="B35">
        <v>5860.8109999999997</v>
      </c>
      <c r="C35">
        <v>250.435</v>
      </c>
      <c r="D35">
        <v>7954.4390000000003</v>
      </c>
      <c r="E35">
        <f t="shared" si="10"/>
        <v>14065.685000000001</v>
      </c>
      <c r="F35" s="7">
        <f t="shared" si="11"/>
        <v>0.41667441009805062</v>
      </c>
      <c r="G35" s="7">
        <f t="shared" si="12"/>
        <v>1.7804678549249466E-2</v>
      </c>
      <c r="H35" s="7">
        <f t="shared" si="13"/>
        <v>0.43447908864730012</v>
      </c>
      <c r="I35" s="7">
        <f t="shared" si="14"/>
        <v>0.56552091135269977</v>
      </c>
      <c r="J35" s="2"/>
      <c r="K35" s="2"/>
      <c r="L35" s="2"/>
    </row>
    <row r="36" spans="1:12" x14ac:dyDescent="0.2">
      <c r="A36" s="6" t="s">
        <v>21</v>
      </c>
      <c r="B36">
        <v>6569.64</v>
      </c>
      <c r="C36">
        <v>193.607</v>
      </c>
      <c r="D36">
        <v>8452.0949999999993</v>
      </c>
      <c r="E36">
        <f t="shared" si="10"/>
        <v>15215.342000000001</v>
      </c>
      <c r="F36" s="7">
        <f t="shared" si="11"/>
        <v>0.43177734683847396</v>
      </c>
      <c r="G36" s="7">
        <f t="shared" si="12"/>
        <v>1.2724459299041717E-2</v>
      </c>
      <c r="H36" s="7">
        <f t="shared" si="13"/>
        <v>0.44450180613751566</v>
      </c>
      <c r="I36" s="7">
        <f t="shared" si="14"/>
        <v>0.55549819386248422</v>
      </c>
      <c r="J36" s="2"/>
      <c r="K36" s="2"/>
      <c r="L36" s="2"/>
    </row>
    <row r="37" spans="1:12" x14ac:dyDescent="0.2">
      <c r="A37" s="6" t="s">
        <v>22</v>
      </c>
      <c r="B37">
        <v>8120.1750000000002</v>
      </c>
      <c r="C37">
        <v>204.02099999999999</v>
      </c>
      <c r="D37">
        <v>8204.9740000000002</v>
      </c>
      <c r="E37">
        <f t="shared" si="10"/>
        <v>16529.169999999998</v>
      </c>
      <c r="F37" s="7">
        <f t="shared" si="11"/>
        <v>0.49126332417175217</v>
      </c>
      <c r="G37" s="7">
        <f t="shared" si="12"/>
        <v>1.234308800744381E-2</v>
      </c>
      <c r="H37" s="7">
        <f>(B37+C37)/E37</f>
        <v>0.50360641217919599</v>
      </c>
      <c r="I37" s="7">
        <f t="shared" si="14"/>
        <v>0.49639358782080412</v>
      </c>
      <c r="J37" s="2"/>
      <c r="K37" s="2"/>
      <c r="L37" s="2"/>
    </row>
    <row r="38" spans="1:12" x14ac:dyDescent="0.2">
      <c r="A38" s="6" t="s">
        <v>23</v>
      </c>
      <c r="B38">
        <v>10244.004000000001</v>
      </c>
      <c r="C38">
        <v>397.79899999999998</v>
      </c>
      <c r="D38">
        <v>6345.61</v>
      </c>
      <c r="E38">
        <f t="shared" si="10"/>
        <v>16987.413</v>
      </c>
      <c r="F38" s="7">
        <f t="shared" si="11"/>
        <v>0.60303496477068053</v>
      </c>
      <c r="G38" s="7">
        <f t="shared" si="12"/>
        <v>2.341727960578812E-2</v>
      </c>
      <c r="H38" s="7">
        <f t="shared" si="13"/>
        <v>0.62645224437646863</v>
      </c>
      <c r="I38" s="7">
        <f t="shared" si="14"/>
        <v>0.37354775562353132</v>
      </c>
      <c r="J38" s="2"/>
      <c r="K38" s="2"/>
      <c r="L38" s="2"/>
    </row>
    <row r="39" spans="1:12" x14ac:dyDescent="0.2">
      <c r="A39" s="6" t="s">
        <v>24</v>
      </c>
      <c r="B39">
        <v>12784.66</v>
      </c>
      <c r="C39">
        <v>256.435</v>
      </c>
      <c r="D39">
        <v>4798.0240000000003</v>
      </c>
      <c r="E39">
        <f t="shared" si="10"/>
        <v>17839.118999999999</v>
      </c>
      <c r="F39" s="7">
        <f t="shared" si="11"/>
        <v>0.71666431509313888</v>
      </c>
      <c r="G39" s="7">
        <f t="shared" si="12"/>
        <v>1.4374869072850516E-2</v>
      </c>
      <c r="H39" s="7">
        <f t="shared" si="13"/>
        <v>0.73103918416598934</v>
      </c>
      <c r="I39" s="7">
        <f t="shared" si="14"/>
        <v>0.26896081583401066</v>
      </c>
      <c r="J39" s="2"/>
      <c r="K39" s="2"/>
      <c r="L39" s="2"/>
    </row>
    <row r="40" spans="1:12" x14ac:dyDescent="0.2">
      <c r="A40" s="6" t="s">
        <v>25</v>
      </c>
      <c r="B40">
        <v>13532.710999999999</v>
      </c>
      <c r="C40">
        <v>260.60700000000003</v>
      </c>
      <c r="D40">
        <v>3818.7109999999998</v>
      </c>
      <c r="E40">
        <f t="shared" si="10"/>
        <v>17612.028999999999</v>
      </c>
      <c r="F40" s="7">
        <f t="shared" si="11"/>
        <v>0.7683788733257253</v>
      </c>
      <c r="G40" s="7">
        <f t="shared" si="12"/>
        <v>1.4797102593914651E-2</v>
      </c>
      <c r="H40" s="7">
        <f t="shared" si="13"/>
        <v>0.78317597591963994</v>
      </c>
      <c r="I40" s="7">
        <f t="shared" si="14"/>
        <v>0.21682402408036008</v>
      </c>
      <c r="J40" s="2"/>
      <c r="K40" s="2"/>
      <c r="L40" s="2"/>
    </row>
    <row r="41" spans="1:12" x14ac:dyDescent="0.2">
      <c r="A41" s="6" t="s">
        <v>26</v>
      </c>
      <c r="B41">
        <v>14714.539000000001</v>
      </c>
      <c r="C41">
        <v>277.02100000000002</v>
      </c>
      <c r="D41">
        <v>2966.69</v>
      </c>
      <c r="E41">
        <f t="shared" si="10"/>
        <v>17958.25</v>
      </c>
      <c r="F41" s="7">
        <f t="shared" si="11"/>
        <v>0.81937488341013187</v>
      </c>
      <c r="G41" s="7">
        <f t="shared" si="12"/>
        <v>1.5425834922667855E-2</v>
      </c>
      <c r="H41" s="7">
        <f t="shared" si="13"/>
        <v>0.83480071833279978</v>
      </c>
      <c r="I41" s="7">
        <f t="shared" si="14"/>
        <v>0.16519928166720033</v>
      </c>
      <c r="J41" s="2"/>
      <c r="K41" s="2"/>
      <c r="L41" s="2"/>
    </row>
    <row r="42" spans="1:12" x14ac:dyDescent="0.2">
      <c r="A42" s="6" t="s">
        <v>27</v>
      </c>
      <c r="B42">
        <v>14687.61</v>
      </c>
      <c r="C42">
        <v>279.435</v>
      </c>
      <c r="D42">
        <v>1968.7190000000001</v>
      </c>
      <c r="E42">
        <f>SUM(B42:D42)</f>
        <v>16935.763999999999</v>
      </c>
      <c r="F42" s="7">
        <f t="shared" si="11"/>
        <v>0.86725405479197759</v>
      </c>
      <c r="G42" s="7">
        <f t="shared" si="12"/>
        <v>1.6499698507844111E-2</v>
      </c>
      <c r="H42" s="7">
        <f t="shared" si="13"/>
        <v>0.88375375329982164</v>
      </c>
      <c r="I42" s="7">
        <f t="shared" si="14"/>
        <v>0.1162462467001784</v>
      </c>
      <c r="J42" s="2"/>
      <c r="K42" s="2"/>
      <c r="L42" s="2"/>
    </row>
    <row r="43" spans="1:12" x14ac:dyDescent="0.2">
      <c r="A43" s="6" t="s">
        <v>28</v>
      </c>
      <c r="B43">
        <v>16264.316999999999</v>
      </c>
      <c r="C43">
        <v>423.678</v>
      </c>
      <c r="D43">
        <v>1423.4059999999999</v>
      </c>
      <c r="E43">
        <f t="shared" si="10"/>
        <v>18111.400999999998</v>
      </c>
      <c r="F43" s="7">
        <f t="shared" si="11"/>
        <v>0.89801539925045004</v>
      </c>
      <c r="G43" s="7">
        <f t="shared" si="12"/>
        <v>2.3392889373936344E-2</v>
      </c>
      <c r="H43" s="7">
        <f>(B43+C43)/E43</f>
        <v>0.9214082886243864</v>
      </c>
      <c r="I43" s="7">
        <f t="shared" si="14"/>
        <v>7.8591711375613632E-2</v>
      </c>
      <c r="J43" s="2"/>
      <c r="K43" s="2"/>
      <c r="L43" s="2"/>
    </row>
    <row r="44" spans="1:12" x14ac:dyDescent="0.2">
      <c r="A44" s="6" t="s">
        <v>29</v>
      </c>
      <c r="B44">
        <v>17252.973999999998</v>
      </c>
      <c r="C44">
        <v>432.678</v>
      </c>
      <c r="D44">
        <v>1224.163</v>
      </c>
      <c r="E44">
        <f>SUM(B44:D44)</f>
        <v>18909.814999999999</v>
      </c>
      <c r="F44" s="7">
        <f t="shared" si="11"/>
        <v>0.91238195614288131</v>
      </c>
      <c r="G44" s="7">
        <f t="shared" si="12"/>
        <v>2.2881133421982183E-2</v>
      </c>
      <c r="H44" s="7">
        <f t="shared" si="13"/>
        <v>0.93526308956486348</v>
      </c>
      <c r="I44" s="7">
        <f t="shared" si="14"/>
        <v>6.4736910435136463E-2</v>
      </c>
      <c r="J44" s="2"/>
      <c r="K44" s="2"/>
      <c r="L44" s="2"/>
    </row>
    <row r="45" spans="1:12" x14ac:dyDescent="0.2">
      <c r="A45" s="6" t="s">
        <v>30</v>
      </c>
      <c r="B45">
        <v>16298.196</v>
      </c>
      <c r="C45">
        <v>518.74900000000002</v>
      </c>
      <c r="D45">
        <v>870.92</v>
      </c>
      <c r="E45">
        <f t="shared" si="10"/>
        <v>17687.864999999998</v>
      </c>
      <c r="F45" s="7">
        <f>B45/E45</f>
        <v>0.92143376263896193</v>
      </c>
      <c r="G45" s="7">
        <f t="shared" si="12"/>
        <v>2.9327960157995332E-2</v>
      </c>
      <c r="H45" s="7">
        <f t="shared" si="13"/>
        <v>0.95076172279695725</v>
      </c>
      <c r="I45" s="7">
        <f t="shared" si="14"/>
        <v>4.9238277203042878E-2</v>
      </c>
      <c r="J45" s="2"/>
      <c r="K45" s="2"/>
      <c r="L45" s="2"/>
    </row>
    <row r="47" spans="1:12" ht="19" x14ac:dyDescent="0.25">
      <c r="E47" s="1" t="s">
        <v>0</v>
      </c>
      <c r="F47" s="5" t="s">
        <v>8</v>
      </c>
      <c r="G47" s="5" t="s">
        <v>9</v>
      </c>
      <c r="H47" s="5" t="s">
        <v>10</v>
      </c>
      <c r="I47" s="1"/>
      <c r="J47" s="5"/>
      <c r="K47" s="5"/>
      <c r="L47" s="5"/>
    </row>
    <row r="48" spans="1:12" x14ac:dyDescent="0.2">
      <c r="E48" s="6">
        <v>0</v>
      </c>
      <c r="F48" s="2">
        <f t="shared" ref="F48" si="15">AVERAGE(F4,F19,F34)</f>
        <v>0.2393938949618597</v>
      </c>
      <c r="G48" s="2">
        <f>AVERAGE(G4,G19,G34)</f>
        <v>1.8125676760337873E-2</v>
      </c>
      <c r="H48" s="2">
        <f t="shared" ref="H48" si="16">AVERAGE(H4,H19,H34)</f>
        <v>0.25751957172219758</v>
      </c>
      <c r="I48" s="6"/>
      <c r="J48" s="2"/>
      <c r="K48" s="2"/>
      <c r="L48" s="2"/>
    </row>
    <row r="49" spans="5:12" x14ac:dyDescent="0.2">
      <c r="E49" s="6">
        <v>0.15</v>
      </c>
      <c r="F49" s="2">
        <f>AVERAGE(F5,F20,F35)</f>
        <v>0.37616043410385575</v>
      </c>
      <c r="G49" s="2">
        <f t="shared" ref="G49:H49" si="17">AVERAGE(G5,G20,G35)</f>
        <v>1.3731317004055379E-2</v>
      </c>
      <c r="H49" s="2">
        <f t="shared" si="17"/>
        <v>0.38989175110791113</v>
      </c>
      <c r="I49" s="6"/>
      <c r="J49" s="2"/>
      <c r="K49" s="2"/>
      <c r="L49" s="2"/>
    </row>
    <row r="50" spans="5:12" x14ac:dyDescent="0.2">
      <c r="E50" s="6">
        <v>0.3</v>
      </c>
      <c r="F50" s="2">
        <f t="shared" ref="F50:H56" si="18">AVERAGE(F6,F21,F36)</f>
        <v>0.40679259283866792</v>
      </c>
      <c r="G50" s="2">
        <f t="shared" si="18"/>
        <v>1.0895728569273004E-2</v>
      </c>
      <c r="H50" s="2">
        <f t="shared" si="18"/>
        <v>0.41768832140794093</v>
      </c>
      <c r="I50" s="6"/>
      <c r="J50" s="2"/>
      <c r="K50" s="2"/>
      <c r="L50" s="2"/>
    </row>
    <row r="51" spans="5:12" x14ac:dyDescent="0.2">
      <c r="E51" s="6">
        <v>1</v>
      </c>
      <c r="F51" s="2">
        <f t="shared" si="18"/>
        <v>0.48758652215027826</v>
      </c>
      <c r="G51" s="2">
        <f t="shared" si="18"/>
        <v>1.2455793527084062E-2</v>
      </c>
      <c r="H51" s="2">
        <f t="shared" si="18"/>
        <v>0.50004231567736224</v>
      </c>
      <c r="I51" s="6"/>
      <c r="J51" s="2"/>
      <c r="K51" s="2"/>
      <c r="L51" s="2"/>
    </row>
    <row r="52" spans="5:12" x14ac:dyDescent="0.2">
      <c r="E52" s="6">
        <v>2.5</v>
      </c>
      <c r="F52" s="2">
        <f t="shared" si="18"/>
        <v>0.6116843737121519</v>
      </c>
      <c r="G52" s="2">
        <f t="shared" si="18"/>
        <v>1.5695867703768074E-2</v>
      </c>
      <c r="H52" s="2">
        <f t="shared" si="18"/>
        <v>0.62738024141591997</v>
      </c>
      <c r="I52" s="6"/>
      <c r="J52" s="2"/>
      <c r="K52" s="2"/>
      <c r="L52" s="2"/>
    </row>
    <row r="53" spans="5:12" x14ac:dyDescent="0.2">
      <c r="E53" s="6">
        <v>5</v>
      </c>
      <c r="F53" s="2">
        <f t="shared" si="18"/>
        <v>0.71721996811204092</v>
      </c>
      <c r="G53" s="2">
        <f t="shared" si="18"/>
        <v>1.2451923952452995E-2</v>
      </c>
      <c r="H53" s="2">
        <f t="shared" si="18"/>
        <v>0.72967189206449401</v>
      </c>
      <c r="I53" s="6"/>
      <c r="J53" s="2"/>
      <c r="K53" s="2"/>
      <c r="L53" s="2"/>
    </row>
    <row r="54" spans="5:12" x14ac:dyDescent="0.2">
      <c r="E54" s="6">
        <v>7.5</v>
      </c>
      <c r="F54" s="2">
        <f t="shared" si="18"/>
        <v>0.7766076387632207</v>
      </c>
      <c r="G54" s="2">
        <f t="shared" si="18"/>
        <v>1.1174128780321193E-2</v>
      </c>
      <c r="H54" s="2">
        <f t="shared" si="18"/>
        <v>0.7877817675435419</v>
      </c>
      <c r="I54" s="6"/>
      <c r="J54" s="2"/>
      <c r="K54" s="2"/>
      <c r="L54" s="2"/>
    </row>
    <row r="55" spans="5:12" x14ac:dyDescent="0.2">
      <c r="E55" s="6">
        <v>10</v>
      </c>
      <c r="F55" s="2">
        <f t="shared" si="18"/>
        <v>0.82164776003492912</v>
      </c>
      <c r="G55" s="2">
        <f t="shared" si="18"/>
        <v>1.1489834918455344E-2</v>
      </c>
      <c r="H55" s="2">
        <f t="shared" si="18"/>
        <v>0.83313759495338446</v>
      </c>
      <c r="I55" s="6"/>
      <c r="J55" s="2"/>
      <c r="K55" s="2"/>
      <c r="L55" s="2"/>
    </row>
    <row r="56" spans="5:12" x14ac:dyDescent="0.2">
      <c r="E56" s="6">
        <v>20</v>
      </c>
      <c r="F56" s="2">
        <f>AVERAGE(F12,F27,F42)</f>
        <v>0.85862202034227941</v>
      </c>
      <c r="G56" s="2">
        <f t="shared" si="18"/>
        <v>1.1978889415778784E-2</v>
      </c>
      <c r="H56" s="2">
        <f t="shared" si="18"/>
        <v>0.87060090975805826</v>
      </c>
      <c r="I56" s="6"/>
      <c r="J56" s="2"/>
      <c r="K56" s="2"/>
      <c r="L56" s="2"/>
    </row>
    <row r="57" spans="5:12" x14ac:dyDescent="0.2">
      <c r="E57" s="6">
        <v>30</v>
      </c>
      <c r="F57" s="2">
        <f t="shared" ref="F57:H58" si="19">AVERAGE(F13,F28,F43)</f>
        <v>0.88970621880238188</v>
      </c>
      <c r="G57" s="2">
        <f t="shared" si="19"/>
        <v>1.7562799020514993E-2</v>
      </c>
      <c r="H57" s="2">
        <f t="shared" si="19"/>
        <v>0.90726901782289682</v>
      </c>
      <c r="I57" s="6"/>
      <c r="J57" s="2"/>
      <c r="K57" s="2"/>
      <c r="L57" s="2"/>
    </row>
    <row r="58" spans="5:12" x14ac:dyDescent="0.2">
      <c r="E58" s="6">
        <v>45</v>
      </c>
      <c r="F58" s="2">
        <f t="shared" si="19"/>
        <v>0.91480128956395346</v>
      </c>
      <c r="G58" s="2">
        <f t="shared" si="19"/>
        <v>1.6191234164648668E-2</v>
      </c>
      <c r="H58" s="2">
        <f t="shared" si="19"/>
        <v>0.93099252372860208</v>
      </c>
      <c r="I58" s="6"/>
      <c r="J58" s="2"/>
      <c r="K58" s="2"/>
      <c r="L58" s="2"/>
    </row>
    <row r="59" spans="5:12" x14ac:dyDescent="0.2">
      <c r="E59" s="6">
        <v>60</v>
      </c>
      <c r="F59" s="2">
        <f>AVERAGE(F15,F30,F45)</f>
        <v>0.91283735619765183</v>
      </c>
      <c r="G59" s="2">
        <f>AVERAGE(G15,G30,G45)</f>
        <v>2.1799568865004681E-2</v>
      </c>
      <c r="H59" s="2">
        <f>AVERAGE(H15,H30,H45)</f>
        <v>0.93463692506265639</v>
      </c>
      <c r="I59" s="6"/>
      <c r="J59" s="2"/>
      <c r="K59" s="2"/>
      <c r="L59" s="2"/>
    </row>
    <row r="60" spans="5:12" ht="19" x14ac:dyDescent="0.25">
      <c r="E60" s="5" t="s">
        <v>35</v>
      </c>
      <c r="F60" s="2"/>
      <c r="G60" s="2"/>
      <c r="H60" s="2"/>
      <c r="I60" s="5"/>
      <c r="J60" s="2"/>
      <c r="K60" s="2"/>
      <c r="L60" s="2"/>
    </row>
    <row r="61" spans="5:12" x14ac:dyDescent="0.2">
      <c r="E61" s="6" t="s">
        <v>19</v>
      </c>
      <c r="F61" s="2">
        <f>STDEV(F4,F19,F34)</f>
        <v>5.8716336712765119E-2</v>
      </c>
      <c r="G61" s="2">
        <f>STDEV(G4,G19,G34)</f>
        <v>6.9103220091501338E-3</v>
      </c>
      <c r="H61" s="2">
        <f>STDEV(H4,H19,H34)</f>
        <v>6.5339807501717515E-2</v>
      </c>
      <c r="I61" s="6"/>
      <c r="J61" s="2"/>
      <c r="K61" s="2"/>
      <c r="L61" s="2"/>
    </row>
    <row r="62" spans="5:12" x14ac:dyDescent="0.2">
      <c r="E62" s="6" t="s">
        <v>20</v>
      </c>
      <c r="F62" s="2">
        <f t="shared" ref="F62:H65" si="20">STDEV(F5,F20,F35)</f>
        <v>4.5102695532354443E-2</v>
      </c>
      <c r="G62" s="2">
        <f t="shared" si="20"/>
        <v>3.7739228847097389E-3</v>
      </c>
      <c r="H62" s="2">
        <f t="shared" si="20"/>
        <v>4.8703682185155792E-2</v>
      </c>
      <c r="I62" s="6"/>
      <c r="J62" s="2"/>
      <c r="K62" s="2"/>
      <c r="L62" s="2"/>
    </row>
    <row r="63" spans="5:12" x14ac:dyDescent="0.2">
      <c r="E63" s="6" t="s">
        <v>21</v>
      </c>
      <c r="F63" s="2">
        <f t="shared" si="20"/>
        <v>3.6631987763053181E-2</v>
      </c>
      <c r="G63" s="2">
        <f t="shared" si="20"/>
        <v>3.0401749092461576E-3</v>
      </c>
      <c r="H63" s="2">
        <f t="shared" si="20"/>
        <v>3.9662276204394796E-2</v>
      </c>
      <c r="I63" s="6"/>
      <c r="J63" s="2"/>
      <c r="K63" s="2"/>
      <c r="L63" s="2"/>
    </row>
    <row r="64" spans="5:12" x14ac:dyDescent="0.2">
      <c r="E64" s="6" t="s">
        <v>22</v>
      </c>
      <c r="F64" s="2">
        <f t="shared" si="20"/>
        <v>5.3869254442072072E-2</v>
      </c>
      <c r="G64" s="2">
        <f t="shared" si="20"/>
        <v>2.5710437600820306E-3</v>
      </c>
      <c r="H64" s="2">
        <f t="shared" si="20"/>
        <v>5.1298815759296214E-2</v>
      </c>
      <c r="I64" s="6"/>
      <c r="J64" s="2"/>
      <c r="K64" s="2"/>
      <c r="L64" s="2"/>
    </row>
    <row r="65" spans="5:12" x14ac:dyDescent="0.2">
      <c r="E65" s="6" t="s">
        <v>23</v>
      </c>
      <c r="F65" s="2">
        <f t="shared" si="20"/>
        <v>7.4378035648890728E-2</v>
      </c>
      <c r="G65" s="2">
        <f>STDEV(G8,G23,G38)</f>
        <v>6.7774769012855516E-3</v>
      </c>
      <c r="H65" s="2">
        <f t="shared" si="20"/>
        <v>7.2900212784996046E-2</v>
      </c>
      <c r="I65" s="6"/>
      <c r="J65" s="2"/>
      <c r="K65" s="2"/>
      <c r="L65" s="2"/>
    </row>
    <row r="66" spans="5:12" x14ac:dyDescent="0.2">
      <c r="E66" s="6" t="s">
        <v>24</v>
      </c>
      <c r="F66" s="2">
        <f>STDEV(F9,F24,F39)</f>
        <v>7.0582070069330774E-2</v>
      </c>
      <c r="G66" s="2">
        <f t="shared" ref="G66:H66" si="21">STDEV(G9,G24,G39)</f>
        <v>1.7461371825142353E-3</v>
      </c>
      <c r="H66" s="2">
        <f t="shared" si="21"/>
        <v>7.0065358439754435E-2</v>
      </c>
      <c r="I66" s="6"/>
      <c r="J66" s="2"/>
      <c r="K66" s="2"/>
      <c r="L66" s="2"/>
    </row>
    <row r="67" spans="5:12" x14ac:dyDescent="0.2">
      <c r="E67" s="6" t="s">
        <v>25</v>
      </c>
      <c r="F67" s="2">
        <f t="shared" ref="F67:H71" si="22">STDEV(F10,F25,F40)</f>
        <v>3.6421369980458508E-2</v>
      </c>
      <c r="G67" s="2">
        <f t="shared" si="22"/>
        <v>3.5630202920961065E-3</v>
      </c>
      <c r="H67" s="2">
        <f t="shared" si="22"/>
        <v>3.4261971305025479E-2</v>
      </c>
      <c r="I67" s="6"/>
      <c r="J67" s="2"/>
      <c r="K67" s="2"/>
      <c r="L67" s="2"/>
    </row>
    <row r="68" spans="5:12" x14ac:dyDescent="0.2">
      <c r="E68" s="6" t="s">
        <v>26</v>
      </c>
      <c r="F68" s="2">
        <f t="shared" si="22"/>
        <v>2.0612354892970881E-2</v>
      </c>
      <c r="G68" s="2">
        <f t="shared" si="22"/>
        <v>3.4466817718475798E-3</v>
      </c>
      <c r="H68" s="2">
        <f t="shared" si="22"/>
        <v>2.0059496102197386E-2</v>
      </c>
      <c r="I68" s="6"/>
      <c r="J68" s="2"/>
      <c r="K68" s="2"/>
      <c r="L68" s="2"/>
    </row>
    <row r="69" spans="5:12" x14ac:dyDescent="0.2">
      <c r="E69" s="6" t="s">
        <v>36</v>
      </c>
      <c r="F69" s="2">
        <f t="shared" si="22"/>
        <v>2.7613622580124012E-2</v>
      </c>
      <c r="G69" s="2">
        <f>STDEV(G12,G27,G42)</f>
        <v>3.9193138614702864E-3</v>
      </c>
      <c r="H69" s="2">
        <f>STDEV(H12,H27,H42)</f>
        <v>2.9086558443514071E-2</v>
      </c>
      <c r="I69" s="6"/>
      <c r="J69" s="2"/>
      <c r="K69" s="2"/>
      <c r="L69" s="2"/>
    </row>
    <row r="70" spans="5:12" x14ac:dyDescent="0.2">
      <c r="E70" s="6" t="s">
        <v>28</v>
      </c>
      <c r="F70" s="2">
        <f t="shared" si="22"/>
        <v>3.013105559558724E-2</v>
      </c>
      <c r="G70" s="2">
        <f t="shared" si="22"/>
        <v>6.0448214927714778E-3</v>
      </c>
      <c r="H70" s="2">
        <f t="shared" si="22"/>
        <v>2.8680729173062393E-2</v>
      </c>
      <c r="I70" s="6"/>
      <c r="J70" s="2"/>
      <c r="K70" s="2"/>
      <c r="L70" s="2"/>
    </row>
    <row r="71" spans="5:12" x14ac:dyDescent="0.2">
      <c r="E71" s="6" t="s">
        <v>29</v>
      </c>
      <c r="F71" s="2">
        <f t="shared" si="22"/>
        <v>1.2141216073896236E-2</v>
      </c>
      <c r="G71" s="2">
        <f t="shared" si="22"/>
        <v>6.4002254917580872E-3</v>
      </c>
      <c r="H71" s="2">
        <f t="shared" si="22"/>
        <v>9.9520846923548088E-3</v>
      </c>
      <c r="I71" s="6"/>
      <c r="J71" s="2"/>
      <c r="K71" s="2"/>
      <c r="L71" s="2"/>
    </row>
    <row r="72" spans="5:12" x14ac:dyDescent="0.2">
      <c r="E72" s="6" t="s">
        <v>30</v>
      </c>
      <c r="F72" s="2">
        <f>STDEV(F15,F30,F45)</f>
        <v>1.8524276861036918E-2</v>
      </c>
      <c r="G72" s="2">
        <f>STDEV(G15,G30,G45)</f>
        <v>7.8254941379615316E-3</v>
      </c>
      <c r="H72" s="2">
        <f>STDEV(H15,H30,H45)</f>
        <v>1.8831851764229933E-2</v>
      </c>
      <c r="I72" s="6"/>
      <c r="J72" s="2"/>
      <c r="K72" s="2"/>
      <c r="L72" s="2"/>
    </row>
    <row r="73" spans="5:12" ht="19" x14ac:dyDescent="0.25">
      <c r="E73" s="5" t="s">
        <v>37</v>
      </c>
      <c r="F73" s="2"/>
      <c r="G73" s="2"/>
      <c r="H73" s="2"/>
      <c r="I73" s="5"/>
      <c r="J73" s="2"/>
      <c r="K73" s="2"/>
      <c r="L73" s="2"/>
    </row>
    <row r="74" spans="5:12" x14ac:dyDescent="0.2">
      <c r="E74" s="6" t="s">
        <v>19</v>
      </c>
      <c r="F74" s="2">
        <f>(F61/(SQRT(3)))</f>
        <v>3.3899892806943652E-2</v>
      </c>
      <c r="G74" s="2">
        <f>(G61/(SQRT(3)))</f>
        <v>3.9896762721698259E-3</v>
      </c>
      <c r="H74" s="2">
        <f>(H61/(SQRT(3)))</f>
        <v>3.7723955449914935E-2</v>
      </c>
      <c r="I74" s="6"/>
      <c r="J74" s="2"/>
      <c r="K74" s="2"/>
      <c r="L74" s="2"/>
    </row>
    <row r="75" spans="5:12" x14ac:dyDescent="0.2">
      <c r="E75" s="6" t="s">
        <v>20</v>
      </c>
      <c r="F75" s="2">
        <f t="shared" ref="F75:H76" si="23">(F62/(SQRT(3)))</f>
        <v>2.604005340678257E-2</v>
      </c>
      <c r="G75" s="2">
        <f t="shared" si="23"/>
        <v>2.1788753933880568E-3</v>
      </c>
      <c r="H75" s="2">
        <f t="shared" si="23"/>
        <v>2.8119084020125678E-2</v>
      </c>
      <c r="I75" s="6"/>
      <c r="J75" s="2"/>
      <c r="K75" s="2"/>
      <c r="L75" s="2"/>
    </row>
    <row r="76" spans="5:12" x14ac:dyDescent="0.2">
      <c r="E76" s="6" t="s">
        <v>21</v>
      </c>
      <c r="F76" s="2">
        <f>(F63/(SQRT(3)))</f>
        <v>2.1149487995949831E-2</v>
      </c>
      <c r="G76" s="2">
        <f t="shared" si="23"/>
        <v>1.7552458022368153E-3</v>
      </c>
      <c r="H76" s="2">
        <f t="shared" si="23"/>
        <v>2.2899025843280626E-2</v>
      </c>
      <c r="I76" s="6"/>
      <c r="J76" s="2"/>
      <c r="K76" s="2"/>
      <c r="L76" s="2"/>
    </row>
    <row r="77" spans="5:12" x14ac:dyDescent="0.2">
      <c r="E77" s="6" t="s">
        <v>22</v>
      </c>
      <c r="F77" s="2">
        <f t="shared" ref="F77:H83" si="24">(F64/(SQRT(3)))</f>
        <v>3.1101428553174756E-2</v>
      </c>
      <c r="G77" s="2">
        <f t="shared" si="24"/>
        <v>1.4843928069816681E-3</v>
      </c>
      <c r="H77" s="2">
        <f t="shared" si="24"/>
        <v>2.9617385087738687E-2</v>
      </c>
      <c r="I77" s="6"/>
      <c r="J77" s="2"/>
      <c r="K77" s="2"/>
      <c r="L77" s="2"/>
    </row>
    <row r="78" spans="5:12" x14ac:dyDescent="0.2">
      <c r="E78" s="6" t="s">
        <v>23</v>
      </c>
      <c r="F78" s="2">
        <f t="shared" si="24"/>
        <v>4.2942178903682647E-2</v>
      </c>
      <c r="G78" s="2">
        <f t="shared" si="24"/>
        <v>3.9129781133836845E-3</v>
      </c>
      <c r="H78" s="2">
        <f>(H65/(SQRT(3)))</f>
        <v>4.2088957475398467E-2</v>
      </c>
      <c r="I78" s="6"/>
      <c r="J78" s="2"/>
      <c r="K78" s="2"/>
      <c r="L78" s="2"/>
    </row>
    <row r="79" spans="5:12" x14ac:dyDescent="0.2">
      <c r="E79" s="6" t="s">
        <v>24</v>
      </c>
      <c r="F79" s="2">
        <f t="shared" si="24"/>
        <v>4.0750577154489154E-2</v>
      </c>
      <c r="G79" s="2">
        <f t="shared" si="24"/>
        <v>1.0081327723666085E-3</v>
      </c>
      <c r="H79" s="2">
        <f t="shared" si="24"/>
        <v>4.0452253556059845E-2</v>
      </c>
      <c r="I79" s="6"/>
      <c r="J79" s="2"/>
      <c r="K79" s="2"/>
      <c r="L79" s="2"/>
    </row>
    <row r="80" spans="5:12" x14ac:dyDescent="0.2">
      <c r="E80" s="6" t="s">
        <v>25</v>
      </c>
      <c r="F80" s="2">
        <f t="shared" si="24"/>
        <v>2.1027887762472677E-2</v>
      </c>
      <c r="G80" s="2">
        <f>(G67/(SQRT(3)))</f>
        <v>2.0571107247697863E-3</v>
      </c>
      <c r="H80" s="2">
        <f t="shared" si="24"/>
        <v>1.9781158355923697E-2</v>
      </c>
      <c r="I80" s="6"/>
      <c r="J80" s="2"/>
      <c r="K80" s="2"/>
      <c r="L80" s="2"/>
    </row>
    <row r="81" spans="5:12" x14ac:dyDescent="0.2">
      <c r="E81" s="6" t="s">
        <v>26</v>
      </c>
      <c r="F81" s="2">
        <f t="shared" si="24"/>
        <v>1.1900548646088839E-2</v>
      </c>
      <c r="G81" s="2">
        <f t="shared" si="24"/>
        <v>1.9899426487871765E-3</v>
      </c>
      <c r="H81" s="2">
        <f t="shared" si="24"/>
        <v>1.1581355474411911E-2</v>
      </c>
      <c r="I81" s="6"/>
      <c r="J81" s="2"/>
      <c r="K81" s="2"/>
      <c r="L81" s="2"/>
    </row>
    <row r="82" spans="5:12" x14ac:dyDescent="0.2">
      <c r="E82" s="6" t="s">
        <v>36</v>
      </c>
      <c r="F82" s="2">
        <f t="shared" si="24"/>
        <v>1.5942732429935328E-2</v>
      </c>
      <c r="G82" s="2">
        <f>(G69/(SQRT(3)))</f>
        <v>2.2628169129585017E-3</v>
      </c>
      <c r="H82" s="2">
        <f t="shared" si="24"/>
        <v>1.6793132347162631E-2</v>
      </c>
      <c r="I82" s="6"/>
      <c r="J82" s="2"/>
      <c r="K82" s="2"/>
      <c r="L82" s="2"/>
    </row>
    <row r="83" spans="5:12" x14ac:dyDescent="0.2">
      <c r="E83" s="6" t="s">
        <v>28</v>
      </c>
      <c r="F83" s="2">
        <f t="shared" si="24"/>
        <v>1.7396173059079874E-2</v>
      </c>
      <c r="G83" s="2">
        <f t="shared" si="24"/>
        <v>3.4899793160548483E-3</v>
      </c>
      <c r="H83" s="2">
        <f>(H70/(SQRT(3)))</f>
        <v>1.6558826708622326E-2</v>
      </c>
      <c r="I83" s="6"/>
      <c r="J83" s="2"/>
      <c r="K83" s="2"/>
      <c r="L83" s="2"/>
    </row>
    <row r="84" spans="5:12" x14ac:dyDescent="0.2">
      <c r="E84" s="6" t="s">
        <v>29</v>
      </c>
      <c r="F84" s="2">
        <f>(F71/(SQRT(3)))</f>
        <v>7.009734368553404E-3</v>
      </c>
      <c r="G84" s="2">
        <f>(G71/(SQRT(3)))</f>
        <v>3.6951719105408369E-3</v>
      </c>
      <c r="H84" s="2">
        <f t="shared" ref="H84" si="25">(H71/(SQRT(3)))</f>
        <v>5.7458387761290027E-3</v>
      </c>
      <c r="I84" s="6"/>
      <c r="J84" s="2"/>
      <c r="K84" s="2"/>
      <c r="L84" s="2"/>
    </row>
    <row r="85" spans="5:12" x14ac:dyDescent="0.2">
      <c r="E85" s="6" t="s">
        <v>30</v>
      </c>
      <c r="F85" s="2">
        <f>(F72/(SQRT(3)))</f>
        <v>1.0694996232262822E-2</v>
      </c>
      <c r="G85" s="2">
        <f>(G72/(SQRT(3)))</f>
        <v>4.5180511470939285E-3</v>
      </c>
      <c r="H85" s="2">
        <f>(H72/(SQRT(3)))</f>
        <v>1.0872574685417281E-2</v>
      </c>
      <c r="I85" s="6"/>
      <c r="J85" s="2"/>
      <c r="K85" s="2"/>
      <c r="L8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Graphs</vt:lpstr>
      <vt:lpstr>SpyCas9-WT</vt:lpstr>
      <vt:lpstr>SpyCas9-D861A</vt:lpstr>
      <vt:lpstr>SpyCas9-N863A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Babu, Kesavan</dc:creator>
  <cp:lastModifiedBy>Rakhi Rajan</cp:lastModifiedBy>
  <dcterms:created xsi:type="dcterms:W3CDTF">2019-06-21T21:00:10Z</dcterms:created>
  <dcterms:modified xsi:type="dcterms:W3CDTF">2019-06-22T14:21:26Z</dcterms:modified>
</cp:coreProperties>
</file>