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810"/>
  <workbookPr/>
  <mc:AlternateContent xmlns:mc="http://schemas.openxmlformats.org/markup-compatibility/2006">
    <mc:Choice Requires="x15">
      <x15ac:absPath xmlns:x15ac="http://schemas.microsoft.com/office/spreadsheetml/2010/11/ac" url="/Users/carlalloret/Desktop/eLife revision_figures Carla_June2020/6 July_send new versions/PHD manuscript for comments_July/Source data_carla/final versions/"/>
    </mc:Choice>
  </mc:AlternateContent>
  <xr:revisionPtr revIDLastSave="0" documentId="13_ncr:1_{CFAAD382-1F31-EF40-88EE-9E6D70D13BA6}" xr6:coauthVersionLast="45" xr6:coauthVersionMax="45" xr10:uidLastSave="{00000000-0000-0000-0000-000000000000}"/>
  <bookViews>
    <workbookView xWindow="0" yWindow="460" windowWidth="27340" windowHeight="17320" tabRatio="500" firstSheet="8" activeTab="12" xr2:uid="{00000000-000D-0000-FFFF-FFFF00000000}"/>
  </bookViews>
  <sheets>
    <sheet name="Fig. 7-A_Food leaving " sheetId="16" r:id="rId1"/>
    <sheet name="Fig. 7-B_Response efficiency " sheetId="12" r:id="rId2"/>
    <sheet name="Fig.7-B_Hesitation in response " sheetId="3" r:id="rId3"/>
    <sheet name="Fig. 7-C_Scans ablations" sheetId="4" r:id="rId4"/>
    <sheet name="Fig. 7-C_Ca2+ scans" sheetId="17" r:id="rId5"/>
    <sheet name="Fig. 7-D_Turning efficiency" sheetId="13" r:id="rId6"/>
    <sheet name="Fig. 7-E_Vulva location effi. " sheetId="14" r:id="rId7"/>
    <sheet name="Fig. 7-F_M. Manoeuvre ablation" sheetId="5" r:id="rId8"/>
    <sheet name="Fig. 7-F_M.Manoeuvre silencing " sheetId="2" r:id="rId9"/>
    <sheet name="Fig. 7-F_Ca2+ Molina manoeuvre" sheetId="18" r:id="rId10"/>
    <sheet name="Fig. 7-G_Vulva displacement" sheetId="15" r:id="rId11"/>
    <sheet name="Fig. 7-H_Spicule insertion" sheetId="11" r:id="rId12"/>
    <sheet name="Fig. 7-H_Ca2+ spicule insertion" sheetId="19" r:id="rId13"/>
  </sheet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11" i="12" l="1"/>
  <c r="C37" i="14"/>
  <c r="C34" i="14"/>
  <c r="C32" i="14"/>
  <c r="C28" i="14"/>
  <c r="C27" i="14"/>
  <c r="H4" i="14"/>
  <c r="C22" i="14"/>
  <c r="C21" i="14"/>
  <c r="C20" i="14"/>
  <c r="C19" i="14"/>
  <c r="H3" i="14" s="1"/>
  <c r="C18" i="14"/>
  <c r="C11" i="14"/>
  <c r="C42" i="13"/>
  <c r="C41" i="13"/>
  <c r="C40" i="13"/>
  <c r="C39" i="13"/>
  <c r="C38" i="13"/>
  <c r="C37" i="13"/>
  <c r="C36" i="13"/>
  <c r="C35" i="13"/>
  <c r="C34" i="13"/>
  <c r="C33" i="13"/>
  <c r="C31" i="13"/>
  <c r="C30" i="13"/>
  <c r="C29" i="13"/>
  <c r="C28" i="13"/>
  <c r="C27" i="13"/>
  <c r="C26" i="13"/>
  <c r="I4" i="13" s="1"/>
  <c r="C23" i="13"/>
  <c r="C22" i="13"/>
  <c r="C21" i="13"/>
  <c r="C20" i="13"/>
  <c r="C19" i="13"/>
  <c r="C18" i="13"/>
  <c r="C17" i="13"/>
  <c r="C16" i="13"/>
  <c r="C15" i="13"/>
  <c r="C14" i="13"/>
  <c r="C13" i="13"/>
  <c r="C12" i="13"/>
  <c r="C11" i="13"/>
  <c r="C10" i="13"/>
  <c r="C9" i="13"/>
  <c r="C8" i="13"/>
  <c r="C7" i="13"/>
  <c r="C6" i="13"/>
  <c r="C5" i="13"/>
  <c r="C4" i="13"/>
  <c r="I3" i="13" s="1"/>
  <c r="C45" i="12"/>
  <c r="C44" i="12"/>
  <c r="C43" i="12"/>
  <c r="H4" i="12" s="1"/>
  <c r="C42" i="12"/>
  <c r="C41" i="12"/>
  <c r="C40" i="12"/>
  <c r="C37" i="12"/>
  <c r="C35" i="12"/>
  <c r="C33" i="12"/>
  <c r="C30" i="12"/>
  <c r="C25" i="12"/>
  <c r="C24" i="12"/>
  <c r="C23" i="12"/>
  <c r="C22" i="12"/>
  <c r="C21" i="12"/>
  <c r="C20" i="12"/>
  <c r="C19" i="12"/>
  <c r="C18" i="12"/>
  <c r="C17" i="12"/>
  <c r="C16" i="12"/>
  <c r="C14" i="12"/>
  <c r="C12" i="12"/>
  <c r="C10" i="12"/>
  <c r="C9" i="12"/>
  <c r="H3" i="12" s="1"/>
  <c r="G9" i="11"/>
  <c r="F9" i="11"/>
  <c r="G8" i="11"/>
  <c r="F8" i="11"/>
  <c r="H9" i="3"/>
  <c r="H8" i="3"/>
  <c r="G9" i="3"/>
  <c r="G8" i="3"/>
  <c r="P9" i="5"/>
  <c r="O9" i="5"/>
  <c r="N9" i="5"/>
  <c r="M9" i="5"/>
  <c r="L9" i="5"/>
  <c r="P8" i="5"/>
  <c r="O8" i="5"/>
  <c r="N8" i="5"/>
  <c r="M8" i="5"/>
  <c r="L8" i="5"/>
  <c r="Q4" i="5"/>
  <c r="P4" i="5"/>
  <c r="O4" i="5"/>
  <c r="N4" i="5"/>
  <c r="M4" i="5"/>
  <c r="Q3" i="5"/>
  <c r="P3" i="5"/>
  <c r="O3" i="5"/>
  <c r="N3" i="5"/>
  <c r="M3" i="5"/>
  <c r="O10" i="4"/>
  <c r="N10" i="4"/>
  <c r="M10" i="4"/>
  <c r="L10" i="4"/>
  <c r="O9" i="4"/>
  <c r="N9" i="4"/>
  <c r="M9" i="4"/>
  <c r="L9" i="4"/>
  <c r="P4" i="4"/>
  <c r="O4" i="4"/>
  <c r="N4" i="4"/>
  <c r="M4" i="4"/>
  <c r="L4" i="4"/>
  <c r="P3" i="4"/>
  <c r="O3" i="4"/>
  <c r="N3" i="4"/>
  <c r="M3" i="4"/>
  <c r="L3" i="4"/>
  <c r="Q11" i="2"/>
  <c r="P11" i="2"/>
  <c r="O11" i="2"/>
  <c r="M11" i="2"/>
  <c r="Q10" i="2"/>
  <c r="P10" i="2"/>
  <c r="O10" i="2"/>
  <c r="N10" i="2"/>
  <c r="M10" i="2"/>
  <c r="Q9" i="2"/>
  <c r="P9" i="2"/>
  <c r="O9" i="2"/>
  <c r="N9" i="2"/>
  <c r="M9" i="2"/>
  <c r="R5" i="2"/>
  <c r="Q5" i="2"/>
  <c r="P5" i="2"/>
  <c r="O5" i="2"/>
  <c r="N5" i="2"/>
  <c r="M5" i="2"/>
  <c r="R4" i="2"/>
  <c r="Q4" i="2"/>
  <c r="P4" i="2"/>
  <c r="O4" i="2"/>
  <c r="N4" i="2"/>
  <c r="M4" i="2"/>
  <c r="R3" i="2"/>
  <c r="Q3" i="2"/>
  <c r="P3" i="2"/>
  <c r="O3" i="2"/>
  <c r="N3" i="2"/>
  <c r="M3" i="2"/>
  <c r="C56" i="5"/>
  <c r="C55" i="5"/>
  <c r="C54" i="5"/>
  <c r="C53" i="5"/>
  <c r="C52" i="5"/>
  <c r="L4" i="5" s="1"/>
  <c r="C27" i="5"/>
  <c r="C26" i="5"/>
  <c r="C25" i="5"/>
  <c r="C24" i="5"/>
  <c r="L3" i="5" s="1"/>
</calcChain>
</file>

<file path=xl/sharedStrings.xml><?xml version="1.0" encoding="utf-8"?>
<sst xmlns="http://schemas.openxmlformats.org/spreadsheetml/2006/main" count="1443" uniqueCount="565">
  <si>
    <t>ARRAY NO HISTAMINE</t>
  </si>
  <si>
    <t>ARRAY+ Histamine 1</t>
  </si>
  <si>
    <t>ARRAY+ Histamine 2</t>
  </si>
  <si>
    <t>ARRAY +HISTAMINE 3</t>
  </si>
  <si>
    <t>ARRAY +HISTAMINE 4</t>
  </si>
  <si>
    <t>ARRAY +HISTAMINE 5</t>
  </si>
  <si>
    <t>ARRAY +HISTAMINE 6</t>
  </si>
  <si>
    <t>ARRAY +HISTAMINE 7</t>
  </si>
  <si>
    <t>ARRAY +HISTAMINE 8</t>
  </si>
  <si>
    <t>ARRAY +HISTAMINE 9</t>
  </si>
  <si>
    <t>ARRAY +HISTAMINE 10</t>
  </si>
  <si>
    <t>ARRAY +HISTAMINE 11</t>
  </si>
  <si>
    <t>ARRAY +HISTAMINE 12</t>
  </si>
  <si>
    <t>ARRAY +HISTAMINE 13</t>
  </si>
  <si>
    <t>HIM + histamine 1</t>
  </si>
  <si>
    <t>HIM + histamine 2</t>
  </si>
  <si>
    <t>HIM + histamine 3</t>
  </si>
  <si>
    <t>HIM + histamine 4</t>
  </si>
  <si>
    <t>HIM + histamine 5</t>
  </si>
  <si>
    <t>HIM + histamine 6</t>
  </si>
  <si>
    <t>HIM + histamine 7</t>
  </si>
  <si>
    <t>HIM + histamine 8</t>
  </si>
  <si>
    <t>HIM + histamine 9</t>
  </si>
  <si>
    <t>HIM + histamine 10</t>
  </si>
  <si>
    <t>HIM + histamine 11</t>
  </si>
  <si>
    <t>ARRAY NO HISTAMINE 1</t>
  </si>
  <si>
    <t>ARRAY NO HISTAMINE 2</t>
  </si>
  <si>
    <t>ARRAY NO HISTAMINE 4</t>
  </si>
  <si>
    <t>ARRAY NO HISTAMINE 5</t>
  </si>
  <si>
    <t>ARRAY NO HISTAMINE 6</t>
  </si>
  <si>
    <t>ARRAY NO HISTAMINE 7</t>
  </si>
  <si>
    <t>ARRAY NO HISTAMINE 8</t>
  </si>
  <si>
    <t>ARRAY NO HISTAMINE 9</t>
  </si>
  <si>
    <t>Total Nº of maneuvers</t>
  </si>
  <si>
    <t>STOP BEFORE BACK</t>
  </si>
  <si>
    <t>STOP between F</t>
  </si>
  <si>
    <t>Mixture of discontinuity events</t>
  </si>
  <si>
    <t>Mixture of discontinuities</t>
  </si>
  <si>
    <t>Treatment</t>
  </si>
  <si>
    <t>Movie number</t>
  </si>
  <si>
    <t>YES</t>
  </si>
  <si>
    <t>mock 1</t>
  </si>
  <si>
    <t>NO</t>
  </si>
  <si>
    <t>mock 2</t>
  </si>
  <si>
    <t>mock3</t>
  </si>
  <si>
    <t>mock4</t>
  </si>
  <si>
    <t>mock5</t>
  </si>
  <si>
    <t>mock 6</t>
  </si>
  <si>
    <t>mock 7</t>
  </si>
  <si>
    <t>MOCK 1</t>
  </si>
  <si>
    <t>MOCK 2</t>
  </si>
  <si>
    <t>MOCK 3</t>
  </si>
  <si>
    <t>MOCK 4</t>
  </si>
  <si>
    <t>MOCK 5</t>
  </si>
  <si>
    <t>MOCK 6</t>
  </si>
  <si>
    <t>MOCK 7</t>
  </si>
  <si>
    <t>MOCK 8</t>
  </si>
  <si>
    <t>MOCK 9</t>
  </si>
  <si>
    <t>MOCK 10</t>
  </si>
  <si>
    <t>ablated 1</t>
  </si>
  <si>
    <t>ablated 2</t>
  </si>
  <si>
    <t>ablated 3</t>
  </si>
  <si>
    <t>ablated 5</t>
  </si>
  <si>
    <t>ablated 6</t>
  </si>
  <si>
    <t>ablated 7</t>
  </si>
  <si>
    <t>ablated 8</t>
  </si>
  <si>
    <t>ablated 9</t>
  </si>
  <si>
    <t>ABLATED 1</t>
  </si>
  <si>
    <t>ABLATED 2</t>
  </si>
  <si>
    <t>ABLATED 3</t>
  </si>
  <si>
    <t xml:space="preserve">YES </t>
  </si>
  <si>
    <t>ABLATED 5</t>
  </si>
  <si>
    <t>ABLATED 6</t>
  </si>
  <si>
    <t>ABLATED 7</t>
  </si>
  <si>
    <t>ABLATED 8</t>
  </si>
  <si>
    <t xml:space="preserve">NO </t>
  </si>
  <si>
    <t>ABLATED 9</t>
  </si>
  <si>
    <t>ABLATED 4</t>
  </si>
  <si>
    <t>26 (exp1)</t>
  </si>
  <si>
    <t>29 (exp 1)</t>
  </si>
  <si>
    <t>31 (exp 1)</t>
  </si>
  <si>
    <t>39 (exp 1)</t>
  </si>
  <si>
    <t>40 (exp 1)</t>
  </si>
  <si>
    <t>42 (exp 1)</t>
  </si>
  <si>
    <t>46 (exp 1)</t>
  </si>
  <si>
    <t>48 (exp 1)</t>
  </si>
  <si>
    <t>50 (exp 1)</t>
  </si>
  <si>
    <t>3 (exp 2)</t>
  </si>
  <si>
    <t>6 (exp 2)</t>
  </si>
  <si>
    <t>10 (exp 2)</t>
  </si>
  <si>
    <t>11 (exp 2)</t>
  </si>
  <si>
    <t>12 (exp 2)</t>
  </si>
  <si>
    <t>13 (exp 2)</t>
  </si>
  <si>
    <t>21 (exp 2)</t>
  </si>
  <si>
    <t>24 (exp 2)</t>
  </si>
  <si>
    <t>25 (exp 2)</t>
  </si>
  <si>
    <t>29 (exp 2)</t>
  </si>
  <si>
    <t>31 (exp 2)</t>
  </si>
  <si>
    <t>9 (exp 3)</t>
  </si>
  <si>
    <t>10 (exp 3)</t>
  </si>
  <si>
    <t>11 (exp 3)</t>
  </si>
  <si>
    <t>12 (exp 3)</t>
  </si>
  <si>
    <t>16 (exp 3)</t>
  </si>
  <si>
    <t>2 (exp 3)</t>
  </si>
  <si>
    <t>4 (exp 3)</t>
  </si>
  <si>
    <t>6 (exp 3)</t>
  </si>
  <si>
    <t>7 (exp 3)</t>
  </si>
  <si>
    <t>34 (exp 2)</t>
  </si>
  <si>
    <t>32 (exp 2)</t>
  </si>
  <si>
    <t>28 (exp 2)</t>
  </si>
  <si>
    <t>27 (exp 2)</t>
  </si>
  <si>
    <t>23 (exp 2)</t>
  </si>
  <si>
    <t>22 (exp 2)</t>
  </si>
  <si>
    <t>19 (exp 2)</t>
  </si>
  <si>
    <t>18 (exp 2)</t>
  </si>
  <si>
    <t>16 (exp 2)</t>
  </si>
  <si>
    <t>15 (exp 2)</t>
  </si>
  <si>
    <t>9 (exp 2)</t>
  </si>
  <si>
    <t>8 (exp 2)</t>
  </si>
  <si>
    <t>4 (exp 2)</t>
  </si>
  <si>
    <t>1 (exp 2)</t>
  </si>
  <si>
    <t>27 (exp 1)</t>
  </si>
  <si>
    <t>28 (exp  1)</t>
  </si>
  <si>
    <t>34 (exp 1)</t>
  </si>
  <si>
    <t>36 (exp 1)</t>
  </si>
  <si>
    <t>41 (exp 1)</t>
  </si>
  <si>
    <t>44 (exp 1)</t>
  </si>
  <si>
    <t>45 (exp 1)</t>
  </si>
  <si>
    <t>number of scans with pauses</t>
  </si>
  <si>
    <t>Scans with pauses and switches</t>
  </si>
  <si>
    <t>Number of continous scans</t>
  </si>
  <si>
    <t>28 (exp 1)</t>
  </si>
  <si>
    <t>26 (exp 1)</t>
  </si>
  <si>
    <t>43 (exp 1)</t>
  </si>
  <si>
    <t>20 (exp 2)</t>
  </si>
  <si>
    <t>Total number of scans</t>
  </si>
  <si>
    <t>ablated 4</t>
  </si>
  <si>
    <t>33 (exp 2)</t>
  </si>
  <si>
    <t>31 (exp1)</t>
  </si>
  <si>
    <t>37 (exp 1)</t>
  </si>
  <si>
    <t>2 (exp 2)</t>
  </si>
  <si>
    <t>CONTINUOUS</t>
  </si>
  <si>
    <t>MOCK 11</t>
  </si>
  <si>
    <t>MOCK 12</t>
  </si>
  <si>
    <t>MOCK 13</t>
  </si>
  <si>
    <t>MOCK 14</t>
  </si>
  <si>
    <t>MOCK 15</t>
  </si>
  <si>
    <t>MOCK 16</t>
  </si>
  <si>
    <t>MOCK 17</t>
  </si>
  <si>
    <t>MOCK 18</t>
  </si>
  <si>
    <t>MOCK 19</t>
  </si>
  <si>
    <t>MOCK 20</t>
  </si>
  <si>
    <t>MOCK 21</t>
  </si>
  <si>
    <t>ABLATED 10</t>
  </si>
  <si>
    <t>ABLATED 11</t>
  </si>
  <si>
    <t>ABLATED 12</t>
  </si>
  <si>
    <t>ABLATED 13</t>
  </si>
  <si>
    <t>ABLATED 14</t>
  </si>
  <si>
    <t>ABLATED 15</t>
  </si>
  <si>
    <t>ABLATED 16</t>
  </si>
  <si>
    <t>ABLATED 17</t>
  </si>
  <si>
    <t>ABLATED 18</t>
  </si>
  <si>
    <t>ABLATED 19</t>
  </si>
  <si>
    <t>ABLATED 20</t>
  </si>
  <si>
    <t>ARRAY NO HISTAMINE 3</t>
  </si>
  <si>
    <t>ABLATED 21</t>
  </si>
  <si>
    <t>ABLATED 22</t>
  </si>
  <si>
    <t xml:space="preserve">Discontinuous Switch F-B </t>
  </si>
  <si>
    <t>ARRAY + HISTAMINE</t>
  </si>
  <si>
    <t>HIM + HISTAMINE</t>
  </si>
  <si>
    <t>% CONTINUOUS</t>
  </si>
  <si>
    <t>% STOP BEFORE BACK</t>
  </si>
  <si>
    <t>% STOP between F</t>
  </si>
  <si>
    <t>% Discontinuous Switch F-B</t>
  </si>
  <si>
    <t>% Mixture of discontinuities</t>
  </si>
  <si>
    <t>MOCK</t>
  </si>
  <si>
    <t>ABLATED</t>
  </si>
  <si>
    <t xml:space="preserve"> number of scans with switches</t>
  </si>
  <si>
    <t>% of scans with pauses</t>
  </si>
  <si>
    <t xml:space="preserve"> % of scans with switches</t>
  </si>
  <si>
    <t>% of scans with pauses and switches</t>
  </si>
  <si>
    <t>% of continous scans</t>
  </si>
  <si>
    <t xml:space="preserve">% of CONTINUOUS </t>
  </si>
  <si>
    <t>%  of STOP BEFORE BACK</t>
  </si>
  <si>
    <t>%  of STOP between F</t>
  </si>
  <si>
    <t xml:space="preserve">% of Discontinuous Switch F-B </t>
  </si>
  <si>
    <t>% of Mixture of discontinuity events</t>
  </si>
  <si>
    <t>Switching B/F from first contact to first turn or till LOV (yes or not)</t>
  </si>
  <si>
    <t>Number of males that hesitate</t>
  </si>
  <si>
    <t>Number of males that do not hesitate</t>
  </si>
  <si>
    <t>% males that hesitate</t>
  </si>
  <si>
    <t>% males that do not hesitate</t>
  </si>
  <si>
    <t>EXPERIMENT</t>
  </si>
  <si>
    <t>exp 4</t>
  </si>
  <si>
    <t>exp 5</t>
  </si>
  <si>
    <t>MOCK 22</t>
  </si>
  <si>
    <t>MOCK 23</t>
  </si>
  <si>
    <t>MOCK 24</t>
  </si>
  <si>
    <t>MOCK 25</t>
  </si>
  <si>
    <t>MOCK 26</t>
  </si>
  <si>
    <t>MOCK 27</t>
  </si>
  <si>
    <t>MOCK 28</t>
  </si>
  <si>
    <t>MOCK 29</t>
  </si>
  <si>
    <t>MOCK 30</t>
  </si>
  <si>
    <t>MOCK 31</t>
  </si>
  <si>
    <t>MOCK 32</t>
  </si>
  <si>
    <t>MOCK 33</t>
  </si>
  <si>
    <t>EXP 1</t>
  </si>
  <si>
    <t>EXP 2</t>
  </si>
  <si>
    <t>TREATMENT</t>
  </si>
  <si>
    <t>SPICULES  INSERTION YES OR NOT</t>
  </si>
  <si>
    <t>exp  4</t>
  </si>
  <si>
    <t>ABLATED 23</t>
  </si>
  <si>
    <t>ABLATED 24</t>
  </si>
  <si>
    <t>ABLATED 25</t>
  </si>
  <si>
    <t>ABLATED 26</t>
  </si>
  <si>
    <t>ABLATED 27</t>
  </si>
  <si>
    <t>Number of males that insert the spicules</t>
  </si>
  <si>
    <t>Number of males that don't insert the spicules</t>
  </si>
  <si>
    <t>% of males that don’t insert the spicules</t>
  </si>
  <si>
    <t>% of males that insert the spicules</t>
  </si>
  <si>
    <t>mock6</t>
  </si>
  <si>
    <t>mock7</t>
  </si>
  <si>
    <t>Experiment</t>
  </si>
  <si>
    <t>Exp 1</t>
  </si>
  <si>
    <t>Exp 2</t>
  </si>
  <si>
    <t>Exp 3</t>
  </si>
  <si>
    <t>mock 8</t>
  </si>
  <si>
    <t>mock 9</t>
  </si>
  <si>
    <t>mock 10</t>
  </si>
  <si>
    <t>mock 11</t>
  </si>
  <si>
    <t>mock 12</t>
  </si>
  <si>
    <t>mock 13</t>
  </si>
  <si>
    <t>mock 14</t>
  </si>
  <si>
    <t>mock 15</t>
  </si>
  <si>
    <t>mock 16</t>
  </si>
  <si>
    <t>mock 17</t>
  </si>
  <si>
    <t>mock 18</t>
  </si>
  <si>
    <t>mock 19</t>
  </si>
  <si>
    <t>mock 20</t>
  </si>
  <si>
    <t>mock 21</t>
  </si>
  <si>
    <t>mock 22</t>
  </si>
  <si>
    <t>mock 23</t>
  </si>
  <si>
    <t>mock 24</t>
  </si>
  <si>
    <t>exp 1</t>
  </si>
  <si>
    <t>abl 1</t>
  </si>
  <si>
    <t>exp 2</t>
  </si>
  <si>
    <t>exp 3</t>
  </si>
  <si>
    <t>ablated 10</t>
  </si>
  <si>
    <t>ablated 11</t>
  </si>
  <si>
    <t>ablated 12</t>
  </si>
  <si>
    <t>ablated 13</t>
  </si>
  <si>
    <t>ablated 14</t>
  </si>
  <si>
    <t>ablated 15</t>
  </si>
  <si>
    <t>ablated 16</t>
  </si>
  <si>
    <t>ablated 17</t>
  </si>
  <si>
    <t>ablated 18</t>
  </si>
  <si>
    <t>ablated 19</t>
  </si>
  <si>
    <t>ablated 20</t>
  </si>
  <si>
    <t>Response efficiency</t>
  </si>
  <si>
    <t>Average response efficiency</t>
  </si>
  <si>
    <t>SEM</t>
  </si>
  <si>
    <t>Number of contacts befores response</t>
  </si>
  <si>
    <t>Turning efficiency</t>
  </si>
  <si>
    <t>Number of good turns</t>
  </si>
  <si>
    <t>Total number of trials</t>
  </si>
  <si>
    <t>mock 3</t>
  </si>
  <si>
    <t>mock 4</t>
  </si>
  <si>
    <t>mock 5</t>
  </si>
  <si>
    <t>ablated2</t>
  </si>
  <si>
    <t xml:space="preserve">MOCK </t>
  </si>
  <si>
    <t>Average proportion of good turns</t>
  </si>
  <si>
    <t>Vulva location efficiency</t>
  </si>
  <si>
    <t>Number of trials</t>
  </si>
  <si>
    <t>mock8</t>
  </si>
  <si>
    <t>mock9</t>
  </si>
  <si>
    <t>mock10</t>
  </si>
  <si>
    <t>mock11</t>
  </si>
  <si>
    <t>mock12</t>
  </si>
  <si>
    <t>mock13</t>
  </si>
  <si>
    <t>mock14</t>
  </si>
  <si>
    <t>mock15</t>
  </si>
  <si>
    <t>mock16</t>
  </si>
  <si>
    <t>mock17</t>
  </si>
  <si>
    <t>mock18</t>
  </si>
  <si>
    <t>mock19</t>
  </si>
  <si>
    <t>mock20</t>
  </si>
  <si>
    <t>mock21</t>
  </si>
  <si>
    <t>mock22</t>
  </si>
  <si>
    <t>mock23</t>
  </si>
  <si>
    <t>mock24</t>
  </si>
  <si>
    <t>Average Vulva Location efficiency</t>
  </si>
  <si>
    <t>Number of displacements</t>
  </si>
  <si>
    <t xml:space="preserve">Vulva displacements/time </t>
  </si>
  <si>
    <t>AVERAGE VULVA DISPLACEMENTS/TIME</t>
  </si>
  <si>
    <t>8 , 9  (exp 2)</t>
  </si>
  <si>
    <t>18 ,19 (exp 2)</t>
  </si>
  <si>
    <t>32,33 (exp 2)</t>
  </si>
  <si>
    <t>abl 2</t>
  </si>
  <si>
    <t>abl 3</t>
  </si>
  <si>
    <t>abl 4</t>
  </si>
  <si>
    <t>abl 5</t>
  </si>
  <si>
    <t>abl 6</t>
  </si>
  <si>
    <t>abl 8</t>
  </si>
  <si>
    <t>abl 9</t>
  </si>
  <si>
    <t>6, 13 (exp 2)</t>
  </si>
  <si>
    <t>10,11, 12 (exp 2)</t>
  </si>
  <si>
    <t>20 , 21 (exp 2)</t>
  </si>
  <si>
    <t>abl 7</t>
  </si>
  <si>
    <t>29, 31 (exp 2)</t>
  </si>
  <si>
    <t>Time trying to insert (seconds)</t>
  </si>
  <si>
    <t>abl 10</t>
  </si>
  <si>
    <t>abl 11</t>
  </si>
  <si>
    <t>abl 12</t>
  </si>
  <si>
    <t>abl 13</t>
  </si>
  <si>
    <t>abl 14</t>
  </si>
  <si>
    <t>abl 15</t>
  </si>
  <si>
    <t>abl 16</t>
  </si>
  <si>
    <t>testDate</t>
  </si>
  <si>
    <t>wormType</t>
  </si>
  <si>
    <t>time</t>
  </si>
  <si>
    <t>censor</t>
  </si>
  <si>
    <t>PHDmock</t>
  </si>
  <si>
    <t>Genotype: PHDablated </t>
  </si>
  <si>
    <t>Pooled estimates: </t>
  </si>
  <si>
    <t>  lambda = 0.05630631   ( 0.03804668 , 0.08332923 ) </t>
  </si>
  <si>
    <t>  P(hom) = 0.0008851872 </t>
  </si>
  <si>
    <t>  P(gof) = 0.9541112 </t>
  </si>
  <si>
    <t>  N = 33 </t>
  </si>
  <si>
    <t>PHDablated</t>
  </si>
  <si>
    <t>  Based on 5 reps:</t>
  </si>
  <si>
    <t>    2/18/17   lambda = 0.01503759   ( 0.003760867 , 0.06012689 )   N = 7</t>
  </si>
  <si>
    <t>    2/2/17   lambda = 0.02970297   ( 0.009579844 , 0.09209612 )   N = 5</t>
  </si>
  <si>
    <t>    6/1/17   lambda = 0.109375   ( 0.05214277 , 0.2294257 )   N = 7</t>
  </si>
  <si>
    <t>    7/7/17   lambda = 0.3125   ( 0.1300712 , 0.7507908 )   N = 5</t>
  </si>
  <si>
    <t>Genotype: PHDmock </t>
  </si>
  <si>
    <t>  lambda = 0.06432749   ( 0.04573213 , 0.09048399 ) </t>
  </si>
  <si>
    <t>  P(hom) = 0.05031157 </t>
  </si>
  <si>
    <t>  P(gof) = 0.949292 </t>
  </si>
  <si>
    <t>  N = 39 </t>
  </si>
  <si>
    <t>    2/18/17   lambda = 0.07142857   ( 0.03572126 , 0.1428293 )   N = 9</t>
  </si>
  <si>
    <t>    2/2/17   lambda = 0.05517241   ( 0.02759159 , 0.1103233 )   N = 10</t>
  </si>
  <si>
    <t>    6/1/17   lambda = 0.115942   ( 0.05798234 , 0.2318388 )   N = 8</t>
  </si>
  <si>
    <t>    7/7/17   lambda = 0.1428571   ( 0.05946112 , 0.3432186 )   N = 5</t>
  </si>
  <si>
    <t>Constrast: PHDablated vs. PHDmock </t>
  </si>
  <si>
    <t>   P = 0.6145093 </t>
  </si>
  <si>
    <t>2/18/17</t>
  </si>
  <si>
    <t>    5/9/17   lambda = 0.06153846   ( 0.03077524 , 0.1230529 )   N = 9</t>
  </si>
  <si>
    <t>    5/9/17   lambda = 0.02631579   ( 0.009876786 , 0.07011601 )   N = 7</t>
  </si>
  <si>
    <t xml:space="preserve">    2/2/17 </t>
  </si>
  <si>
    <t>    6/1/17</t>
  </si>
  <si>
    <t xml:space="preserve">    7/7/17 </t>
  </si>
  <si>
    <t>Chi-square</t>
  </si>
  <si>
    <t>Chi-square, df</t>
  </si>
  <si>
    <t>1,177, 1</t>
  </si>
  <si>
    <t>z</t>
  </si>
  <si>
    <t>P value</t>
  </si>
  <si>
    <t>P value summary</t>
  </si>
  <si>
    <t>ns</t>
  </si>
  <si>
    <t>One- or two-tailed</t>
  </si>
  <si>
    <t>Two-tailed</t>
  </si>
  <si>
    <t>Statistically significant? (alpha&lt;0.05)</t>
  </si>
  <si>
    <t>No</t>
  </si>
  <si>
    <t>Data analyzed</t>
  </si>
  <si>
    <t xml:space="preserve">HESITATION </t>
  </si>
  <si>
    <t>NO HESITATION</t>
  </si>
  <si>
    <t>Total</t>
  </si>
  <si>
    <t>16,27, 1</t>
  </si>
  <si>
    <t>&lt; 0,0001</t>
  </si>
  <si>
    <t>****</t>
  </si>
  <si>
    <t>Yes</t>
  </si>
  <si>
    <t>CONTINOUS</t>
  </si>
  <si>
    <t>DISCONTINOUS</t>
  </si>
  <si>
    <t>17,17, 1</t>
  </si>
  <si>
    <t>DISCONTINIOUS</t>
  </si>
  <si>
    <t>CONTINIOUS</t>
  </si>
  <si>
    <t>13,23, 1</t>
  </si>
  <si>
    <t>***</t>
  </si>
  <si>
    <t>CONTINOUS MM</t>
  </si>
  <si>
    <t>DISCONTINOUS MM</t>
  </si>
  <si>
    <t>WT</t>
  </si>
  <si>
    <t>PHD silenced</t>
  </si>
  <si>
    <r>
      <t>c</t>
    </r>
    <r>
      <rPr>
        <vertAlign val="superscript"/>
        <sz val="12"/>
        <color theme="1"/>
        <rFont val="Helvetica"/>
        <family val="2"/>
      </rPr>
      <t>2</t>
    </r>
    <r>
      <rPr>
        <sz val="12"/>
        <color theme="1"/>
        <rFont val="Helvetica"/>
        <family val="2"/>
      </rPr>
      <t xml:space="preserve"> test of continuous and discontinuous manoeuvres performed by WT and PHD silenced animals</t>
    </r>
  </si>
  <si>
    <t>20,77, 1</t>
  </si>
  <si>
    <t>Array +; His -</t>
  </si>
  <si>
    <t>1,503, 1</t>
  </si>
  <si>
    <t>array +; His -</t>
  </si>
  <si>
    <r>
      <t>c</t>
    </r>
    <r>
      <rPr>
        <vertAlign val="superscript"/>
        <sz val="12"/>
        <color rgb="FF000000"/>
        <rFont val="Helvetica"/>
        <family val="2"/>
      </rPr>
      <t>2</t>
    </r>
    <r>
      <rPr>
        <sz val="12"/>
        <color rgb="FF000000"/>
        <rFont val="Helvetica"/>
        <family val="2"/>
      </rPr>
      <t xml:space="preserve"> test of continuous and discontinuous manoeuvres performed by WT animals and animals carrying the oig-8::HisCl channel extrachromosomal array without treatment.</t>
    </r>
  </si>
  <si>
    <r>
      <t>c</t>
    </r>
    <r>
      <rPr>
        <vertAlign val="superscript"/>
        <sz val="12"/>
        <color rgb="FF000000"/>
        <rFont val="Helvetica"/>
        <family val="2"/>
      </rPr>
      <t>2</t>
    </r>
    <r>
      <rPr>
        <sz val="12"/>
        <color rgb="FF000000"/>
        <rFont val="Helvetica"/>
        <family val="2"/>
      </rPr>
      <t xml:space="preserve"> test of number of males that do hesitate vs males that do not hesitate</t>
    </r>
  </si>
  <si>
    <t>Test</t>
  </si>
  <si>
    <t>45.81, 1</t>
  </si>
  <si>
    <t>&lt;0.0001</t>
  </si>
  <si>
    <t>One- or two-sided</t>
  </si>
  <si>
    <t>Two-sided</t>
  </si>
  <si>
    <t>Statistically significant (P &lt; 0.05)?</t>
  </si>
  <si>
    <t>mock</t>
  </si>
  <si>
    <t>ablated</t>
  </si>
  <si>
    <t>cross</t>
  </si>
  <si>
    <t>self</t>
  </si>
  <si>
    <t>Percentage of row total</t>
  </si>
  <si>
    <t>69.08%</t>
  </si>
  <si>
    <t>30.92%</t>
  </si>
  <si>
    <t>54.55%</t>
  </si>
  <si>
    <t>45.45%</t>
  </si>
  <si>
    <t>Percentage of column total</t>
  </si>
  <si>
    <t>31.39%</t>
  </si>
  <si>
    <t>19.73%</t>
  </si>
  <si>
    <t>68.61%</t>
  </si>
  <si>
    <t>80.27%</t>
  </si>
  <si>
    <t>Percentage of grand total</t>
  </si>
  <si>
    <t>18.34%</t>
  </si>
  <si>
    <t>8.21%</t>
  </si>
  <si>
    <t>40.07%</t>
  </si>
  <si>
    <t>33.38%</t>
  </si>
  <si>
    <t>Fertility assay</t>
  </si>
  <si>
    <t>Spicule insertion</t>
  </si>
  <si>
    <t>P value and statistical significance</t>
  </si>
  <si>
    <t>spicule inserted</t>
  </si>
  <si>
    <t>no insertion</t>
  </si>
  <si>
    <t>96.97%</t>
  </si>
  <si>
    <t>3.03%</t>
  </si>
  <si>
    <t>88.89%</t>
  </si>
  <si>
    <t>11.11%</t>
  </si>
  <si>
    <t>57.14%</t>
  </si>
  <si>
    <t>25.00%</t>
  </si>
  <si>
    <t>42.86%</t>
  </si>
  <si>
    <t>75.00%</t>
  </si>
  <si>
    <t>53.33%</t>
  </si>
  <si>
    <t>1.67%</t>
  </si>
  <si>
    <t>40.00%</t>
  </si>
  <si>
    <t>5.00%</t>
  </si>
  <si>
    <t>Column S</t>
  </si>
  <si>
    <t>number of vulva displacements/time mock</t>
  </si>
  <si>
    <t>vs.</t>
  </si>
  <si>
    <t>Column T</t>
  </si>
  <si>
    <t>numb vulva displce/ time ablated</t>
  </si>
  <si>
    <t>Mann Whitney test</t>
  </si>
  <si>
    <t>Exact or approximate P value?</t>
  </si>
  <si>
    <t>Exact</t>
  </si>
  <si>
    <t>Significantly different (P &lt; 0.05)?</t>
  </si>
  <si>
    <t>One- or two-tailed P value?</t>
  </si>
  <si>
    <t>Sum of ranks in column S,T</t>
  </si>
  <si>
    <t>300 , 261</t>
  </si>
  <si>
    <t>Mann-Whitney U</t>
  </si>
  <si>
    <t>Difference between medians</t>
  </si>
  <si>
    <t>Median of column S</t>
  </si>
  <si>
    <t>0.01508, n=17</t>
  </si>
  <si>
    <t>Median of column T</t>
  </si>
  <si>
    <t>0.006421, n=16</t>
  </si>
  <si>
    <t>Difference: Actual</t>
  </si>
  <si>
    <t>Difference: Hodges-Lehmann</t>
  </si>
  <si>
    <t>Column G</t>
  </si>
  <si>
    <t>mock lov unc and wt</t>
  </si>
  <si>
    <t>Column H</t>
  </si>
  <si>
    <t>abl lov unc and wt</t>
  </si>
  <si>
    <t>Sum of ranks in column G,H</t>
  </si>
  <si>
    <t>972 , 798</t>
  </si>
  <si>
    <t>Median of column G</t>
  </si>
  <si>
    <t>1, n=32</t>
  </si>
  <si>
    <t>Median of column H</t>
  </si>
  <si>
    <t>1, n=27</t>
  </si>
  <si>
    <t>Column D</t>
  </si>
  <si>
    <t>mock turns unc and wt</t>
  </si>
  <si>
    <t>Column E</t>
  </si>
  <si>
    <t>abl turns unc and wt</t>
  </si>
  <si>
    <t>Sum of ranks in column D,E</t>
  </si>
  <si>
    <t>479.5 , 340.5</t>
  </si>
  <si>
    <t>Median of column D</t>
  </si>
  <si>
    <t>0.735, n=22</t>
  </si>
  <si>
    <t>Median of column E</t>
  </si>
  <si>
    <t>0.68, n=18</t>
  </si>
  <si>
    <t>Column A</t>
  </si>
  <si>
    <t>mock response unc and wt</t>
  </si>
  <si>
    <t>Column B</t>
  </si>
  <si>
    <t>abl response unc and wt</t>
  </si>
  <si>
    <t>Sum of ranks in column A,B</t>
  </si>
  <si>
    <t>1088 , 865.5</t>
  </si>
  <si>
    <t>Median of column A</t>
  </si>
  <si>
    <t>0.5, n=33</t>
  </si>
  <si>
    <t>Median of column B</t>
  </si>
  <si>
    <t>0.5, n=29</t>
  </si>
  <si>
    <r>
      <t>c</t>
    </r>
    <r>
      <rPr>
        <vertAlign val="superscript"/>
        <sz val="12"/>
        <color theme="1"/>
        <rFont val="Helvetica"/>
        <family val="2"/>
      </rPr>
      <t>2</t>
    </r>
    <r>
      <rPr>
        <sz val="12"/>
        <color theme="1"/>
        <rFont val="Helvetica"/>
        <family val="2"/>
      </rPr>
      <t xml:space="preserve"> test of continuous and discontinuous manoeuvres performed by mock ablated and PHD ablated animals</t>
    </r>
  </si>
  <si>
    <r>
      <t>c</t>
    </r>
    <r>
      <rPr>
        <vertAlign val="superscript"/>
        <sz val="12"/>
        <color rgb="FF000000"/>
        <rFont val="Helvetica"/>
        <family val="2"/>
      </rPr>
      <t>2</t>
    </r>
    <r>
      <rPr>
        <sz val="12"/>
        <color rgb="FF000000"/>
        <rFont val="Helvetica"/>
        <family val="2"/>
      </rPr>
      <t xml:space="preserve"> test of continuous and discontinuous scans performed by mock ablated and PHD ablated animals</t>
    </r>
  </si>
  <si>
    <t>Mann Whitney U test comparing response efficiency between mock ablated and PHD ablated animals</t>
  </si>
  <si>
    <t>Mann Whitney U test comparing turning efficiency between mock ablated and PHD ablated animals</t>
  </si>
  <si>
    <t>Mann Whitney U test comparing vulva location efficiency between mock ablated and PHD ablated animals</t>
  </si>
  <si>
    <t>Mann Whitney U test comparing the number of vulva displacements over time perfomed by mock ablated and PHD ablated animals</t>
  </si>
  <si>
    <r>
      <t>c</t>
    </r>
    <r>
      <rPr>
        <vertAlign val="superscript"/>
        <sz val="12"/>
        <color theme="1"/>
        <rFont val="Helvetica"/>
        <family val="2"/>
      </rPr>
      <t>2</t>
    </r>
    <r>
      <rPr>
        <sz val="12"/>
        <color theme="1"/>
        <rFont val="Helvetica"/>
        <family val="2"/>
      </rPr>
      <t xml:space="preserve"> test of crossprogeny and selfprogeny produced by hermaphrodites mated once with mock ablated or PHD ablated animals</t>
    </r>
  </si>
  <si>
    <r>
      <rPr>
        <sz val="12"/>
        <color theme="1"/>
        <rFont val="Symbol"/>
        <charset val="2"/>
      </rPr>
      <t>c</t>
    </r>
    <r>
      <rPr>
        <sz val="12"/>
        <color theme="1"/>
        <rFont val="Arial"/>
        <family val="2"/>
      </rPr>
      <t>2 test of continuous and discontinuous manoeuvres performed by animals carrying the oig-8::HisCl channel extrachromosomal array +/- treatment.</t>
    </r>
  </si>
  <si>
    <r>
      <t xml:space="preserve">Maximum likelihood statistical analysis comparing </t>
    </r>
    <r>
      <rPr>
        <i/>
        <sz val="12"/>
        <color theme="1"/>
        <rFont val="Helvetica"/>
        <family val="2"/>
      </rPr>
      <t>P</t>
    </r>
    <r>
      <rPr>
        <vertAlign val="subscript"/>
        <sz val="12"/>
        <color theme="1"/>
        <rFont val="Helvetica"/>
        <family val="2"/>
      </rPr>
      <t>L</t>
    </r>
    <r>
      <rPr>
        <sz val="12"/>
        <color theme="1"/>
        <rFont val="Helvetica"/>
        <family val="2"/>
      </rPr>
      <t xml:space="preserve"> (probability of leaving per worm per hour) values.</t>
    </r>
  </si>
  <si>
    <t>1.558, 1</t>
  </si>
  <si>
    <r>
      <t>c</t>
    </r>
    <r>
      <rPr>
        <vertAlign val="superscript"/>
        <sz val="12"/>
        <color theme="1"/>
        <rFont val="Helvetica"/>
        <family val="2"/>
      </rPr>
      <t>2</t>
    </r>
    <r>
      <rPr>
        <sz val="12"/>
        <color theme="1"/>
        <rFont val="Helvetica"/>
        <family val="2"/>
      </rPr>
      <t xml:space="preserve"> test of mock ablated and PHD ablated animals that inserted or not the spicules in a mating attempt</t>
    </r>
  </si>
  <si>
    <t>Time locked to the transtion from forward to backward during scanning</t>
  </si>
  <si>
    <t>Time locked to the transtion from backward to forward during scanning</t>
  </si>
  <si>
    <t>Plot 7C</t>
  </si>
  <si>
    <t>Ca1(158-218-278)</t>
  </si>
  <si>
    <t>Ca1(722-782-842)</t>
  </si>
  <si>
    <t>Ca2( 294-354- 414)</t>
  </si>
  <si>
    <t>Ca2 (510-570-630)</t>
  </si>
  <si>
    <t>Ca2(662-722-782)</t>
  </si>
  <si>
    <t>Ca2 (818-878-938)</t>
  </si>
  <si>
    <t>Ca2(1234-1294-1354)</t>
  </si>
  <si>
    <t>Ca2(1312-1372-1432)</t>
  </si>
  <si>
    <t>Ca2(1769-1829-1889)</t>
  </si>
  <si>
    <t>Ca21(146-206-266)</t>
  </si>
  <si>
    <t>Ca23 (56-116-176)</t>
  </si>
  <si>
    <t>Ca24b(616-676-736)</t>
  </si>
  <si>
    <t>Ca24b(951-1011-1071)</t>
  </si>
  <si>
    <t>Ca24b(1420-1480-1540)</t>
  </si>
  <si>
    <t>14-Dec-16_2(927-987-1047)</t>
  </si>
  <si>
    <t>14-Dec-16_2(1184-1244-1304)</t>
  </si>
  <si>
    <t>average</t>
  </si>
  <si>
    <t>plus</t>
  </si>
  <si>
    <t>minus</t>
  </si>
  <si>
    <t>Ca2(241-301-361)</t>
  </si>
  <si>
    <t>Ca2 (433-493-553)</t>
  </si>
  <si>
    <t>Ca2 (728-788-848)</t>
  </si>
  <si>
    <t>Ca2 (910-970-1030)</t>
  </si>
  <si>
    <t>Ca8(313-373-433)</t>
  </si>
  <si>
    <t>Ca16(1112-1172-1232)</t>
  </si>
  <si>
    <t>Ca24b(735-795-855)</t>
  </si>
  <si>
    <t>Ca24b(983-1043-1103)</t>
  </si>
  <si>
    <t>Time locked to the transtion from forward to backward during Molina manoeuvre</t>
  </si>
  <si>
    <t>Ca8</t>
  </si>
  <si>
    <t>Ca10ab (1)</t>
  </si>
  <si>
    <t>Ca10ab(2)</t>
  </si>
  <si>
    <t>Ca10c (1)</t>
  </si>
  <si>
    <t>Ca10c (2)</t>
  </si>
  <si>
    <t>Ca10c (3)</t>
  </si>
  <si>
    <t>Ca23(2)</t>
  </si>
  <si>
    <t>Ca23(3)</t>
  </si>
  <si>
    <t>Ca23(5)</t>
  </si>
  <si>
    <t>Ca23(6)</t>
  </si>
  <si>
    <t>Ca23(7)</t>
  </si>
  <si>
    <t>Ca23(8)</t>
  </si>
  <si>
    <t>Ca23(9)</t>
  </si>
  <si>
    <t>Ca23(10)</t>
  </si>
  <si>
    <t>Ca23(11)</t>
  </si>
  <si>
    <t>Ca23(12)</t>
  </si>
  <si>
    <t>Ca23(13)</t>
  </si>
  <si>
    <t>Ca23(14)</t>
  </si>
  <si>
    <t>Ca23(15)</t>
  </si>
  <si>
    <t>14Dec16_14(1720-4051)</t>
  </si>
  <si>
    <t>d14Dec16_5(2000-4846),</t>
  </si>
  <si>
    <t>a14Dec16_12(2100-4520)</t>
  </si>
  <si>
    <t>b14Dec16_12(2100-4520)</t>
  </si>
  <si>
    <t>14Dec16_7</t>
  </si>
  <si>
    <t>plus SEM</t>
  </si>
  <si>
    <t>minus SEM</t>
  </si>
  <si>
    <t xml:space="preserve">Time-locked to spicule insertion </t>
  </si>
  <si>
    <t>Plot 7H</t>
  </si>
  <si>
    <t>matingCa16(1440-1560)</t>
  </si>
  <si>
    <t>14_Dec_16_11(230-350)</t>
  </si>
  <si>
    <t>BAR93_16(1306-1366-1426)</t>
  </si>
  <si>
    <t>BAR94_22(4600-7500)(1350-1410-1470)</t>
  </si>
  <si>
    <t>BAR94_24(789-849-909)</t>
  </si>
  <si>
    <t>BAR93_23(1270-4036)(127-187-247)</t>
  </si>
  <si>
    <t>BAR93_29(234-294-354)</t>
  </si>
  <si>
    <t>BAR93_30(1257-1317-1377)</t>
  </si>
  <si>
    <t>BAR93_32(113-173-233)</t>
  </si>
  <si>
    <t>BAR93_35(256-316-376)</t>
  </si>
  <si>
    <t>BAR93_36(375-435-495)</t>
  </si>
  <si>
    <t>BAR93_41(1670-1730-1790)</t>
  </si>
  <si>
    <t>BAR93_42(370-430-490)</t>
  </si>
  <si>
    <t>BAR93_43(350-410-470)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</si>
</sst>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theme="1"/>
      <name val="Calibri (Body)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1"/>
      <name val="Arial"/>
      <family val="2"/>
    </font>
    <font>
      <sz val="12"/>
      <color rgb="FF000000"/>
      <name val="Helvetica"/>
      <family val="2"/>
    </font>
    <font>
      <sz val="10"/>
      <color theme="1"/>
      <name val="Arial"/>
      <family val="2"/>
    </font>
    <font>
      <sz val="12"/>
      <color theme="1"/>
      <name val="Symbol"/>
      <charset val="2"/>
    </font>
    <font>
      <vertAlign val="superscript"/>
      <sz val="12"/>
      <color theme="1"/>
      <name val="Helvetica"/>
      <family val="2"/>
    </font>
    <font>
      <sz val="12"/>
      <color theme="1"/>
      <name val="Helvetica"/>
      <family val="2"/>
    </font>
    <font>
      <sz val="12"/>
      <color rgb="FF000000"/>
      <name val="Symbol"/>
      <charset val="2"/>
    </font>
    <font>
      <vertAlign val="superscript"/>
      <sz val="12"/>
      <color rgb="FF000000"/>
      <name val="Helvetica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0"/>
      <color rgb="FF000000"/>
      <name val="Helvetica"/>
      <family val="2"/>
    </font>
    <font>
      <sz val="12"/>
      <name val="Arial"/>
      <family val="2"/>
    </font>
    <font>
      <sz val="12"/>
      <name val="Arial"/>
      <family val="2"/>
    </font>
    <font>
      <i/>
      <sz val="12"/>
      <color theme="1"/>
      <name val="Helvetica"/>
      <family val="2"/>
    </font>
    <font>
      <vertAlign val="subscript"/>
      <sz val="12"/>
      <color theme="1"/>
      <name val="Helvetica"/>
      <family val="2"/>
    </font>
    <font>
      <b/>
      <sz val="12"/>
      <name val="Arial"/>
      <family val="2"/>
    </font>
    <font>
      <sz val="12"/>
      <color theme="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FFC1FA"/>
        <bgColor rgb="FF000000"/>
      </patternFill>
    </fill>
    <fill>
      <patternFill patternType="solid">
        <fgColor rgb="FFFCE4D6"/>
        <bgColor rgb="FF000000"/>
      </patternFill>
    </fill>
    <fill>
      <patternFill patternType="solid">
        <fgColor theme="8" tint="0.59999389629810485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</borders>
  <cellStyleXfs count="17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119">
    <xf numFmtId="0" fontId="0" fillId="0" borderId="0" xfId="0"/>
    <xf numFmtId="0" fontId="0" fillId="2" borderId="0" xfId="0" applyFill="1"/>
    <xf numFmtId="0" fontId="3" fillId="0" borderId="0" xfId="0" applyFont="1"/>
    <xf numFmtId="0" fontId="0" fillId="0" borderId="0" xfId="0" applyFont="1"/>
    <xf numFmtId="0" fontId="0" fillId="0" borderId="0" xfId="0" applyFill="1"/>
    <xf numFmtId="0" fontId="0" fillId="3" borderId="0" xfId="0" applyFill="1"/>
    <xf numFmtId="0" fontId="0" fillId="4" borderId="0" xfId="0" applyFill="1"/>
    <xf numFmtId="0" fontId="3" fillId="5" borderId="0" xfId="0" applyFont="1" applyFill="1"/>
    <xf numFmtId="0" fontId="0" fillId="6" borderId="0" xfId="0" applyFill="1"/>
    <xf numFmtId="0" fontId="0" fillId="7" borderId="0" xfId="0" applyFill="1"/>
    <xf numFmtId="0" fontId="1" fillId="0" borderId="0" xfId="0" applyFont="1" applyFill="1"/>
    <xf numFmtId="0" fontId="3" fillId="0" borderId="0" xfId="0" applyFont="1" applyFill="1"/>
    <xf numFmtId="0" fontId="0" fillId="0" borderId="0" xfId="0" applyFont="1" applyFill="1"/>
    <xf numFmtId="0" fontId="2" fillId="0" borderId="0" xfId="0" applyFont="1" applyFill="1"/>
    <xf numFmtId="0" fontId="0" fillId="0" borderId="0" xfId="0" applyFont="1" applyFill="1" applyBorder="1"/>
    <xf numFmtId="0" fontId="4" fillId="0" borderId="0" xfId="0" applyFont="1" applyFill="1" applyBorder="1"/>
    <xf numFmtId="0" fontId="3" fillId="9" borderId="0" xfId="0" applyFont="1" applyFill="1"/>
    <xf numFmtId="0" fontId="0" fillId="0" borderId="0" xfId="0" applyFill="1" applyBorder="1"/>
    <xf numFmtId="0" fontId="3" fillId="10" borderId="0" xfId="0" applyFont="1" applyFill="1"/>
    <xf numFmtId="0" fontId="0" fillId="6" borderId="0" xfId="0" applyFont="1" applyFill="1"/>
    <xf numFmtId="0" fontId="0" fillId="3" borderId="0" xfId="0" applyFont="1" applyFill="1"/>
    <xf numFmtId="0" fontId="0" fillId="7" borderId="0" xfId="0" applyFont="1" applyFill="1"/>
    <xf numFmtId="0" fontId="0" fillId="4" borderId="0" xfId="0" applyFont="1" applyFill="1"/>
    <xf numFmtId="0" fontId="0" fillId="2" borderId="0" xfId="0" applyFont="1" applyFill="1"/>
    <xf numFmtId="0" fontId="2" fillId="2" borderId="0" xfId="0" applyFont="1" applyFill="1"/>
    <xf numFmtId="0" fontId="2" fillId="0" borderId="0" xfId="0" applyFont="1"/>
    <xf numFmtId="0" fontId="7" fillId="0" borderId="0" xfId="0" applyFont="1"/>
    <xf numFmtId="0" fontId="7" fillId="0" borderId="0" xfId="0" applyFont="1" applyFill="1"/>
    <xf numFmtId="0" fontId="7" fillId="2" borderId="0" xfId="0" applyFont="1" applyFill="1"/>
    <xf numFmtId="0" fontId="7" fillId="8" borderId="0" xfId="0" applyFont="1" applyFill="1"/>
    <xf numFmtId="0" fontId="0" fillId="0" borderId="1" xfId="0" applyBorder="1"/>
    <xf numFmtId="0" fontId="2" fillId="0" borderId="2" xfId="0" applyFont="1" applyBorder="1"/>
    <xf numFmtId="0" fontId="7" fillId="0" borderId="3" xfId="0" applyFont="1" applyBorder="1"/>
    <xf numFmtId="0" fontId="7" fillId="0" borderId="3" xfId="0" applyFont="1" applyFill="1" applyBorder="1"/>
    <xf numFmtId="0" fontId="7" fillId="0" borderId="4" xfId="0" applyFont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2" fillId="0" borderId="3" xfId="0" applyFont="1" applyBorder="1"/>
    <xf numFmtId="0" fontId="2" fillId="0" borderId="4" xfId="0" applyFont="1" applyBorder="1"/>
    <xf numFmtId="0" fontId="0" fillId="0" borderId="2" xfId="0" applyBorder="1"/>
    <xf numFmtId="0" fontId="0" fillId="0" borderId="4" xfId="0" applyBorder="1"/>
    <xf numFmtId="0" fontId="0" fillId="0" borderId="4" xfId="0" applyFill="1" applyBorder="1"/>
    <xf numFmtId="0" fontId="0" fillId="0" borderId="3" xfId="0" applyBorder="1"/>
    <xf numFmtId="0" fontId="8" fillId="0" borderId="6" xfId="0" applyFont="1" applyBorder="1"/>
    <xf numFmtId="0" fontId="8" fillId="0" borderId="9" xfId="0" applyFont="1" applyBorder="1"/>
    <xf numFmtId="0" fontId="1" fillId="0" borderId="0" xfId="0" applyFont="1"/>
    <xf numFmtId="14" fontId="3" fillId="0" borderId="0" xfId="0" applyNumberFormat="1" applyFont="1"/>
    <xf numFmtId="0" fontId="7" fillId="0" borderId="2" xfId="0" applyFont="1" applyBorder="1"/>
    <xf numFmtId="0" fontId="7" fillId="0" borderId="10" xfId="0" applyFont="1" applyBorder="1"/>
    <xf numFmtId="0" fontId="7" fillId="0" borderId="11" xfId="0" applyFont="1" applyBorder="1"/>
    <xf numFmtId="0" fontId="3" fillId="0" borderId="12" xfId="0" applyFont="1" applyBorder="1"/>
    <xf numFmtId="0" fontId="3" fillId="0" borderId="13" xfId="0" applyFont="1" applyBorder="1"/>
    <xf numFmtId="0" fontId="3" fillId="0" borderId="14" xfId="0" applyFont="1" applyBorder="1"/>
    <xf numFmtId="0" fontId="3" fillId="0" borderId="15" xfId="0" applyFont="1" applyBorder="1"/>
    <xf numFmtId="0" fontId="3" fillId="0" borderId="16" xfId="0" applyFont="1" applyBorder="1"/>
    <xf numFmtId="0" fontId="3" fillId="0" borderId="17" xfId="0" applyFont="1" applyBorder="1"/>
    <xf numFmtId="0" fontId="3" fillId="6" borderId="0" xfId="0" applyFont="1" applyFill="1"/>
    <xf numFmtId="0" fontId="3" fillId="4" borderId="0" xfId="0" applyFont="1" applyFill="1"/>
    <xf numFmtId="14" fontId="0" fillId="0" borderId="0" xfId="0" applyNumberFormat="1"/>
    <xf numFmtId="0" fontId="0" fillId="0" borderId="19" xfId="0" applyBorder="1"/>
    <xf numFmtId="0" fontId="0" fillId="0" borderId="20" xfId="0" applyBorder="1"/>
    <xf numFmtId="0" fontId="0" fillId="0" borderId="0" xfId="0" applyBorder="1"/>
    <xf numFmtId="0" fontId="0" fillId="0" borderId="22" xfId="0" applyBorder="1"/>
    <xf numFmtId="0" fontId="0" fillId="0" borderId="21" xfId="0" applyBorder="1"/>
    <xf numFmtId="0" fontId="10" fillId="0" borderId="18" xfId="0" applyFont="1" applyBorder="1" applyAlignment="1">
      <alignment vertical="center"/>
    </xf>
    <xf numFmtId="0" fontId="10" fillId="0" borderId="21" xfId="0" applyFont="1" applyBorder="1" applyAlignment="1">
      <alignment vertical="center"/>
    </xf>
    <xf numFmtId="0" fontId="10" fillId="0" borderId="0" xfId="0" applyFont="1" applyBorder="1" applyAlignment="1">
      <alignment horizontal="right" vertical="center"/>
    </xf>
    <xf numFmtId="0" fontId="10" fillId="0" borderId="22" xfId="0" applyFont="1" applyBorder="1" applyAlignment="1">
      <alignment horizontal="right" vertical="center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horizontal="right" vertical="center"/>
    </xf>
    <xf numFmtId="0" fontId="10" fillId="0" borderId="17" xfId="0" applyFont="1" applyBorder="1" applyAlignment="1">
      <alignment horizontal="right" vertical="center"/>
    </xf>
    <xf numFmtId="0" fontId="11" fillId="0" borderId="0" xfId="0" applyFont="1"/>
    <xf numFmtId="0" fontId="10" fillId="0" borderId="19" xfId="0" applyFont="1" applyBorder="1" applyAlignment="1">
      <alignment horizontal="right" vertical="center"/>
    </xf>
    <xf numFmtId="0" fontId="10" fillId="0" borderId="20" xfId="0" applyFont="1" applyBorder="1" applyAlignment="1">
      <alignment horizontal="right" vertical="center"/>
    </xf>
    <xf numFmtId="0" fontId="14" fillId="0" borderId="0" xfId="0" applyFont="1" applyAlignment="1">
      <alignment vertical="center"/>
    </xf>
    <xf numFmtId="0" fontId="16" fillId="0" borderId="21" xfId="0" applyFont="1" applyBorder="1" applyAlignment="1">
      <alignment vertical="center"/>
    </xf>
    <xf numFmtId="0" fontId="17" fillId="0" borderId="19" xfId="0" applyFont="1" applyBorder="1"/>
    <xf numFmtId="0" fontId="17" fillId="0" borderId="20" xfId="0" applyFont="1" applyBorder="1"/>
    <xf numFmtId="0" fontId="17" fillId="0" borderId="0" xfId="0" applyFont="1" applyBorder="1"/>
    <xf numFmtId="0" fontId="17" fillId="0" borderId="22" xfId="0" applyFont="1" applyBorder="1"/>
    <xf numFmtId="0" fontId="17" fillId="0" borderId="21" xfId="0" applyFont="1" applyBorder="1"/>
    <xf numFmtId="0" fontId="18" fillId="0" borderId="23" xfId="0" applyFont="1" applyBorder="1" applyAlignment="1">
      <alignment vertical="center"/>
    </xf>
    <xf numFmtId="0" fontId="17" fillId="0" borderId="24" xfId="0" applyFont="1" applyBorder="1"/>
    <xf numFmtId="0" fontId="17" fillId="0" borderId="17" xfId="0" applyFont="1" applyBorder="1"/>
    <xf numFmtId="0" fontId="0" fillId="0" borderId="18" xfId="0" applyBorder="1"/>
    <xf numFmtId="0" fontId="0" fillId="0" borderId="24" xfId="0" applyBorder="1"/>
    <xf numFmtId="0" fontId="0" fillId="0" borderId="17" xfId="0" applyBorder="1"/>
    <xf numFmtId="0" fontId="13" fillId="0" borderId="0" xfId="0" applyFont="1"/>
    <xf numFmtId="0" fontId="20" fillId="0" borderId="18" xfId="0" applyFont="1" applyBorder="1" applyAlignment="1">
      <alignment horizontal="left"/>
    </xf>
    <xf numFmtId="0" fontId="20" fillId="0" borderId="19" xfId="0" applyFont="1" applyBorder="1"/>
    <xf numFmtId="0" fontId="20" fillId="0" borderId="21" xfId="0" applyFont="1" applyBorder="1" applyAlignment="1">
      <alignment horizontal="left"/>
    </xf>
    <xf numFmtId="0" fontId="20" fillId="0" borderId="0" xfId="0" applyFont="1" applyBorder="1"/>
    <xf numFmtId="0" fontId="20" fillId="0" borderId="23" xfId="0" applyFont="1" applyBorder="1" applyAlignment="1">
      <alignment horizontal="left"/>
    </xf>
    <xf numFmtId="0" fontId="20" fillId="0" borderId="24" xfId="0" applyFont="1" applyBorder="1"/>
    <xf numFmtId="0" fontId="23" fillId="0" borderId="21" xfId="0" applyFont="1" applyBorder="1" applyAlignment="1">
      <alignment horizontal="left"/>
    </xf>
    <xf numFmtId="0" fontId="2" fillId="0" borderId="0" xfId="0" applyFont="1" applyBorder="1"/>
    <xf numFmtId="0" fontId="23" fillId="0" borderId="0" xfId="0" applyFont="1" applyBorder="1"/>
    <xf numFmtId="0" fontId="14" fillId="0" borderId="0" xfId="0" applyFont="1"/>
    <xf numFmtId="0" fontId="20" fillId="0" borderId="20" xfId="0" applyFont="1" applyBorder="1"/>
    <xf numFmtId="0" fontId="20" fillId="0" borderId="22" xfId="0" applyFont="1" applyBorder="1"/>
    <xf numFmtId="0" fontId="20" fillId="0" borderId="17" xfId="0" applyFont="1" applyBorder="1"/>
    <xf numFmtId="0" fontId="19" fillId="0" borderId="18" xfId="0" applyFont="1" applyBorder="1" applyAlignment="1">
      <alignment horizontal="left"/>
    </xf>
    <xf numFmtId="0" fontId="19" fillId="0" borderId="19" xfId="0" applyFont="1" applyBorder="1"/>
    <xf numFmtId="0" fontId="19" fillId="0" borderId="20" xfId="0" applyFont="1" applyBorder="1"/>
    <xf numFmtId="0" fontId="19" fillId="0" borderId="21" xfId="0" applyFont="1" applyBorder="1" applyAlignment="1">
      <alignment horizontal="left"/>
    </xf>
    <xf numFmtId="0" fontId="19" fillId="0" borderId="0" xfId="0" applyFont="1" applyBorder="1"/>
    <xf numFmtId="0" fontId="19" fillId="0" borderId="22" xfId="0" applyFont="1" applyBorder="1"/>
    <xf numFmtId="0" fontId="19" fillId="0" borderId="23" xfId="0" applyFont="1" applyBorder="1" applyAlignment="1">
      <alignment horizontal="left"/>
    </xf>
    <xf numFmtId="0" fontId="19" fillId="0" borderId="24" xfId="0" applyFont="1" applyBorder="1"/>
    <xf numFmtId="0" fontId="19" fillId="0" borderId="17" xfId="0" applyFont="1" applyBorder="1"/>
    <xf numFmtId="0" fontId="24" fillId="0" borderId="0" xfId="0" applyFont="1" applyFill="1" applyBorder="1" applyAlignment="1">
      <alignment vertical="center"/>
    </xf>
    <xf numFmtId="0" fontId="2" fillId="11" borderId="23" xfId="0" applyFont="1" applyFill="1" applyBorder="1"/>
    <xf numFmtId="0" fontId="0" fillId="11" borderId="24" xfId="0" applyFill="1" applyBorder="1"/>
    <xf numFmtId="0" fontId="23" fillId="11" borderId="0" xfId="0" applyFont="1" applyFill="1" applyBorder="1"/>
    <xf numFmtId="0" fontId="16" fillId="11" borderId="0" xfId="0" applyFont="1" applyFill="1" applyBorder="1" applyAlignment="1">
      <alignment horizontal="right" vertical="center"/>
    </xf>
    <xf numFmtId="0" fontId="23" fillId="11" borderId="22" xfId="0" applyFont="1" applyFill="1" applyBorder="1"/>
  </cellXfs>
  <cellStyles count="17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73"/>
  <sheetViews>
    <sheetView showRuler="0" workbookViewId="0">
      <selection activeCell="G18" sqref="G18"/>
    </sheetView>
  </sheetViews>
  <sheetFormatPr baseColWidth="10" defaultRowHeight="16"/>
  <sheetData>
    <row r="1" spans="1:14">
      <c r="A1" t="s">
        <v>318</v>
      </c>
      <c r="B1" t="s">
        <v>319</v>
      </c>
      <c r="C1" t="s">
        <v>320</v>
      </c>
      <c r="D1" t="s">
        <v>321</v>
      </c>
    </row>
    <row r="2" spans="1:14" ht="19" thickBot="1">
      <c r="A2" s="61">
        <v>42983</v>
      </c>
      <c r="B2" t="s">
        <v>322</v>
      </c>
      <c r="C2">
        <v>8</v>
      </c>
      <c r="D2">
        <v>1</v>
      </c>
      <c r="I2" s="90" t="s">
        <v>489</v>
      </c>
    </row>
    <row r="3" spans="1:14">
      <c r="A3" s="61">
        <v>42983</v>
      </c>
      <c r="B3" t="s">
        <v>322</v>
      </c>
      <c r="C3">
        <v>24</v>
      </c>
      <c r="D3">
        <v>1</v>
      </c>
      <c r="I3" s="87" t="s">
        <v>323</v>
      </c>
      <c r="J3" s="62"/>
      <c r="K3" s="62"/>
      <c r="L3" s="62"/>
      <c r="M3" s="62"/>
      <c r="N3" s="63"/>
    </row>
    <row r="4" spans="1:14">
      <c r="A4" s="61">
        <v>42983</v>
      </c>
      <c r="B4" t="s">
        <v>322</v>
      </c>
      <c r="C4">
        <v>24</v>
      </c>
      <c r="D4">
        <v>1</v>
      </c>
      <c r="I4" s="66" t="s">
        <v>324</v>
      </c>
      <c r="J4" s="64"/>
      <c r="K4" s="64"/>
      <c r="L4" s="64"/>
      <c r="M4" s="64"/>
      <c r="N4" s="65"/>
    </row>
    <row r="5" spans="1:14">
      <c r="A5" s="61">
        <v>42983</v>
      </c>
      <c r="B5" t="s">
        <v>322</v>
      </c>
      <c r="C5">
        <v>24</v>
      </c>
      <c r="D5">
        <v>1</v>
      </c>
      <c r="I5" s="66" t="s">
        <v>325</v>
      </c>
      <c r="J5" s="64"/>
      <c r="K5" s="64"/>
      <c r="L5" s="64"/>
      <c r="M5" s="64"/>
      <c r="N5" s="65"/>
    </row>
    <row r="6" spans="1:14">
      <c r="A6" s="61">
        <v>42983</v>
      </c>
      <c r="B6" t="s">
        <v>322</v>
      </c>
      <c r="C6">
        <v>24</v>
      </c>
      <c r="D6">
        <v>0</v>
      </c>
      <c r="I6" s="66" t="s">
        <v>326</v>
      </c>
      <c r="J6" s="64"/>
      <c r="K6" s="64"/>
      <c r="L6" s="64"/>
      <c r="M6" s="64"/>
      <c r="N6" s="65"/>
    </row>
    <row r="7" spans="1:14">
      <c r="A7" s="61">
        <v>42983</v>
      </c>
      <c r="B7" t="s">
        <v>322</v>
      </c>
      <c r="C7">
        <v>24</v>
      </c>
      <c r="D7">
        <v>0</v>
      </c>
      <c r="I7" s="66" t="s">
        <v>327</v>
      </c>
      <c r="J7" s="64"/>
      <c r="K7" s="64"/>
      <c r="L7" s="64"/>
      <c r="M7" s="64"/>
      <c r="N7" s="65"/>
    </row>
    <row r="8" spans="1:14">
      <c r="A8" s="61">
        <v>42983</v>
      </c>
      <c r="B8" t="s">
        <v>322</v>
      </c>
      <c r="C8">
        <v>24</v>
      </c>
      <c r="D8">
        <v>0</v>
      </c>
      <c r="I8" s="66" t="s">
        <v>328</v>
      </c>
      <c r="J8" s="64"/>
      <c r="K8" s="64"/>
      <c r="L8" s="64"/>
      <c r="M8" s="64"/>
      <c r="N8" s="65"/>
    </row>
    <row r="9" spans="1:14">
      <c r="A9" s="61">
        <v>42983</v>
      </c>
      <c r="B9" t="s">
        <v>329</v>
      </c>
      <c r="C9">
        <v>5</v>
      </c>
      <c r="D9">
        <v>1</v>
      </c>
      <c r="I9" s="66" t="s">
        <v>330</v>
      </c>
      <c r="J9" s="64"/>
      <c r="K9" s="64"/>
      <c r="L9" s="64"/>
      <c r="M9" s="64"/>
      <c r="N9" s="65"/>
    </row>
    <row r="10" spans="1:14">
      <c r="A10" s="61">
        <v>42983</v>
      </c>
      <c r="B10" t="s">
        <v>329</v>
      </c>
      <c r="C10">
        <v>5</v>
      </c>
      <c r="D10">
        <v>1</v>
      </c>
      <c r="I10" s="66" t="s">
        <v>331</v>
      </c>
      <c r="J10" s="64"/>
      <c r="K10" s="64"/>
      <c r="L10" s="64"/>
      <c r="M10" s="64"/>
      <c r="N10" s="65"/>
    </row>
    <row r="11" spans="1:14">
      <c r="A11" s="61">
        <v>42983</v>
      </c>
      <c r="B11" t="s">
        <v>329</v>
      </c>
      <c r="C11">
        <v>8</v>
      </c>
      <c r="D11">
        <v>1</v>
      </c>
      <c r="I11" s="66" t="s">
        <v>332</v>
      </c>
      <c r="J11" s="64"/>
      <c r="K11" s="64"/>
      <c r="L11" s="64"/>
      <c r="M11" s="64"/>
      <c r="N11" s="65"/>
    </row>
    <row r="12" spans="1:14">
      <c r="A12" s="61">
        <v>42983</v>
      </c>
      <c r="B12" t="s">
        <v>329</v>
      </c>
      <c r="C12">
        <v>8</v>
      </c>
      <c r="D12">
        <v>1</v>
      </c>
      <c r="I12" s="66" t="s">
        <v>347</v>
      </c>
      <c r="J12" s="64"/>
      <c r="K12" s="64"/>
      <c r="L12" s="64"/>
      <c r="M12" s="64"/>
      <c r="N12" s="65"/>
    </row>
    <row r="13" spans="1:14">
      <c r="A13" s="61">
        <v>42983</v>
      </c>
      <c r="B13" t="s">
        <v>329</v>
      </c>
      <c r="C13">
        <v>8</v>
      </c>
      <c r="D13">
        <v>1</v>
      </c>
      <c r="I13" s="66" t="s">
        <v>333</v>
      </c>
      <c r="J13" s="64"/>
      <c r="K13" s="64"/>
      <c r="L13" s="64"/>
      <c r="M13" s="64"/>
      <c r="N13" s="65"/>
    </row>
    <row r="14" spans="1:14">
      <c r="A14" s="61">
        <v>42983</v>
      </c>
      <c r="B14" t="s">
        <v>329</v>
      </c>
      <c r="C14">
        <v>24</v>
      </c>
      <c r="D14">
        <v>1</v>
      </c>
      <c r="I14" s="66" t="s">
        <v>334</v>
      </c>
      <c r="J14" s="64"/>
      <c r="K14" s="64"/>
      <c r="L14" s="64"/>
      <c r="M14" s="64"/>
      <c r="N14" s="65"/>
    </row>
    <row r="15" spans="1:14">
      <c r="A15" s="61">
        <v>42983</v>
      </c>
      <c r="B15" t="s">
        <v>329</v>
      </c>
      <c r="C15">
        <v>24</v>
      </c>
      <c r="D15">
        <v>1</v>
      </c>
      <c r="I15" s="66"/>
      <c r="J15" s="64"/>
      <c r="K15" s="64"/>
      <c r="L15" s="64"/>
      <c r="M15" s="64"/>
      <c r="N15" s="65"/>
    </row>
    <row r="16" spans="1:14">
      <c r="A16" s="61">
        <v>42983</v>
      </c>
      <c r="B16" t="s">
        <v>329</v>
      </c>
      <c r="C16">
        <v>24</v>
      </c>
      <c r="D16">
        <v>1</v>
      </c>
      <c r="I16" s="66" t="s">
        <v>335</v>
      </c>
      <c r="J16" s="64"/>
      <c r="K16" s="64"/>
      <c r="L16" s="64"/>
      <c r="M16" s="64"/>
      <c r="N16" s="65"/>
    </row>
    <row r="17" spans="1:14">
      <c r="A17" s="61">
        <v>42983</v>
      </c>
      <c r="B17" t="s">
        <v>329</v>
      </c>
      <c r="C17">
        <v>24</v>
      </c>
      <c r="D17">
        <v>0</v>
      </c>
      <c r="I17" s="66" t="s">
        <v>324</v>
      </c>
      <c r="J17" s="64"/>
      <c r="K17" s="64"/>
      <c r="L17" s="64"/>
      <c r="M17" s="64"/>
      <c r="N17" s="65"/>
    </row>
    <row r="18" spans="1:14">
      <c r="A18" t="s">
        <v>349</v>
      </c>
      <c r="B18" t="s">
        <v>322</v>
      </c>
      <c r="C18">
        <v>2</v>
      </c>
      <c r="D18">
        <v>1</v>
      </c>
      <c r="I18" s="66" t="s">
        <v>336</v>
      </c>
      <c r="J18" s="64"/>
      <c r="K18" s="64"/>
      <c r="L18" s="64"/>
      <c r="M18" s="64"/>
      <c r="N18" s="65"/>
    </row>
    <row r="19" spans="1:14">
      <c r="A19" t="s">
        <v>349</v>
      </c>
      <c r="B19" t="s">
        <v>322</v>
      </c>
      <c r="C19">
        <v>2</v>
      </c>
      <c r="D19">
        <v>1</v>
      </c>
      <c r="I19" s="66" t="s">
        <v>337</v>
      </c>
      <c r="J19" s="64"/>
      <c r="K19" s="64"/>
      <c r="L19" s="64"/>
      <c r="M19" s="64"/>
      <c r="N19" s="65"/>
    </row>
    <row r="20" spans="1:14">
      <c r="A20" t="s">
        <v>349</v>
      </c>
      <c r="B20" t="s">
        <v>322</v>
      </c>
      <c r="C20">
        <v>5</v>
      </c>
      <c r="D20">
        <v>1</v>
      </c>
      <c r="I20" s="66" t="s">
        <v>338</v>
      </c>
      <c r="J20" s="64"/>
      <c r="K20" s="64"/>
      <c r="L20" s="64"/>
      <c r="M20" s="64"/>
      <c r="N20" s="65"/>
    </row>
    <row r="21" spans="1:14">
      <c r="A21" t="s">
        <v>349</v>
      </c>
      <c r="B21" t="s">
        <v>322</v>
      </c>
      <c r="C21">
        <v>8</v>
      </c>
      <c r="D21">
        <v>1</v>
      </c>
      <c r="I21" s="66" t="s">
        <v>339</v>
      </c>
      <c r="J21" s="64"/>
      <c r="K21" s="64"/>
      <c r="L21" s="64"/>
      <c r="M21" s="64"/>
      <c r="N21" s="65"/>
    </row>
    <row r="22" spans="1:14">
      <c r="A22" t="s">
        <v>349</v>
      </c>
      <c r="B22" t="s">
        <v>322</v>
      </c>
      <c r="C22">
        <v>8</v>
      </c>
      <c r="D22">
        <v>1</v>
      </c>
      <c r="I22" s="66" t="s">
        <v>330</v>
      </c>
      <c r="J22" s="64"/>
      <c r="K22" s="64"/>
      <c r="L22" s="64"/>
      <c r="M22" s="64"/>
      <c r="N22" s="65"/>
    </row>
    <row r="23" spans="1:14">
      <c r="A23" t="s">
        <v>349</v>
      </c>
      <c r="B23" t="s">
        <v>322</v>
      </c>
      <c r="C23">
        <v>24</v>
      </c>
      <c r="D23">
        <v>1</v>
      </c>
      <c r="I23" s="66" t="s">
        <v>340</v>
      </c>
      <c r="J23" s="64"/>
      <c r="K23" s="64"/>
      <c r="L23" s="64"/>
      <c r="M23" s="64"/>
      <c r="N23" s="65"/>
    </row>
    <row r="24" spans="1:14">
      <c r="A24" t="s">
        <v>349</v>
      </c>
      <c r="B24" t="s">
        <v>322</v>
      </c>
      <c r="C24">
        <v>24</v>
      </c>
      <c r="D24">
        <v>1</v>
      </c>
      <c r="I24" s="66" t="s">
        <v>341</v>
      </c>
      <c r="J24" s="64"/>
      <c r="K24" s="64"/>
      <c r="L24" s="64"/>
      <c r="M24" s="64"/>
      <c r="N24" s="65"/>
    </row>
    <row r="25" spans="1:14">
      <c r="A25" t="s">
        <v>349</v>
      </c>
      <c r="B25" t="s">
        <v>322</v>
      </c>
      <c r="C25">
        <v>24</v>
      </c>
      <c r="D25">
        <v>1</v>
      </c>
      <c r="I25" s="66" t="s">
        <v>348</v>
      </c>
      <c r="J25" s="64"/>
      <c r="K25" s="64"/>
      <c r="L25" s="64"/>
      <c r="M25" s="64"/>
      <c r="N25" s="65"/>
    </row>
    <row r="26" spans="1:14">
      <c r="A26" t="s">
        <v>349</v>
      </c>
      <c r="B26" t="s">
        <v>322</v>
      </c>
      <c r="C26">
        <v>24</v>
      </c>
      <c r="D26">
        <v>0</v>
      </c>
      <c r="I26" s="66" t="s">
        <v>342</v>
      </c>
      <c r="J26" s="64"/>
      <c r="K26" s="64"/>
      <c r="L26" s="64"/>
      <c r="M26" s="64"/>
      <c r="N26" s="65"/>
    </row>
    <row r="27" spans="1:14">
      <c r="A27" t="s">
        <v>349</v>
      </c>
      <c r="B27" t="s">
        <v>322</v>
      </c>
      <c r="C27">
        <v>24</v>
      </c>
      <c r="D27">
        <v>0</v>
      </c>
      <c r="I27" s="66" t="s">
        <v>343</v>
      </c>
      <c r="J27" s="64"/>
      <c r="K27" s="64"/>
      <c r="L27" s="64"/>
      <c r="M27" s="64"/>
      <c r="N27" s="65"/>
    </row>
    <row r="28" spans="1:14">
      <c r="A28" t="s">
        <v>349</v>
      </c>
      <c r="B28" t="s">
        <v>329</v>
      </c>
      <c r="C28">
        <v>5</v>
      </c>
      <c r="D28">
        <v>1</v>
      </c>
      <c r="I28" s="66"/>
      <c r="J28" s="64"/>
      <c r="K28" s="64"/>
      <c r="L28" s="64"/>
      <c r="M28" s="64"/>
      <c r="N28" s="65"/>
    </row>
    <row r="29" spans="1:14">
      <c r="A29" t="s">
        <v>349</v>
      </c>
      <c r="B29" t="s">
        <v>329</v>
      </c>
      <c r="C29">
        <v>24</v>
      </c>
      <c r="D29">
        <v>1</v>
      </c>
      <c r="I29" s="66"/>
      <c r="J29" s="64"/>
      <c r="K29" s="64"/>
      <c r="L29" s="64"/>
      <c r="M29" s="64"/>
      <c r="N29" s="65"/>
    </row>
    <row r="30" spans="1:14">
      <c r="A30" t="s">
        <v>349</v>
      </c>
      <c r="B30" t="s">
        <v>329</v>
      </c>
      <c r="C30">
        <v>24</v>
      </c>
      <c r="D30">
        <v>1</v>
      </c>
      <c r="I30" s="66" t="s">
        <v>344</v>
      </c>
      <c r="J30" s="64"/>
      <c r="K30" s="64"/>
      <c r="L30" s="64"/>
      <c r="M30" s="64"/>
      <c r="N30" s="65"/>
    </row>
    <row r="31" spans="1:14" ht="17" thickBot="1">
      <c r="A31" t="s">
        <v>349</v>
      </c>
      <c r="B31" t="s">
        <v>329</v>
      </c>
      <c r="C31">
        <v>24</v>
      </c>
      <c r="D31">
        <v>0</v>
      </c>
      <c r="I31" s="114" t="s">
        <v>345</v>
      </c>
      <c r="J31" s="115"/>
      <c r="K31" s="88"/>
      <c r="L31" s="88"/>
      <c r="M31" s="88"/>
      <c r="N31" s="89"/>
    </row>
    <row r="32" spans="1:14">
      <c r="A32" t="s">
        <v>349</v>
      </c>
      <c r="B32" t="s">
        <v>329</v>
      </c>
      <c r="C32">
        <v>24</v>
      </c>
      <c r="D32">
        <v>0</v>
      </c>
    </row>
    <row r="33" spans="1:4">
      <c r="A33" t="s">
        <v>346</v>
      </c>
      <c r="B33" t="s">
        <v>322</v>
      </c>
      <c r="C33">
        <v>2</v>
      </c>
      <c r="D33">
        <v>1</v>
      </c>
    </row>
    <row r="34" spans="1:4">
      <c r="A34" t="s">
        <v>346</v>
      </c>
      <c r="B34" t="s">
        <v>322</v>
      </c>
      <c r="C34">
        <v>2</v>
      </c>
      <c r="D34">
        <v>1</v>
      </c>
    </row>
    <row r="35" spans="1:4">
      <c r="A35" t="s">
        <v>346</v>
      </c>
      <c r="B35" t="s">
        <v>322</v>
      </c>
      <c r="C35">
        <v>2</v>
      </c>
      <c r="D35">
        <v>1</v>
      </c>
    </row>
    <row r="36" spans="1:4">
      <c r="A36" t="s">
        <v>346</v>
      </c>
      <c r="B36" t="s">
        <v>322</v>
      </c>
      <c r="C36">
        <v>5</v>
      </c>
      <c r="D36">
        <v>1</v>
      </c>
    </row>
    <row r="37" spans="1:4">
      <c r="A37" t="s">
        <v>346</v>
      </c>
      <c r="B37" t="s">
        <v>322</v>
      </c>
      <c r="C37">
        <v>5</v>
      </c>
      <c r="D37">
        <v>1</v>
      </c>
    </row>
    <row r="38" spans="1:4">
      <c r="A38" t="s">
        <v>346</v>
      </c>
      <c r="B38" t="s">
        <v>322</v>
      </c>
      <c r="C38">
        <v>24</v>
      </c>
      <c r="D38">
        <v>1</v>
      </c>
    </row>
    <row r="39" spans="1:4">
      <c r="A39" t="s">
        <v>346</v>
      </c>
      <c r="B39" t="s">
        <v>322</v>
      </c>
      <c r="C39">
        <v>24</v>
      </c>
      <c r="D39">
        <v>1</v>
      </c>
    </row>
    <row r="40" spans="1:4">
      <c r="A40" t="s">
        <v>346</v>
      </c>
      <c r="B40" t="s">
        <v>322</v>
      </c>
      <c r="C40">
        <v>24</v>
      </c>
      <c r="D40">
        <v>1</v>
      </c>
    </row>
    <row r="41" spans="1:4">
      <c r="A41" t="s">
        <v>346</v>
      </c>
      <c r="B41" t="s">
        <v>322</v>
      </c>
      <c r="C41">
        <v>24</v>
      </c>
      <c r="D41">
        <v>0</v>
      </c>
    </row>
    <row r="42" spans="1:4">
      <c r="A42" t="s">
        <v>346</v>
      </c>
      <c r="B42" t="s">
        <v>329</v>
      </c>
      <c r="C42">
        <v>5</v>
      </c>
      <c r="D42">
        <v>1</v>
      </c>
    </row>
    <row r="43" spans="1:4">
      <c r="A43" t="s">
        <v>346</v>
      </c>
      <c r="B43" t="s">
        <v>329</v>
      </c>
      <c r="C43">
        <v>8</v>
      </c>
      <c r="D43">
        <v>1</v>
      </c>
    </row>
    <row r="44" spans="1:4">
      <c r="A44" t="s">
        <v>346</v>
      </c>
      <c r="B44" t="s">
        <v>329</v>
      </c>
      <c r="C44">
        <v>24</v>
      </c>
      <c r="D44">
        <v>0</v>
      </c>
    </row>
    <row r="45" spans="1:4">
      <c r="A45" t="s">
        <v>346</v>
      </c>
      <c r="B45" t="s">
        <v>329</v>
      </c>
      <c r="C45">
        <v>24</v>
      </c>
      <c r="D45">
        <v>0</v>
      </c>
    </row>
    <row r="46" spans="1:4">
      <c r="A46" t="s">
        <v>346</v>
      </c>
      <c r="B46" t="s">
        <v>329</v>
      </c>
      <c r="C46">
        <v>24</v>
      </c>
      <c r="D46">
        <v>0</v>
      </c>
    </row>
    <row r="47" spans="1:4">
      <c r="A47" t="s">
        <v>346</v>
      </c>
      <c r="B47" t="s">
        <v>329</v>
      </c>
      <c r="C47">
        <v>24</v>
      </c>
      <c r="D47">
        <v>0</v>
      </c>
    </row>
    <row r="48" spans="1:4">
      <c r="A48" t="s">
        <v>346</v>
      </c>
      <c r="B48" t="s">
        <v>329</v>
      </c>
      <c r="C48">
        <v>24</v>
      </c>
      <c r="D48">
        <v>0</v>
      </c>
    </row>
    <row r="49" spans="1:4">
      <c r="A49" t="s">
        <v>350</v>
      </c>
      <c r="B49" t="s">
        <v>322</v>
      </c>
      <c r="C49">
        <v>2</v>
      </c>
      <c r="D49">
        <v>1</v>
      </c>
    </row>
    <row r="50" spans="1:4">
      <c r="A50" t="s">
        <v>350</v>
      </c>
      <c r="B50" t="s">
        <v>322</v>
      </c>
      <c r="C50">
        <v>2</v>
      </c>
      <c r="D50">
        <v>1</v>
      </c>
    </row>
    <row r="51" spans="1:4">
      <c r="A51" t="s">
        <v>350</v>
      </c>
      <c r="B51" t="s">
        <v>322</v>
      </c>
      <c r="C51">
        <v>2</v>
      </c>
      <c r="D51">
        <v>1</v>
      </c>
    </row>
    <row r="52" spans="1:4">
      <c r="A52" t="s">
        <v>350</v>
      </c>
      <c r="B52" t="s">
        <v>322</v>
      </c>
      <c r="C52">
        <v>2</v>
      </c>
      <c r="D52">
        <v>1</v>
      </c>
    </row>
    <row r="53" spans="1:4">
      <c r="A53" t="s">
        <v>350</v>
      </c>
      <c r="B53" t="s">
        <v>322</v>
      </c>
      <c r="C53">
        <v>5</v>
      </c>
      <c r="D53">
        <v>1</v>
      </c>
    </row>
    <row r="54" spans="1:4">
      <c r="A54" t="s">
        <v>350</v>
      </c>
      <c r="B54" t="s">
        <v>322</v>
      </c>
      <c r="C54">
        <v>8</v>
      </c>
      <c r="D54">
        <v>1</v>
      </c>
    </row>
    <row r="55" spans="1:4">
      <c r="A55" t="s">
        <v>350</v>
      </c>
      <c r="B55" t="s">
        <v>322</v>
      </c>
      <c r="C55">
        <v>24</v>
      </c>
      <c r="D55">
        <v>1</v>
      </c>
    </row>
    <row r="56" spans="1:4">
      <c r="A56" t="s">
        <v>350</v>
      </c>
      <c r="B56" t="s">
        <v>322</v>
      </c>
      <c r="C56">
        <v>24</v>
      </c>
      <c r="D56">
        <v>1</v>
      </c>
    </row>
    <row r="57" spans="1:4">
      <c r="A57" t="s">
        <v>350</v>
      </c>
      <c r="B57" t="s">
        <v>329</v>
      </c>
      <c r="C57">
        <v>2</v>
      </c>
      <c r="D57">
        <v>1</v>
      </c>
    </row>
    <row r="58" spans="1:4">
      <c r="A58" t="s">
        <v>350</v>
      </c>
      <c r="B58" t="s">
        <v>329</v>
      </c>
      <c r="C58">
        <v>2</v>
      </c>
      <c r="D58">
        <v>1</v>
      </c>
    </row>
    <row r="59" spans="1:4">
      <c r="A59" t="s">
        <v>350</v>
      </c>
      <c r="B59" t="s">
        <v>329</v>
      </c>
      <c r="C59">
        <v>2</v>
      </c>
      <c r="D59">
        <v>1</v>
      </c>
    </row>
    <row r="60" spans="1:4">
      <c r="A60" t="s">
        <v>350</v>
      </c>
      <c r="B60" t="s">
        <v>329</v>
      </c>
      <c r="C60">
        <v>5</v>
      </c>
      <c r="D60">
        <v>1</v>
      </c>
    </row>
    <row r="61" spans="1:4">
      <c r="A61" t="s">
        <v>350</v>
      </c>
      <c r="B61" t="s">
        <v>329</v>
      </c>
      <c r="C61">
        <v>5</v>
      </c>
      <c r="D61">
        <v>1</v>
      </c>
    </row>
    <row r="62" spans="1:4">
      <c r="A62" t="s">
        <v>350</v>
      </c>
      <c r="B62" t="s">
        <v>329</v>
      </c>
      <c r="C62">
        <v>24</v>
      </c>
      <c r="D62">
        <v>1</v>
      </c>
    </row>
    <row r="63" spans="1:4">
      <c r="A63" t="s">
        <v>350</v>
      </c>
      <c r="B63" t="s">
        <v>329</v>
      </c>
      <c r="C63">
        <v>24</v>
      </c>
      <c r="D63">
        <v>1</v>
      </c>
    </row>
    <row r="64" spans="1:4">
      <c r="A64" t="s">
        <v>351</v>
      </c>
      <c r="B64" t="s">
        <v>322</v>
      </c>
      <c r="C64">
        <v>2</v>
      </c>
      <c r="D64">
        <v>1</v>
      </c>
    </row>
    <row r="65" spans="1:4">
      <c r="A65" t="s">
        <v>351</v>
      </c>
      <c r="B65" t="s">
        <v>322</v>
      </c>
      <c r="C65">
        <v>2</v>
      </c>
      <c r="D65">
        <v>1</v>
      </c>
    </row>
    <row r="66" spans="1:4">
      <c r="A66" t="s">
        <v>351</v>
      </c>
      <c r="B66" t="s">
        <v>322</v>
      </c>
      <c r="C66">
        <v>2</v>
      </c>
      <c r="D66">
        <v>1</v>
      </c>
    </row>
    <row r="67" spans="1:4">
      <c r="A67" t="s">
        <v>351</v>
      </c>
      <c r="B67" t="s">
        <v>322</v>
      </c>
      <c r="C67">
        <v>5</v>
      </c>
      <c r="D67">
        <v>1</v>
      </c>
    </row>
    <row r="68" spans="1:4">
      <c r="A68" t="s">
        <v>351</v>
      </c>
      <c r="B68" t="s">
        <v>322</v>
      </c>
      <c r="C68">
        <v>24</v>
      </c>
      <c r="D68">
        <v>1</v>
      </c>
    </row>
    <row r="69" spans="1:4">
      <c r="A69" t="s">
        <v>351</v>
      </c>
      <c r="B69" t="s">
        <v>329</v>
      </c>
      <c r="C69">
        <v>2</v>
      </c>
      <c r="D69">
        <v>1</v>
      </c>
    </row>
    <row r="70" spans="1:4">
      <c r="A70" t="s">
        <v>351</v>
      </c>
      <c r="B70" t="s">
        <v>329</v>
      </c>
      <c r="C70">
        <v>2</v>
      </c>
      <c r="D70">
        <v>1</v>
      </c>
    </row>
    <row r="71" spans="1:4">
      <c r="A71" t="s">
        <v>351</v>
      </c>
      <c r="B71" t="s">
        <v>329</v>
      </c>
      <c r="C71">
        <v>2</v>
      </c>
      <c r="D71">
        <v>1</v>
      </c>
    </row>
    <row r="72" spans="1:4">
      <c r="A72" t="s">
        <v>351</v>
      </c>
      <c r="B72" t="s">
        <v>329</v>
      </c>
      <c r="C72">
        <v>5</v>
      </c>
      <c r="D72">
        <v>1</v>
      </c>
    </row>
    <row r="73" spans="1:4">
      <c r="A73" t="s">
        <v>351</v>
      </c>
      <c r="B73" t="s">
        <v>329</v>
      </c>
      <c r="C73">
        <v>5</v>
      </c>
      <c r="D73">
        <v>1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001897-CAD1-2348-8F8D-2D04CFADC844}">
  <dimension ref="A1:AF108"/>
  <sheetViews>
    <sheetView workbookViewId="0">
      <selection activeCell="R36" sqref="R36"/>
    </sheetView>
  </sheetViews>
  <sheetFormatPr baseColWidth="10" defaultRowHeight="16"/>
  <sheetData>
    <row r="1" spans="1:32">
      <c r="A1" s="25" t="s">
        <v>522</v>
      </c>
    </row>
    <row r="2" spans="1:32">
      <c r="AC2" s="25" t="s">
        <v>494</v>
      </c>
    </row>
    <row r="3" spans="1:32">
      <c r="A3" t="s">
        <v>523</v>
      </c>
      <c r="B3" t="s">
        <v>524</v>
      </c>
      <c r="C3" t="s">
        <v>525</v>
      </c>
      <c r="D3" t="s">
        <v>526</v>
      </c>
      <c r="E3" t="s">
        <v>527</v>
      </c>
      <c r="F3" t="s">
        <v>528</v>
      </c>
      <c r="G3" t="s">
        <v>529</v>
      </c>
      <c r="H3" t="s">
        <v>530</v>
      </c>
      <c r="I3" t="s">
        <v>531</v>
      </c>
      <c r="J3" t="s">
        <v>532</v>
      </c>
      <c r="K3" t="s">
        <v>533</v>
      </c>
      <c r="L3" t="s">
        <v>534</v>
      </c>
      <c r="M3" t="s">
        <v>535</v>
      </c>
      <c r="N3" t="s">
        <v>536</v>
      </c>
      <c r="O3" t="s">
        <v>537</v>
      </c>
      <c r="P3" t="s">
        <v>538</v>
      </c>
      <c r="Q3" t="s">
        <v>539</v>
      </c>
      <c r="R3" t="s">
        <v>540</v>
      </c>
      <c r="S3" t="s">
        <v>541</v>
      </c>
      <c r="T3" t="s">
        <v>542</v>
      </c>
      <c r="U3" t="s">
        <v>543</v>
      </c>
      <c r="V3" t="s">
        <v>544</v>
      </c>
      <c r="W3" t="s">
        <v>545</v>
      </c>
      <c r="X3" t="s">
        <v>546</v>
      </c>
    </row>
    <row r="5" spans="1:32">
      <c r="AC5" s="25" t="s">
        <v>511</v>
      </c>
      <c r="AD5" s="25" t="s">
        <v>261</v>
      </c>
      <c r="AE5" s="25" t="s">
        <v>547</v>
      </c>
      <c r="AF5" s="25" t="s">
        <v>548</v>
      </c>
    </row>
    <row r="7" spans="1:32">
      <c r="A7">
        <v>-0.88803807997655526</v>
      </c>
      <c r="B7">
        <v>-1.4372161925024154</v>
      </c>
      <c r="C7">
        <v>-1.7310971992585324</v>
      </c>
      <c r="D7">
        <v>0.55637706310934276</v>
      </c>
      <c r="E7">
        <v>-1.981525461048105</v>
      </c>
      <c r="F7">
        <v>-0.63681396977711691</v>
      </c>
      <c r="G7">
        <v>-1.9813681051208214</v>
      </c>
      <c r="H7">
        <v>-0.23182844421648474</v>
      </c>
      <c r="I7">
        <v>-1.5454683488382683</v>
      </c>
      <c r="J7">
        <v>-0.15279622848743996</v>
      </c>
      <c r="K7">
        <v>-1.3872207654734001</v>
      </c>
      <c r="L7">
        <v>0.18516458593022905</v>
      </c>
      <c r="M7">
        <v>-0.96708325408448614</v>
      </c>
      <c r="N7">
        <v>-0.33494514759071636</v>
      </c>
      <c r="O7">
        <v>-1.4826518713304093</v>
      </c>
      <c r="P7">
        <v>-1.6535942547495628</v>
      </c>
      <c r="Q7">
        <v>-1.1246445048284195</v>
      </c>
      <c r="R7">
        <v>-0.29693902900191027</v>
      </c>
      <c r="S7">
        <v>-1.221036220423859</v>
      </c>
      <c r="T7">
        <v>0.26498234152729316</v>
      </c>
      <c r="U7">
        <v>-0.13772010923422973</v>
      </c>
      <c r="V7">
        <v>-0.14888125040033595</v>
      </c>
      <c r="W7">
        <v>0.226070004291998</v>
      </c>
      <c r="X7">
        <v>-8.4967141359418394E-2</v>
      </c>
    </row>
    <row r="8" spans="1:32">
      <c r="A8">
        <v>-0.95783085827141234</v>
      </c>
      <c r="B8">
        <v>-1.4253424453062213</v>
      </c>
      <c r="C8">
        <v>-1.769792963690348</v>
      </c>
      <c r="D8">
        <v>0.54624887807774536</v>
      </c>
      <c r="E8">
        <v>-1.7763782512779205</v>
      </c>
      <c r="F8">
        <v>-0.6050174412820597</v>
      </c>
      <c r="G8">
        <v>-2.0009964757006742</v>
      </c>
      <c r="H8">
        <v>-0.36453637105453884</v>
      </c>
      <c r="I8">
        <v>-1.5876232226700173</v>
      </c>
      <c r="J8">
        <v>-0.12185788158262564</v>
      </c>
      <c r="K8">
        <v>-1.3060150639715853</v>
      </c>
      <c r="L8">
        <v>0.15814250824863701</v>
      </c>
      <c r="M8">
        <v>-0.98606499883588428</v>
      </c>
      <c r="N8">
        <v>-0.36094415276797953</v>
      </c>
      <c r="O8">
        <v>-1.6159507922903533</v>
      </c>
      <c r="P8">
        <v>-1.6408077096214724</v>
      </c>
      <c r="Q8">
        <v>-1.0929257246770012</v>
      </c>
      <c r="R8">
        <v>-0.17020442425710458</v>
      </c>
      <c r="S8">
        <v>-1.1545982256992133</v>
      </c>
      <c r="T8">
        <v>0.27566170577489069</v>
      </c>
      <c r="U8">
        <v>-6.051569150582814E-2</v>
      </c>
      <c r="V8">
        <v>-0.15151545475064898</v>
      </c>
      <c r="W8">
        <v>0.90256728048931867</v>
      </c>
      <c r="X8">
        <v>-8.4967141359418394E-2</v>
      </c>
      <c r="AC8">
        <v>-0.75805173261848413</v>
      </c>
      <c r="AD8">
        <v>0.15947652279249189</v>
      </c>
      <c r="AE8">
        <v>-0.59857520982599222</v>
      </c>
      <c r="AF8">
        <v>-0.91752825541097605</v>
      </c>
    </row>
    <row r="9" spans="1:32">
      <c r="A9">
        <v>-0.9445015274456432</v>
      </c>
      <c r="B9">
        <v>-1.3979511331722816</v>
      </c>
      <c r="C9">
        <v>-1.8340151718403699</v>
      </c>
      <c r="D9">
        <v>0.55852585769818996</v>
      </c>
      <c r="E9">
        <v>-1.6764619652189077</v>
      </c>
      <c r="F9">
        <v>-0.65597347639736547</v>
      </c>
      <c r="G9">
        <v>-1.8677220611407159</v>
      </c>
      <c r="H9">
        <v>-0.2282624515634516</v>
      </c>
      <c r="I9">
        <v>-1.5909071560637706</v>
      </c>
      <c r="J9">
        <v>-0.12774466122574005</v>
      </c>
      <c r="K9">
        <v>-1.2684130681779464</v>
      </c>
      <c r="L9">
        <v>0.1268064755813138</v>
      </c>
      <c r="M9">
        <v>-1.0509266313721803</v>
      </c>
      <c r="N9">
        <v>-0.15554653817596797</v>
      </c>
      <c r="O9">
        <v>-1.4710155578196913</v>
      </c>
      <c r="P9">
        <v>-1.6103049672652816</v>
      </c>
      <c r="Q9">
        <v>-1.053472809955013</v>
      </c>
      <c r="R9">
        <v>-0.23148712396907345</v>
      </c>
      <c r="S9">
        <v>-1.1186148302991605</v>
      </c>
      <c r="T9">
        <v>0.30353215946328604</v>
      </c>
      <c r="U9">
        <v>-6.8751531150721523E-2</v>
      </c>
      <c r="V9">
        <v>-0.14183430817409742</v>
      </c>
      <c r="W9">
        <v>0.92548712444320702</v>
      </c>
      <c r="X9">
        <v>-8.4967141359418394E-2</v>
      </c>
      <c r="AC9">
        <v>-0.72296937158257146</v>
      </c>
      <c r="AD9">
        <v>0.16832684408961054</v>
      </c>
      <c r="AE9">
        <v>-0.55464252749296095</v>
      </c>
      <c r="AF9">
        <v>-0.89129621567218198</v>
      </c>
    </row>
    <row r="10" spans="1:32">
      <c r="A10">
        <v>-0.93315364168959269</v>
      </c>
      <c r="B10">
        <v>-1.3387299344770716</v>
      </c>
      <c r="C10">
        <v>-1.8718707239512822</v>
      </c>
      <c r="D10">
        <v>0.59211448522831511</v>
      </c>
      <c r="E10">
        <v>-1.6033532259146215</v>
      </c>
      <c r="F10">
        <v>-0.6364199566361195</v>
      </c>
      <c r="G10">
        <v>-1.7985860096218786</v>
      </c>
      <c r="H10">
        <v>-0.12598791254778985</v>
      </c>
      <c r="I10">
        <v>-1.6423238807508003</v>
      </c>
      <c r="J10">
        <v>-0.11943922848749536</v>
      </c>
      <c r="K10">
        <v>-1.2333641871456091</v>
      </c>
      <c r="L10">
        <v>0.10812470704955307</v>
      </c>
      <c r="M10">
        <v>-0.98401831320845468</v>
      </c>
      <c r="N10">
        <v>-0.30599301330701922</v>
      </c>
      <c r="O10">
        <v>-1.5286948164788006</v>
      </c>
      <c r="P10">
        <v>-1.5909459747002719</v>
      </c>
      <c r="Q10">
        <v>-1.1415468145690411</v>
      </c>
      <c r="R10">
        <v>-0.32834518723129769</v>
      </c>
      <c r="S10">
        <v>-1.0601750131692036</v>
      </c>
      <c r="T10">
        <v>0.1017857820563729</v>
      </c>
      <c r="U10">
        <v>-3.8379915978581924E-2</v>
      </c>
      <c r="V10">
        <v>-0.14249525011978409</v>
      </c>
      <c r="W10">
        <v>0.89571284693859599</v>
      </c>
      <c r="X10">
        <v>-8.4967141359418394E-2</v>
      </c>
      <c r="AC10">
        <v>-0.69435510394170008</v>
      </c>
      <c r="AD10">
        <v>0.16582624575270338</v>
      </c>
      <c r="AE10">
        <v>-0.52852885818899664</v>
      </c>
      <c r="AF10">
        <v>-0.86018134969440352</v>
      </c>
    </row>
    <row r="11" spans="1:32">
      <c r="A11">
        <v>-0.86214378730742869</v>
      </c>
      <c r="B11">
        <v>-1.3451369316396766</v>
      </c>
      <c r="C11">
        <v>-1.9741507435550778</v>
      </c>
      <c r="D11">
        <v>0.59073126683565269</v>
      </c>
      <c r="E11">
        <v>-1.5457597471147961</v>
      </c>
      <c r="F11">
        <v>-0.6437080442961518</v>
      </c>
      <c r="G11">
        <v>-1.7781328076936451</v>
      </c>
      <c r="H11">
        <v>3.301513581350024E-2</v>
      </c>
      <c r="I11">
        <v>-1.5215604585329205</v>
      </c>
      <c r="J11">
        <v>-0.12837511151476816</v>
      </c>
      <c r="K11">
        <v>-1.1351041826777648</v>
      </c>
      <c r="L11">
        <v>0.13468794135990053</v>
      </c>
      <c r="M11">
        <v>-1.0654770446228294</v>
      </c>
      <c r="N11">
        <v>-5.3096609831679298E-2</v>
      </c>
      <c r="O11">
        <v>-1.6554297860510183</v>
      </c>
      <c r="P11">
        <v>-1.6392400932636277</v>
      </c>
      <c r="Q11">
        <v>-1.2093568477982488</v>
      </c>
      <c r="R11">
        <v>-0.29012647108867062</v>
      </c>
      <c r="S11">
        <v>-0.97710417116290837</v>
      </c>
      <c r="T11">
        <v>-9.8647307217420543E-2</v>
      </c>
      <c r="U11">
        <v>-2.9297246585236247E-2</v>
      </c>
      <c r="V11">
        <v>-0.13222110491085398</v>
      </c>
      <c r="W11">
        <v>0.93627579424050678</v>
      </c>
      <c r="X11">
        <v>-8.4967141359418394E-2</v>
      </c>
      <c r="AC11">
        <v>-0.70046051333630388</v>
      </c>
      <c r="AD11">
        <v>0.16214921067874183</v>
      </c>
      <c r="AE11">
        <v>-0.53831130265756211</v>
      </c>
      <c r="AF11">
        <v>-0.86260972401504565</v>
      </c>
    </row>
    <row r="12" spans="1:32">
      <c r="A12">
        <v>-0.81148290928231082</v>
      </c>
      <c r="B12">
        <v>-1.2898157796468532</v>
      </c>
      <c r="C12">
        <v>-2.0205725122302738</v>
      </c>
      <c r="D12">
        <v>0.60127846161273202</v>
      </c>
      <c r="E12">
        <v>-1.4948207986157858</v>
      </c>
      <c r="F12">
        <v>-0.57676174573016581</v>
      </c>
      <c r="G12">
        <v>-1.6240515119441243</v>
      </c>
      <c r="H12">
        <v>8.4283924722148296E-2</v>
      </c>
      <c r="I12">
        <v>-1.3888383599104555</v>
      </c>
      <c r="J12">
        <v>-0.12934922049566674</v>
      </c>
      <c r="K12">
        <v>-1.0256782643266666</v>
      </c>
      <c r="L12">
        <v>6.7033914697522345E-2</v>
      </c>
      <c r="M12">
        <v>-1.1769778994799727</v>
      </c>
      <c r="N12">
        <v>1.3627099827882017E-2</v>
      </c>
      <c r="O12">
        <v>-1.2145269738779003</v>
      </c>
      <c r="P12">
        <v>-1.6832078077327215</v>
      </c>
      <c r="Q12">
        <v>-1.1476455121215583</v>
      </c>
      <c r="R12">
        <v>-0.46032581741118139</v>
      </c>
      <c r="S12">
        <v>-1.0006207746719915</v>
      </c>
      <c r="T12">
        <v>-0.23701346060856476</v>
      </c>
      <c r="U12">
        <v>1.0251128466368664E-3</v>
      </c>
      <c r="V12">
        <v>-0.13509798995648209</v>
      </c>
      <c r="W12">
        <v>0.99590582283538798</v>
      </c>
      <c r="X12">
        <v>-8.4967141359418394E-2</v>
      </c>
      <c r="AC12">
        <v>-0.68643022916560736</v>
      </c>
      <c r="AD12">
        <v>0.16521804306997492</v>
      </c>
      <c r="AE12">
        <v>-0.52121218609563247</v>
      </c>
      <c r="AF12">
        <v>-0.85164827223558226</v>
      </c>
    </row>
    <row r="13" spans="1:32">
      <c r="A13">
        <v>-0.82525487022123434</v>
      </c>
      <c r="B13">
        <v>-1.2771804106887275</v>
      </c>
      <c r="C13">
        <v>-2.0408664236483971</v>
      </c>
      <c r="D13">
        <v>0.63689238260272985</v>
      </c>
      <c r="E13">
        <v>-1.4466293637851453</v>
      </c>
      <c r="F13">
        <v>-0.5811715820883534</v>
      </c>
      <c r="G13">
        <v>-1.4425208940189989</v>
      </c>
      <c r="H13">
        <v>0.19926496230416135</v>
      </c>
      <c r="I13">
        <v>-1.1670796691199747</v>
      </c>
      <c r="J13">
        <v>-0.13326968484067661</v>
      </c>
      <c r="K13">
        <v>-0.92315558966802869</v>
      </c>
      <c r="L13">
        <v>1.4379600068219478E-2</v>
      </c>
      <c r="M13">
        <v>-1.0189672541658434</v>
      </c>
      <c r="N13">
        <v>-3.6039433867850468E-3</v>
      </c>
      <c r="O13">
        <v>-0.93908144302584129</v>
      </c>
      <c r="P13">
        <v>-1.5218418855135312</v>
      </c>
      <c r="Q13">
        <v>-1.2616534296112556</v>
      </c>
      <c r="R13">
        <v>-0.49720569575681406</v>
      </c>
      <c r="S13">
        <v>-0.97372505955229238</v>
      </c>
      <c r="T13">
        <v>-0.31760259620248565</v>
      </c>
      <c r="U13">
        <v>1.3530759675727255E-2</v>
      </c>
      <c r="V13">
        <v>-0.11974916978153954</v>
      </c>
      <c r="W13">
        <v>0.99055311348416741</v>
      </c>
      <c r="X13">
        <v>-8.4967141359418394E-2</v>
      </c>
      <c r="AC13">
        <v>-0.65577500595249105</v>
      </c>
      <c r="AD13">
        <v>0.15897613201090649</v>
      </c>
      <c r="AE13">
        <v>-0.49679887394158456</v>
      </c>
      <c r="AF13">
        <v>-0.8147511379633976</v>
      </c>
    </row>
    <row r="14" spans="1:32">
      <c r="A14">
        <v>-0.6038047835787328</v>
      </c>
      <c r="B14">
        <v>-1.2436755124705827</v>
      </c>
      <c r="C14">
        <v>-2.0494072810954469</v>
      </c>
      <c r="D14">
        <v>0.62289503596118723</v>
      </c>
      <c r="E14">
        <v>-1.4395901138823768</v>
      </c>
      <c r="F14">
        <v>-0.57881553525432394</v>
      </c>
      <c r="G14">
        <v>-1.3408415149717849</v>
      </c>
      <c r="H14">
        <v>9.1743373203135636E-2</v>
      </c>
      <c r="I14">
        <v>-0.97907730680793592</v>
      </c>
      <c r="J14">
        <v>-0.1309114974113679</v>
      </c>
      <c r="K14">
        <v>-0.84509434810416084</v>
      </c>
      <c r="L14">
        <v>2.1001273238617557E-2</v>
      </c>
      <c r="M14">
        <v>-0.96568702899016245</v>
      </c>
      <c r="N14">
        <v>-5.9810482081902872E-2</v>
      </c>
      <c r="O14">
        <v>-0.67153950776681826</v>
      </c>
      <c r="P14">
        <v>-1.4694241635538914</v>
      </c>
      <c r="Q14">
        <v>-1.2637720250137627</v>
      </c>
      <c r="R14">
        <v>-0.59846381743541399</v>
      </c>
      <c r="S14">
        <v>-1.0156323411479988</v>
      </c>
      <c r="T14">
        <v>-0.44557348627709986</v>
      </c>
      <c r="U14">
        <v>6.587786721046629E-2</v>
      </c>
      <c r="V14">
        <v>-0.12952577717665587</v>
      </c>
      <c r="W14">
        <v>0.90295796881361134</v>
      </c>
      <c r="X14">
        <v>-8.4967141359418394E-2</v>
      </c>
      <c r="AC14">
        <v>-0.61337105367918077</v>
      </c>
      <c r="AD14">
        <v>0.15203186067654864</v>
      </c>
      <c r="AE14">
        <v>-0.46133919300263215</v>
      </c>
      <c r="AF14">
        <v>-0.76540291435572938</v>
      </c>
    </row>
    <row r="15" spans="1:32">
      <c r="A15">
        <v>-0.51676510726693792</v>
      </c>
      <c r="B15">
        <v>-1.1997777025611338</v>
      </c>
      <c r="C15">
        <v>-2.0242606056875894</v>
      </c>
      <c r="D15">
        <v>0.63171167023356289</v>
      </c>
      <c r="E15">
        <v>-1.5249331742916703</v>
      </c>
      <c r="F15">
        <v>-0.58967121216501339</v>
      </c>
      <c r="G15">
        <v>-1.1587240689484533</v>
      </c>
      <c r="H15">
        <v>-3.1693766595193296E-3</v>
      </c>
      <c r="I15">
        <v>-0.79100916756780526</v>
      </c>
      <c r="J15">
        <v>-0.12925005687052962</v>
      </c>
      <c r="K15">
        <v>-0.77416144342760529</v>
      </c>
      <c r="L15">
        <v>-2.3750578811317091E-2</v>
      </c>
      <c r="M15">
        <v>-0.96173279865488914</v>
      </c>
      <c r="N15">
        <v>-0.13027343819253134</v>
      </c>
      <c r="O15">
        <v>-0.55523833226872155</v>
      </c>
      <c r="P15">
        <v>-1.278942397787082</v>
      </c>
      <c r="Q15">
        <v>-1.3133058639315069</v>
      </c>
      <c r="R15">
        <v>-0.62618356965269728</v>
      </c>
      <c r="S15">
        <v>-0.89760026744243993</v>
      </c>
      <c r="T15">
        <v>-0.45180125590899944</v>
      </c>
      <c r="U15">
        <v>9.9141756731287334E-2</v>
      </c>
      <c r="V15">
        <v>-0.14409700653446078</v>
      </c>
      <c r="W15">
        <v>0.76253723060670342</v>
      </c>
      <c r="X15">
        <v>-8.4967141359418394E-2</v>
      </c>
      <c r="AC15">
        <v>-0.59213075608136745</v>
      </c>
      <c r="AD15">
        <v>0.14470784539451498</v>
      </c>
      <c r="AE15">
        <v>-0.44742291068685247</v>
      </c>
      <c r="AF15">
        <v>-0.73683860147588243</v>
      </c>
    </row>
    <row r="16" spans="1:32">
      <c r="A16">
        <v>-0.36620313386611958</v>
      </c>
      <c r="B16">
        <v>-1.1995922615750692</v>
      </c>
      <c r="C16">
        <v>-1.9927887849628159</v>
      </c>
      <c r="D16">
        <v>0.61742096277275726</v>
      </c>
      <c r="E16">
        <v>-1.5868097783661561</v>
      </c>
      <c r="F16">
        <v>-0.60252983646953029</v>
      </c>
      <c r="G16">
        <v>-1.1038990796528789</v>
      </c>
      <c r="H16">
        <v>-8.0441896392251078E-2</v>
      </c>
      <c r="I16">
        <v>-0.74005252397699106</v>
      </c>
      <c r="J16">
        <v>-0.12546456871146261</v>
      </c>
      <c r="K16">
        <v>-0.74575842216680377</v>
      </c>
      <c r="L16">
        <v>6.6801144748987462E-3</v>
      </c>
      <c r="M16">
        <v>-1.0230679602881185</v>
      </c>
      <c r="N16">
        <v>-0.24706033899074797</v>
      </c>
      <c r="O16">
        <v>-0.2692752164382537</v>
      </c>
      <c r="P16">
        <v>-1.2532580400047311</v>
      </c>
      <c r="Q16">
        <v>-1.34262393444414</v>
      </c>
      <c r="R16">
        <v>-0.66261641833053531</v>
      </c>
      <c r="S16">
        <v>-0.89050328615006202</v>
      </c>
      <c r="T16">
        <v>-0.37593119677112297</v>
      </c>
      <c r="U16">
        <v>7.2334174386354366E-2</v>
      </c>
      <c r="V16">
        <v>-0.15659426155325279</v>
      </c>
      <c r="W16">
        <v>0.6797102315942396</v>
      </c>
      <c r="X16">
        <v>-8.4967141359418394E-2</v>
      </c>
      <c r="AC16">
        <v>-0.57025932951744884</v>
      </c>
      <c r="AD16">
        <v>0.13649431969898931</v>
      </c>
      <c r="AE16">
        <v>-0.43376500981845956</v>
      </c>
      <c r="AF16">
        <v>-0.70675364921643813</v>
      </c>
    </row>
    <row r="17" spans="1:32">
      <c r="A17">
        <v>-0.20322611396684787</v>
      </c>
      <c r="B17">
        <v>-1.1763983079396949</v>
      </c>
      <c r="C17">
        <v>-1.9706655705808467</v>
      </c>
      <c r="D17">
        <v>0.60597927978005539</v>
      </c>
      <c r="E17">
        <v>-1.6107925664091551</v>
      </c>
      <c r="F17">
        <v>-0.49109135353660083</v>
      </c>
      <c r="G17">
        <v>-1.0920876468407181</v>
      </c>
      <c r="H17">
        <v>-8.7921192884914401E-2</v>
      </c>
      <c r="I17">
        <v>-0.64577590587047751</v>
      </c>
      <c r="J17">
        <v>-0.13017679680396732</v>
      </c>
      <c r="K17">
        <v>-0.71881767922885009</v>
      </c>
      <c r="L17">
        <v>4.6647962971282098E-2</v>
      </c>
      <c r="M17">
        <v>-0.91515556672614429</v>
      </c>
      <c r="N17">
        <v>-0.40967601612335613</v>
      </c>
      <c r="O17">
        <v>0.10092179180241256</v>
      </c>
      <c r="P17">
        <v>-1.1144332785686801</v>
      </c>
      <c r="Q17">
        <v>-1.3525367306968004</v>
      </c>
      <c r="R17">
        <v>-0.78565063505867894</v>
      </c>
      <c r="S17">
        <v>-0.89530333154586961</v>
      </c>
      <c r="T17">
        <v>-0.37132277042705758</v>
      </c>
      <c r="U17">
        <v>0.11416101069066742</v>
      </c>
      <c r="V17">
        <v>-0.17780053803676116</v>
      </c>
      <c r="W17">
        <v>0.58674309854610784</v>
      </c>
      <c r="X17">
        <v>-8.4967141359418394E-2</v>
      </c>
      <c r="AC17">
        <v>-0.56138719155175887</v>
      </c>
      <c r="AD17">
        <v>0.13465737294869193</v>
      </c>
      <c r="AE17">
        <v>-0.42672981860306691</v>
      </c>
      <c r="AF17">
        <v>-0.69604456450045082</v>
      </c>
    </row>
    <row r="18" spans="1:32">
      <c r="A18">
        <v>-7.2485826065534553E-2</v>
      </c>
      <c r="B18">
        <v>-1.1578931119726392</v>
      </c>
      <c r="C18">
        <v>-1.97015060540947</v>
      </c>
      <c r="D18">
        <v>0.61513707463759848</v>
      </c>
      <c r="E18">
        <v>-1.4797077106459566</v>
      </c>
      <c r="F18">
        <v>-0.48976386297154051</v>
      </c>
      <c r="G18">
        <v>-1.0118579894108373</v>
      </c>
      <c r="H18">
        <v>-0.1206251199460211</v>
      </c>
      <c r="I18">
        <v>-0.5419310589340951</v>
      </c>
      <c r="J18">
        <v>-8.9914423982234412E-2</v>
      </c>
      <c r="K18">
        <v>-0.6839349133171323</v>
      </c>
      <c r="L18">
        <v>2.4586342128447181E-2</v>
      </c>
      <c r="M18">
        <v>-0.85847185747271737</v>
      </c>
      <c r="N18">
        <v>-0.40009264160813152</v>
      </c>
      <c r="O18">
        <v>0.3567862428423294</v>
      </c>
      <c r="P18">
        <v>-1.1237046348997797</v>
      </c>
      <c r="Q18">
        <v>-1.4027074192555813</v>
      </c>
      <c r="R18">
        <v>-0.7056242890624147</v>
      </c>
      <c r="S18">
        <v>-0.906512429854474</v>
      </c>
      <c r="T18">
        <v>-0.21315689529205895</v>
      </c>
      <c r="U18">
        <v>0.15759723446735019</v>
      </c>
      <c r="V18">
        <v>-0.19667502116277899</v>
      </c>
      <c r="W18">
        <v>0.47220485658549016</v>
      </c>
      <c r="X18">
        <v>-8.4967141359418394E-2</v>
      </c>
      <c r="AC18">
        <v>-0.53247274995059635</v>
      </c>
      <c r="AD18">
        <v>0.13389308554843513</v>
      </c>
      <c r="AE18">
        <v>-0.39857966440216119</v>
      </c>
      <c r="AF18">
        <v>-0.6663658354990315</v>
      </c>
    </row>
    <row r="19" spans="1:32">
      <c r="A19">
        <v>-3.8935912751247859E-2</v>
      </c>
      <c r="B19">
        <v>-1.1262836205923712</v>
      </c>
      <c r="C19">
        <v>-1.9087199976939428</v>
      </c>
      <c r="D19">
        <v>0.60977597174230336</v>
      </c>
      <c r="E19">
        <v>-1.5035293044226998</v>
      </c>
      <c r="F19">
        <v>-0.40762156088832235</v>
      </c>
      <c r="G19">
        <v>-0.97697274004731272</v>
      </c>
      <c r="H19">
        <v>-0.19024915969171818</v>
      </c>
      <c r="I19">
        <v>-0.38344050072873115</v>
      </c>
      <c r="J19">
        <v>-7.5809275400429893E-2</v>
      </c>
      <c r="K19">
        <v>-0.69316661988392736</v>
      </c>
      <c r="L19">
        <v>4.3447485898829352E-2</v>
      </c>
      <c r="M19">
        <v>-0.72724935332687801</v>
      </c>
      <c r="N19">
        <v>-0.65261526606675113</v>
      </c>
      <c r="O19">
        <v>0.44648628529543632</v>
      </c>
      <c r="P19">
        <v>-0.96026981662172606</v>
      </c>
      <c r="Q19">
        <v>-1.5011510423834185</v>
      </c>
      <c r="R19">
        <v>-0.81341495902269534</v>
      </c>
      <c r="S19">
        <v>-0.89663713857248073</v>
      </c>
      <c r="T19">
        <v>-0.20205139855110166</v>
      </c>
      <c r="U19">
        <v>0.15831276282183038</v>
      </c>
      <c r="V19">
        <v>-0.21753574392145619</v>
      </c>
      <c r="W19">
        <v>0.39044138306890475</v>
      </c>
      <c r="X19">
        <v>-8.4967141359418394E-2</v>
      </c>
      <c r="AC19">
        <v>-0.49516105008173339</v>
      </c>
      <c r="AD19">
        <v>0.13370920880065834</v>
      </c>
      <c r="AE19">
        <v>-0.36145184128107505</v>
      </c>
      <c r="AF19">
        <v>-0.62887025888239179</v>
      </c>
    </row>
    <row r="20" spans="1:32">
      <c r="A20">
        <v>-9.7995437932308249E-2</v>
      </c>
      <c r="B20">
        <v>-1.0840021400735316</v>
      </c>
      <c r="C20">
        <v>-1.9141535182356395</v>
      </c>
      <c r="D20">
        <v>0.62285820609908404</v>
      </c>
      <c r="E20">
        <v>-1.4544725902362394</v>
      </c>
      <c r="F20">
        <v>-0.50078016347564869</v>
      </c>
      <c r="G20">
        <v>-1.025178232967074</v>
      </c>
      <c r="H20">
        <v>-0.11638807588377431</v>
      </c>
      <c r="I20">
        <v>-0.29537206569305852</v>
      </c>
      <c r="J20">
        <v>-5.7741053332268928E-2</v>
      </c>
      <c r="K20">
        <v>-0.69332492982163119</v>
      </c>
      <c r="L20">
        <v>8.2583571520353005E-2</v>
      </c>
      <c r="M20">
        <v>-0.64280464347244259</v>
      </c>
      <c r="N20">
        <v>-0.68179425196597609</v>
      </c>
      <c r="O20">
        <v>5.8050236051723214E-2</v>
      </c>
      <c r="P20">
        <v>-0.83030284321878467</v>
      </c>
      <c r="Q20">
        <v>-1.6315293658106707</v>
      </c>
      <c r="R20">
        <v>-0.81806275250103011</v>
      </c>
      <c r="S20">
        <v>-0.95395481596419329</v>
      </c>
      <c r="T20">
        <v>-0.19304476103110291</v>
      </c>
      <c r="U20">
        <v>0.19312016731633785</v>
      </c>
      <c r="V20">
        <v>-0.24205250873314677</v>
      </c>
      <c r="W20">
        <v>0.2628538012978921</v>
      </c>
      <c r="X20">
        <v>-8.4967141359418394E-2</v>
      </c>
      <c r="AC20">
        <v>-0.48800652762913849</v>
      </c>
      <c r="AD20">
        <v>0.13246676208161742</v>
      </c>
      <c r="AE20">
        <v>-0.35553976554752109</v>
      </c>
      <c r="AF20">
        <v>-0.62047328971075588</v>
      </c>
    </row>
    <row r="21" spans="1:32">
      <c r="A21">
        <v>-1.9215719894764227E-2</v>
      </c>
      <c r="B21">
        <v>-1.0566291936916781</v>
      </c>
      <c r="C21">
        <v>-1.9191578536051301</v>
      </c>
      <c r="D21">
        <v>0.63052161036212973</v>
      </c>
      <c r="E21">
        <v>-1.3443864848166558</v>
      </c>
      <c r="F21">
        <v>-0.4812669726926333</v>
      </c>
      <c r="G21">
        <v>-1.0554986312513195</v>
      </c>
      <c r="H21">
        <v>-7.2355022006541425E-2</v>
      </c>
      <c r="I21">
        <v>-0.33326318146822942</v>
      </c>
      <c r="J21">
        <v>-5.2649459558001439E-2</v>
      </c>
      <c r="K21">
        <v>-0.67472030591424348</v>
      </c>
      <c r="L21">
        <v>0.11217795119857887</v>
      </c>
      <c r="M21">
        <v>-0.65080667887210253</v>
      </c>
      <c r="N21">
        <v>-0.65432478218214052</v>
      </c>
      <c r="O21">
        <v>-5.1303050208732826E-2</v>
      </c>
      <c r="P21">
        <v>-0.82936387852429316</v>
      </c>
      <c r="Q21">
        <v>-1.6641581845127076</v>
      </c>
      <c r="R21">
        <v>-0.66177550458842127</v>
      </c>
      <c r="S21">
        <v>-0.95606740411706337</v>
      </c>
      <c r="T21">
        <v>-5.4392004462997856E-2</v>
      </c>
      <c r="U21">
        <v>0.19889335955849163</v>
      </c>
      <c r="V21">
        <v>-0.25977264092443153</v>
      </c>
      <c r="W21">
        <v>0.18026440501658059</v>
      </c>
      <c r="X21">
        <v>-8.4967141359418394E-2</v>
      </c>
      <c r="AC21">
        <v>-0.50410230455927307</v>
      </c>
      <c r="AD21">
        <v>0.12884836349674339</v>
      </c>
      <c r="AE21">
        <v>-0.37525394106252968</v>
      </c>
      <c r="AF21">
        <v>-0.63295066805601641</v>
      </c>
    </row>
    <row r="22" spans="1:32">
      <c r="A22">
        <v>-0.23704232822795568</v>
      </c>
      <c r="B22">
        <v>-1.0150444295221512</v>
      </c>
      <c r="C22">
        <v>-1.9484821197980431</v>
      </c>
      <c r="D22">
        <v>0.67985842530422624</v>
      </c>
      <c r="E22">
        <v>-1.280330805150014</v>
      </c>
      <c r="F22">
        <v>-0.47884868274505865</v>
      </c>
      <c r="G22">
        <v>-1.0152239574603548</v>
      </c>
      <c r="H22">
        <v>-6.397702946691064E-2</v>
      </c>
      <c r="I22">
        <v>-0.32746280396142469</v>
      </c>
      <c r="J22">
        <v>-8.7782447623538373E-2</v>
      </c>
      <c r="K22">
        <v>-0.6425528945560669</v>
      </c>
      <c r="L22">
        <v>9.945362454687745E-2</v>
      </c>
      <c r="M22">
        <v>-0.72446796260535384</v>
      </c>
      <c r="N22">
        <v>-0.64593862310666905</v>
      </c>
      <c r="O22">
        <v>-0.13766199944501256</v>
      </c>
      <c r="P22">
        <v>-0.88622298989489745</v>
      </c>
      <c r="Q22">
        <v>-1.7753241725667044</v>
      </c>
      <c r="R22">
        <v>-0.63396794404458578</v>
      </c>
      <c r="S22">
        <v>-0.92530481480145477</v>
      </c>
      <c r="T22">
        <v>0.10103102307767664</v>
      </c>
      <c r="U22">
        <v>0.22096236030980343</v>
      </c>
      <c r="V22">
        <v>-0.25864138206624682</v>
      </c>
      <c r="W22">
        <v>6.8237304392008424E-2</v>
      </c>
      <c r="X22">
        <v>-8.4967141359418394E-2</v>
      </c>
      <c r="AC22">
        <v>-0.48975903202148846</v>
      </c>
      <c r="AD22">
        <v>0.12762012454458566</v>
      </c>
      <c r="AE22">
        <v>-0.3621389074769028</v>
      </c>
      <c r="AF22">
        <v>-0.61737915656607412</v>
      </c>
    </row>
    <row r="23" spans="1:32">
      <c r="A23">
        <v>-0.24976163542351104</v>
      </c>
      <c r="B23">
        <v>-0.98047041338265406</v>
      </c>
      <c r="C23">
        <v>-1.9564613100150963</v>
      </c>
      <c r="D23">
        <v>0.69370618451796762</v>
      </c>
      <c r="E23">
        <v>-1.0528435262325493</v>
      </c>
      <c r="F23">
        <v>-0.48838040734400689</v>
      </c>
      <c r="G23">
        <v>-1.0332709716005239</v>
      </c>
      <c r="H23">
        <v>5.7910301934902764E-2</v>
      </c>
      <c r="I23">
        <v>-0.31703401429303746</v>
      </c>
      <c r="J23">
        <v>-9.8998609418070149E-2</v>
      </c>
      <c r="K23">
        <v>-0.62980918591384527</v>
      </c>
      <c r="L23">
        <v>0.17100623756624705</v>
      </c>
      <c r="M23">
        <v>-0.66734067486275128</v>
      </c>
      <c r="N23">
        <v>-0.60617094498088087</v>
      </c>
      <c r="O23">
        <v>-0.14953948163149255</v>
      </c>
      <c r="P23">
        <v>-0.85763919730857063</v>
      </c>
      <c r="Q23">
        <v>-1.8083036821681666</v>
      </c>
      <c r="R23">
        <v>-0.58101693487397199</v>
      </c>
      <c r="S23">
        <v>-1.0450668757428212</v>
      </c>
      <c r="T23">
        <v>9.8597473260218726E-2</v>
      </c>
      <c r="U23">
        <v>0.23230109997547244</v>
      </c>
      <c r="V23">
        <v>-0.24695254986431095</v>
      </c>
      <c r="W23">
        <v>2.3704829734851912E-2</v>
      </c>
      <c r="X23">
        <v>-8.4967141359418394E-2</v>
      </c>
      <c r="AC23">
        <v>-0.49998757461546944</v>
      </c>
      <c r="AD23">
        <v>0.128233148474307</v>
      </c>
      <c r="AE23">
        <v>-0.37175442614116244</v>
      </c>
      <c r="AF23">
        <v>-0.6282207230897765</v>
      </c>
    </row>
    <row r="24" spans="1:32">
      <c r="A24">
        <v>-0.27385234471326658</v>
      </c>
      <c r="B24">
        <v>-0.88525467969491656</v>
      </c>
      <c r="C24">
        <v>-1.9618770752041967</v>
      </c>
      <c r="D24">
        <v>0.71523358734893794</v>
      </c>
      <c r="E24">
        <v>-0.88207289081237716</v>
      </c>
      <c r="F24">
        <v>-0.47984438692386466</v>
      </c>
      <c r="G24">
        <v>-1.0434868658659711</v>
      </c>
      <c r="H24">
        <v>0.21758578926864969</v>
      </c>
      <c r="I24">
        <v>-0.35455885450126523</v>
      </c>
      <c r="J24">
        <v>-8.9050216568091117E-2</v>
      </c>
      <c r="K24">
        <v>-0.6326328334080098</v>
      </c>
      <c r="L24">
        <v>0.16503333540681164</v>
      </c>
      <c r="M24">
        <v>-0.67222148688675376</v>
      </c>
      <c r="N24">
        <v>-0.59336918251820958</v>
      </c>
      <c r="O24">
        <v>-0.15084405253315714</v>
      </c>
      <c r="P24">
        <v>-0.69150532450084801</v>
      </c>
      <c r="Q24">
        <v>-1.9014901395997732</v>
      </c>
      <c r="R24">
        <v>-0.58502162479057807</v>
      </c>
      <c r="S24">
        <v>-1.0949759064390148</v>
      </c>
      <c r="T24">
        <v>0.20328665328623874</v>
      </c>
      <c r="U24">
        <v>0.2474640800664436</v>
      </c>
      <c r="V24">
        <v>-0.24531518047726011</v>
      </c>
      <c r="W24">
        <v>-1.6035023478228771E-2</v>
      </c>
      <c r="X24">
        <v>0.18545064097788366</v>
      </c>
      <c r="AC24">
        <v>-0.48236672622608417</v>
      </c>
      <c r="AD24">
        <v>0.12840776007741375</v>
      </c>
      <c r="AE24">
        <v>-0.3539589661486704</v>
      </c>
      <c r="AF24">
        <v>-0.61077448630349795</v>
      </c>
    </row>
    <row r="25" spans="1:32">
      <c r="A25">
        <v>-0.37815535207628592</v>
      </c>
      <c r="B25">
        <v>-0.86301882193378643</v>
      </c>
      <c r="C25">
        <v>-1.9745243479287224</v>
      </c>
      <c r="D25">
        <v>0.74816871164268572</v>
      </c>
      <c r="E25">
        <v>-0.83276364802152303</v>
      </c>
      <c r="F25">
        <v>-0.55246314472409797</v>
      </c>
      <c r="G25">
        <v>-1.0807274100421309</v>
      </c>
      <c r="H25">
        <v>0.14608503047255805</v>
      </c>
      <c r="I25">
        <v>-0.403844004872838</v>
      </c>
      <c r="J25">
        <v>-8.2962132491946172E-2</v>
      </c>
      <c r="K25">
        <v>-0.61532420569493596</v>
      </c>
      <c r="L25">
        <v>0.10316457607968588</v>
      </c>
      <c r="M25">
        <v>-0.6722072770630374</v>
      </c>
      <c r="N25">
        <v>-0.4993442069956508</v>
      </c>
      <c r="O25">
        <v>-0.66077250075996141</v>
      </c>
      <c r="P25">
        <v>-0.73688664315474339</v>
      </c>
      <c r="Q25">
        <v>-1.9331575325135344</v>
      </c>
      <c r="R25">
        <v>-0.48410274422352995</v>
      </c>
      <c r="S25">
        <v>-0.93623194141343469</v>
      </c>
      <c r="T25">
        <v>0.34954777655735536</v>
      </c>
      <c r="U25">
        <v>0.25117833393825273</v>
      </c>
      <c r="V25">
        <v>-0.23183235798902257</v>
      </c>
      <c r="W25">
        <v>-4.9635792223133607E-2</v>
      </c>
      <c r="X25">
        <v>0.15756877953644316</v>
      </c>
      <c r="AC25">
        <v>-0.45080641594003396</v>
      </c>
      <c r="AD25">
        <v>0.13257832476401019</v>
      </c>
      <c r="AE25">
        <v>-0.3182280911760238</v>
      </c>
      <c r="AF25">
        <v>-0.58338474070404411</v>
      </c>
    </row>
    <row r="26" spans="1:32">
      <c r="A26">
        <v>-0.51872426000237803</v>
      </c>
      <c r="B26">
        <v>-0.81952977710193653</v>
      </c>
      <c r="C26">
        <v>-1.9734345277263781</v>
      </c>
      <c r="D26">
        <v>0.72807900384028057</v>
      </c>
      <c r="E26">
        <v>-0.75759481543330498</v>
      </c>
      <c r="F26">
        <v>-0.55022003439455425</v>
      </c>
      <c r="G26">
        <v>-1.0679226576713809</v>
      </c>
      <c r="H26">
        <v>0.13384047597157345</v>
      </c>
      <c r="I26">
        <v>-0.41957936443686439</v>
      </c>
      <c r="J26">
        <v>-8.2952445957674398E-2</v>
      </c>
      <c r="K26">
        <v>-0.61259445460521711</v>
      </c>
      <c r="L26">
        <v>9.6763089204667585E-2</v>
      </c>
      <c r="M26">
        <v>-0.83800654484462833</v>
      </c>
      <c r="N26">
        <v>-0.39262027468108074</v>
      </c>
      <c r="O26">
        <v>-0.82287215107004097</v>
      </c>
      <c r="P26">
        <v>-0.67215483356046057</v>
      </c>
      <c r="Q26">
        <v>-2.0152522390389129</v>
      </c>
      <c r="R26">
        <v>-0.49596493240008244</v>
      </c>
      <c r="S26">
        <v>-0.94055803573200347</v>
      </c>
      <c r="T26">
        <v>0.52969325777426879</v>
      </c>
      <c r="U26">
        <v>0.19860849275205705</v>
      </c>
      <c r="V26">
        <v>-0.21173757571120369</v>
      </c>
      <c r="W26">
        <v>-5.8323201327482616E-2</v>
      </c>
      <c r="X26">
        <v>0.13917903537500348</v>
      </c>
      <c r="AC26">
        <v>-0.46801003566230576</v>
      </c>
      <c r="AD26">
        <v>0.13206745733337158</v>
      </c>
      <c r="AE26">
        <v>-0.33594257832893415</v>
      </c>
      <c r="AF26">
        <v>-0.60007749299567736</v>
      </c>
    </row>
    <row r="27" spans="1:32">
      <c r="A27">
        <v>-0.62138151444129197</v>
      </c>
      <c r="B27">
        <v>-0.74822267518041907</v>
      </c>
      <c r="C27">
        <v>-1.9849399495092919</v>
      </c>
      <c r="D27">
        <v>0.731092438231007</v>
      </c>
      <c r="E27">
        <v>-0.6466611191609597</v>
      </c>
      <c r="F27">
        <v>-0.57667672005421655</v>
      </c>
      <c r="G27">
        <v>-1.2049367007296214</v>
      </c>
      <c r="H27">
        <v>0.14356642822850629</v>
      </c>
      <c r="I27">
        <v>-0.45309157560937008</v>
      </c>
      <c r="J27">
        <v>-7.1358561788285313E-2</v>
      </c>
      <c r="K27">
        <v>-0.62042858545077795</v>
      </c>
      <c r="L27">
        <v>0.10488120001366019</v>
      </c>
      <c r="M27">
        <v>-0.93421525744514267</v>
      </c>
      <c r="N27">
        <v>-0.29358168547340802</v>
      </c>
      <c r="O27">
        <v>-0.67950314860236549</v>
      </c>
      <c r="P27">
        <v>-0.78299049934626463</v>
      </c>
      <c r="Q27">
        <v>-2.0268000387903782</v>
      </c>
      <c r="R27">
        <v>-0.43143181212785442</v>
      </c>
      <c r="S27">
        <v>-0.90221993958754043</v>
      </c>
      <c r="T27">
        <v>0.54259141142066736</v>
      </c>
      <c r="U27">
        <v>0.2065700232320713</v>
      </c>
      <c r="V27">
        <v>-0.19578705185110534</v>
      </c>
      <c r="W27">
        <v>-2.1938697517155131E-2</v>
      </c>
      <c r="X27">
        <v>0.10112313691221793</v>
      </c>
      <c r="AC27">
        <v>-0.47599494878240561</v>
      </c>
      <c r="AD27">
        <v>0.13520498950526619</v>
      </c>
      <c r="AE27">
        <v>-0.3407899592771394</v>
      </c>
      <c r="AF27">
        <v>-0.61119993828767183</v>
      </c>
    </row>
    <row r="28" spans="1:32">
      <c r="A28">
        <v>-0.6082389930127079</v>
      </c>
      <c r="B28">
        <v>-0.71059122302870747</v>
      </c>
      <c r="C28">
        <v>-1.9387106215392849</v>
      </c>
      <c r="D28">
        <v>0.76860157402028151</v>
      </c>
      <c r="E28">
        <v>-0.38926166244305938</v>
      </c>
      <c r="F28">
        <v>-0.50120909413210035</v>
      </c>
      <c r="G28">
        <v>-1.2751357879611169</v>
      </c>
      <c r="H28">
        <v>9.9488260564155828E-2</v>
      </c>
      <c r="I28">
        <v>-0.39954040655131662</v>
      </c>
      <c r="J28">
        <v>-6.3101979014059673E-2</v>
      </c>
      <c r="K28">
        <v>-0.6532301030511084</v>
      </c>
      <c r="L28">
        <v>0.13131997966363879</v>
      </c>
      <c r="M28">
        <v>-0.96058488828231448</v>
      </c>
      <c r="N28">
        <v>-0.12311129174618662</v>
      </c>
      <c r="O28">
        <v>-0.6041165475792436</v>
      </c>
      <c r="P28">
        <v>-0.83364782759680178</v>
      </c>
      <c r="Q28">
        <v>-2.0039467683739374</v>
      </c>
      <c r="R28">
        <v>-0.36654366335061228</v>
      </c>
      <c r="S28">
        <v>-0.7981547362640603</v>
      </c>
      <c r="T28">
        <v>0.55031107884331565</v>
      </c>
      <c r="U28">
        <v>0.1582670656467029</v>
      </c>
      <c r="V28">
        <v>-0.1653879700654734</v>
      </c>
      <c r="W28">
        <v>-2.6384807583303554E-2</v>
      </c>
      <c r="X28">
        <v>6.7886883709133469E-2</v>
      </c>
      <c r="AC28">
        <v>-0.47359753727613829</v>
      </c>
      <c r="AD28">
        <v>0.1371981313050315</v>
      </c>
      <c r="AE28">
        <v>-0.33639940597110679</v>
      </c>
      <c r="AF28">
        <v>-0.61079566858116974</v>
      </c>
    </row>
    <row r="29" spans="1:32">
      <c r="A29">
        <v>-0.57064880969260456</v>
      </c>
      <c r="B29">
        <v>-0.71441503022713726</v>
      </c>
      <c r="C29">
        <v>-1.8784445920285886</v>
      </c>
      <c r="D29">
        <v>0.75165082044812559</v>
      </c>
      <c r="E29">
        <v>-0.34268089543038505</v>
      </c>
      <c r="F29">
        <v>-0.4836126076172762</v>
      </c>
      <c r="G29">
        <v>-1.322711372355136</v>
      </c>
      <c r="H29">
        <v>0.13474123786723236</v>
      </c>
      <c r="I29">
        <v>-0.41783278729466256</v>
      </c>
      <c r="J29">
        <v>-4.563277689728943E-2</v>
      </c>
      <c r="K29">
        <v>-0.65185857707110828</v>
      </c>
      <c r="L29">
        <v>0.17327546564800939</v>
      </c>
      <c r="M29">
        <v>-1.0635127378826477</v>
      </c>
      <c r="N29">
        <v>4.2730917264615309E-2</v>
      </c>
      <c r="O29">
        <v>-0.61688366082844737</v>
      </c>
      <c r="P29">
        <v>-0.94531990479578298</v>
      </c>
      <c r="Q29">
        <v>-1.9812122037854558</v>
      </c>
      <c r="R29">
        <v>-0.28076332086749556</v>
      </c>
      <c r="S29">
        <v>-0.76968332012738139</v>
      </c>
      <c r="T29">
        <v>0.48830807017933409</v>
      </c>
      <c r="U29">
        <v>0.17552319566166275</v>
      </c>
      <c r="V29">
        <v>-0.16062558914796438</v>
      </c>
      <c r="W29">
        <v>-1.5756661921728365E-2</v>
      </c>
      <c r="X29">
        <v>5.0661647660722495E-2</v>
      </c>
      <c r="AC29">
        <v>-0.44354264704700702</v>
      </c>
      <c r="AD29">
        <v>0.13653427295990045</v>
      </c>
      <c r="AE29">
        <v>-0.30700837408710657</v>
      </c>
      <c r="AF29">
        <v>-0.58007692000690747</v>
      </c>
    </row>
    <row r="30" spans="1:32">
      <c r="A30">
        <v>-0.49697748046426371</v>
      </c>
      <c r="B30">
        <v>-0.72207483367626368</v>
      </c>
      <c r="C30">
        <v>-1.8146503272062822</v>
      </c>
      <c r="D30">
        <v>0.74271630133864486</v>
      </c>
      <c r="E30">
        <v>-0.40230520644542533</v>
      </c>
      <c r="F30">
        <v>-0.44979501855609405</v>
      </c>
      <c r="G30">
        <v>-1.3375477061460614</v>
      </c>
      <c r="H30">
        <v>0.11519124014908777</v>
      </c>
      <c r="I30">
        <v>-0.44236325402385646</v>
      </c>
      <c r="J30">
        <v>7.9244323000755984E-3</v>
      </c>
      <c r="K30">
        <v>-0.64052317767476075</v>
      </c>
      <c r="L30">
        <v>0.13528384810414179</v>
      </c>
      <c r="M30">
        <v>-1.087441746343448</v>
      </c>
      <c r="N30">
        <v>0.15630044700329682</v>
      </c>
      <c r="O30">
        <v>-0.62078568369510823</v>
      </c>
      <c r="P30">
        <v>-0.92133099787677541</v>
      </c>
      <c r="Q30">
        <v>-1.9449634611320914</v>
      </c>
      <c r="R30">
        <v>-0.15553189828791769</v>
      </c>
      <c r="S30">
        <v>-0.78113653024013596</v>
      </c>
      <c r="T30">
        <v>0.60589614573521144</v>
      </c>
      <c r="U30">
        <v>0.15733033027048537</v>
      </c>
      <c r="V30">
        <v>-0.15398511296968881</v>
      </c>
      <c r="W30">
        <v>6.1548833411386478E-2</v>
      </c>
      <c r="X30">
        <v>4.7706992835136255E-2</v>
      </c>
      <c r="AC30">
        <v>-0.43519597888505784</v>
      </c>
      <c r="AD30">
        <v>0.13747026192129538</v>
      </c>
      <c r="AE30">
        <v>-0.29772571696376249</v>
      </c>
      <c r="AF30">
        <v>-0.5726662408063532</v>
      </c>
    </row>
    <row r="31" spans="1:32">
      <c r="A31">
        <v>-0.55152990786344969</v>
      </c>
      <c r="B31">
        <v>-0.71687892503320905</v>
      </c>
      <c r="C31">
        <v>-1.8263924880589379</v>
      </c>
      <c r="D31">
        <v>0.74718142508802987</v>
      </c>
      <c r="E31">
        <v>-0.51795380315135331</v>
      </c>
      <c r="F31">
        <v>-0.42223060540285728</v>
      </c>
      <c r="G31">
        <v>-1.3774271502815325</v>
      </c>
      <c r="H31">
        <v>7.5752834278104197E-2</v>
      </c>
      <c r="I31">
        <v>-0.46976992316274191</v>
      </c>
      <c r="J31">
        <v>1.3609076191746387E-2</v>
      </c>
      <c r="K31">
        <v>-0.63058120971319509</v>
      </c>
      <c r="L31">
        <v>8.3389888808634571E-2</v>
      </c>
      <c r="M31">
        <v>-1.1941802945194979</v>
      </c>
      <c r="N31">
        <v>0.33692081581287692</v>
      </c>
      <c r="O31">
        <v>-0.62241287562499248</v>
      </c>
      <c r="P31">
        <v>-1.0513245331133547</v>
      </c>
      <c r="Q31">
        <v>-1.8870231894994731</v>
      </c>
      <c r="R31">
        <v>-0.1421823975551737</v>
      </c>
      <c r="S31">
        <v>-0.76486692050408833</v>
      </c>
      <c r="T31">
        <v>0.75485761367242121</v>
      </c>
      <c r="U31">
        <v>0.13846214696652281</v>
      </c>
      <c r="V31">
        <v>-0.15692100244712542</v>
      </c>
      <c r="W31">
        <v>0.21446212096822267</v>
      </c>
      <c r="X31">
        <v>2.8567437382520794E-2</v>
      </c>
      <c r="AC31">
        <v>-0.41422974431627946</v>
      </c>
      <c r="AD31">
        <v>0.13832165106312638</v>
      </c>
      <c r="AE31">
        <v>-0.27590809325315307</v>
      </c>
      <c r="AF31">
        <v>-0.5525513953794059</v>
      </c>
    </row>
    <row r="32" spans="1:32">
      <c r="A32">
        <v>-0.38042778789967846</v>
      </c>
      <c r="B32">
        <v>-0.74678126804291356</v>
      </c>
      <c r="C32">
        <v>-1.7723506438874772</v>
      </c>
      <c r="D32">
        <v>0.77087390541713341</v>
      </c>
      <c r="E32">
        <v>-0.574246073476814</v>
      </c>
      <c r="F32">
        <v>-0.38296417633389779</v>
      </c>
      <c r="G32">
        <v>-1.3288119906435074</v>
      </c>
      <c r="H32">
        <v>3.450206384246135E-2</v>
      </c>
      <c r="I32">
        <v>-0.49801773368299251</v>
      </c>
      <c r="J32">
        <v>9.777691175708203E-3</v>
      </c>
      <c r="K32">
        <v>-0.64675040584083976</v>
      </c>
      <c r="L32">
        <v>9.3050801307042075E-2</v>
      </c>
      <c r="M32">
        <v>-1.2208618964714848</v>
      </c>
      <c r="N32">
        <v>0.5227050719972568</v>
      </c>
      <c r="O32">
        <v>-0.7715305598368325</v>
      </c>
      <c r="P32">
        <v>-1.1750458623002862</v>
      </c>
      <c r="Q32">
        <v>-1.8093230502395481</v>
      </c>
      <c r="R32">
        <v>2.198382235444063E-2</v>
      </c>
      <c r="S32">
        <v>-0.67435656109094144</v>
      </c>
      <c r="T32">
        <v>0.83137315510415455</v>
      </c>
      <c r="U32">
        <v>0.12252936037607975</v>
      </c>
      <c r="V32">
        <v>-0.14912727017648858</v>
      </c>
      <c r="W32">
        <v>0.34182093213249709</v>
      </c>
      <c r="X32">
        <v>8.5335119796896841E-3</v>
      </c>
      <c r="AC32">
        <v>-0.4141029944484127</v>
      </c>
      <c r="AD32">
        <v>0.14386994754139446</v>
      </c>
      <c r="AE32">
        <v>-0.27023304690701822</v>
      </c>
      <c r="AF32">
        <v>-0.55797294198980718</v>
      </c>
    </row>
    <row r="33" spans="1:32">
      <c r="A33">
        <v>-0.25845429840102652</v>
      </c>
      <c r="B33">
        <v>-0.68706134239587158</v>
      </c>
      <c r="C33">
        <v>-1.6966120252473265</v>
      </c>
      <c r="D33">
        <v>0.78628638894466329</v>
      </c>
      <c r="E33">
        <v>-0.46644829401134524</v>
      </c>
      <c r="F33">
        <v>-0.35071976432567875</v>
      </c>
      <c r="G33">
        <v>-1.3011409482677569</v>
      </c>
      <c r="H33">
        <v>2.2923848483704656E-2</v>
      </c>
      <c r="I33">
        <v>-0.55944668303728617</v>
      </c>
      <c r="J33">
        <v>4.180038034967231E-2</v>
      </c>
      <c r="K33">
        <v>-0.63192750416812815</v>
      </c>
      <c r="L33">
        <v>8.1458964234456643E-2</v>
      </c>
      <c r="M33">
        <v>-1.3091226041386639</v>
      </c>
      <c r="N33">
        <v>0.52555917943957331</v>
      </c>
      <c r="O33">
        <v>-0.77196550514863471</v>
      </c>
      <c r="P33">
        <v>-1.3373322767936395</v>
      </c>
      <c r="Q33">
        <v>-1.7243842059745305</v>
      </c>
      <c r="R33">
        <v>-3.2406541059623262E-2</v>
      </c>
      <c r="S33">
        <v>-0.76311909877193118</v>
      </c>
      <c r="T33">
        <v>0.69999617819032767</v>
      </c>
      <c r="U33">
        <v>0.12810327707956404</v>
      </c>
      <c r="V33">
        <v>-0.14133161073963152</v>
      </c>
      <c r="W33">
        <v>0.43237846577475664</v>
      </c>
      <c r="X33">
        <v>-1.607749269891301E-2</v>
      </c>
      <c r="AC33">
        <v>-0.39056020684321829</v>
      </c>
      <c r="AD33">
        <v>0.1474686943756667</v>
      </c>
      <c r="AE33">
        <v>-0.24309151246755159</v>
      </c>
      <c r="AF33">
        <v>-0.53802890121888503</v>
      </c>
    </row>
    <row r="34" spans="1:32">
      <c r="A34">
        <v>-0.20183488325246524</v>
      </c>
      <c r="B34">
        <v>-0.5853862185647114</v>
      </c>
      <c r="C34">
        <v>-1.6602299892675358</v>
      </c>
      <c r="D34">
        <v>0.81676025015346809</v>
      </c>
      <c r="E34">
        <v>-0.55924405791014031</v>
      </c>
      <c r="F34">
        <v>-0.28145323936678912</v>
      </c>
      <c r="G34">
        <v>-1.2805026770156487</v>
      </c>
      <c r="H34">
        <v>1.463489238516269E-2</v>
      </c>
      <c r="I34">
        <v>-0.56150256801385057</v>
      </c>
      <c r="J34">
        <v>4.3247961673682812E-2</v>
      </c>
      <c r="K34">
        <v>-0.56564809636350843</v>
      </c>
      <c r="L34">
        <v>7.1791229209312302E-2</v>
      </c>
      <c r="M34">
        <v>-1.2771283721911604</v>
      </c>
      <c r="N34">
        <v>0.54389540268732639</v>
      </c>
      <c r="O34">
        <v>-0.84536861573162336</v>
      </c>
      <c r="P34">
        <v>-1.2398698755053312</v>
      </c>
      <c r="Q34">
        <v>-1.6183063350275797</v>
      </c>
      <c r="R34">
        <v>4.1933745322149996E-2</v>
      </c>
      <c r="S34">
        <v>-0.71414482688943837</v>
      </c>
      <c r="T34">
        <v>0.58503619349334235</v>
      </c>
      <c r="U34">
        <v>0.14010275465513033</v>
      </c>
      <c r="V34">
        <v>-0.13179601176242833</v>
      </c>
      <c r="W34">
        <v>0.5183354923242941</v>
      </c>
      <c r="X34">
        <v>-2.6594862893803979E-2</v>
      </c>
      <c r="AC34">
        <v>-0.38871014636180296</v>
      </c>
      <c r="AD34">
        <v>0.14623313575748714</v>
      </c>
      <c r="AE34">
        <v>-0.24247701060431581</v>
      </c>
      <c r="AF34">
        <v>-0.5349432821192901</v>
      </c>
    </row>
    <row r="35" spans="1:32">
      <c r="A35">
        <v>-0.14752324019022689</v>
      </c>
      <c r="B35">
        <v>-0.58078955779819541</v>
      </c>
      <c r="C35">
        <v>-1.644443091674977</v>
      </c>
      <c r="D35">
        <v>0.83779177475413547</v>
      </c>
      <c r="E35">
        <v>-0.5348013822026334</v>
      </c>
      <c r="F35">
        <v>-0.29485821568990944</v>
      </c>
      <c r="G35">
        <v>-1.1630944017995346</v>
      </c>
      <c r="H35">
        <v>-3.7974434836859139E-2</v>
      </c>
      <c r="I35">
        <v>-0.57854690332477277</v>
      </c>
      <c r="J35">
        <v>4.7826660804681072E-2</v>
      </c>
      <c r="K35">
        <v>-0.48363243504018016</v>
      </c>
      <c r="L35">
        <v>-2.6644331114002717E-3</v>
      </c>
      <c r="M35">
        <v>-1.3152082576042619</v>
      </c>
      <c r="N35">
        <v>0.54414547618343279</v>
      </c>
      <c r="O35">
        <v>-0.91579452193467337</v>
      </c>
      <c r="P35">
        <v>-1.3062759439967677</v>
      </c>
      <c r="Q35">
        <v>-1.5224887875203068</v>
      </c>
      <c r="R35">
        <v>0.10407091203671159</v>
      </c>
      <c r="S35">
        <v>-0.72622436523149247</v>
      </c>
      <c r="T35">
        <v>0.53518403335813369</v>
      </c>
      <c r="U35">
        <v>0.13230521649123039</v>
      </c>
      <c r="V35">
        <v>-0.12933120952115656</v>
      </c>
      <c r="W35">
        <v>0.50297344615033968</v>
      </c>
      <c r="X35">
        <v>-4.2477806909899135E-2</v>
      </c>
      <c r="AC35">
        <v>-0.36555302949383939</v>
      </c>
      <c r="AD35">
        <v>0.14261637523261678</v>
      </c>
      <c r="AE35">
        <v>-0.22293665426122261</v>
      </c>
      <c r="AF35">
        <v>-0.50816940472645622</v>
      </c>
    </row>
    <row r="36" spans="1:32">
      <c r="A36">
        <v>7.3277423088212501E-2</v>
      </c>
      <c r="B36">
        <v>-0.56776192005518955</v>
      </c>
      <c r="C36">
        <v>-1.63110845374219</v>
      </c>
      <c r="D36">
        <v>0.85925677679553236</v>
      </c>
      <c r="E36">
        <v>-0.59317458675341639</v>
      </c>
      <c r="F36">
        <v>-0.2829644182095733</v>
      </c>
      <c r="G36">
        <v>-1.1079774999596339</v>
      </c>
      <c r="H36">
        <v>-7.4363729160309422E-2</v>
      </c>
      <c r="I36">
        <v>-0.66308590336028006</v>
      </c>
      <c r="J36">
        <v>4.8927131964673236E-2</v>
      </c>
      <c r="K36">
        <v>-0.42294542176665928</v>
      </c>
      <c r="L36">
        <v>-4.8446742209284299E-2</v>
      </c>
      <c r="M36">
        <v>-1.2483101950543494</v>
      </c>
      <c r="N36">
        <v>0.48661098315280293</v>
      </c>
      <c r="O36">
        <v>-1.0371390737667106</v>
      </c>
      <c r="P36">
        <v>-1.3508202058143168</v>
      </c>
      <c r="Q36">
        <v>-1.4574774780667958</v>
      </c>
      <c r="R36">
        <v>0.17686408341698057</v>
      </c>
      <c r="S36">
        <v>-0.72367007180799114</v>
      </c>
      <c r="T36">
        <v>0.58823505077638316</v>
      </c>
      <c r="U36">
        <v>0.12920578388566439</v>
      </c>
      <c r="V36">
        <v>-0.12509973869754837</v>
      </c>
      <c r="W36">
        <v>0.53129285964020578</v>
      </c>
      <c r="X36">
        <v>-5.9034805003552598E-2</v>
      </c>
      <c r="AC36">
        <v>-0.36340964452535762</v>
      </c>
      <c r="AD36">
        <v>0.14046813417680998</v>
      </c>
      <c r="AE36">
        <v>-0.22294151034854764</v>
      </c>
      <c r="AF36">
        <v>-0.50387777870216754</v>
      </c>
    </row>
    <row r="37" spans="1:32">
      <c r="A37">
        <v>-9.7050681795620264E-2</v>
      </c>
      <c r="B37">
        <v>-0.52377607994834929</v>
      </c>
      <c r="C37">
        <v>-1.655286120256418</v>
      </c>
      <c r="D37">
        <v>0.85130648679148013</v>
      </c>
      <c r="E37">
        <v>-0.62092308380822914</v>
      </c>
      <c r="F37">
        <v>-0.31075338222659121</v>
      </c>
      <c r="G37">
        <v>-1.084046766488556</v>
      </c>
      <c r="H37">
        <v>-0.12913709501496817</v>
      </c>
      <c r="I37">
        <v>-0.62767195513907681</v>
      </c>
      <c r="J37">
        <v>5.533553961875174E-2</v>
      </c>
      <c r="K37">
        <v>-0.36171376660798793</v>
      </c>
      <c r="L37">
        <v>-9.8790220412074359E-2</v>
      </c>
      <c r="M37">
        <v>-1.1060684748592462</v>
      </c>
      <c r="N37">
        <v>0.42736922666125032</v>
      </c>
      <c r="O37">
        <v>-1.0499546982778027</v>
      </c>
      <c r="P37">
        <v>-1.3405325157223735</v>
      </c>
      <c r="Q37">
        <v>-1.3666836346639584</v>
      </c>
      <c r="R37">
        <v>0.10098677683391322</v>
      </c>
      <c r="S37">
        <v>-0.63504780863472976</v>
      </c>
      <c r="T37">
        <v>0.78293797666521225</v>
      </c>
      <c r="U37">
        <v>9.7928065571684542E-2</v>
      </c>
      <c r="V37">
        <v>-0.11640695392733941</v>
      </c>
      <c r="W37">
        <v>0.57376331341339193</v>
      </c>
      <c r="X37">
        <v>-8.8666205445049759E-2</v>
      </c>
      <c r="AC37">
        <v>-0.35415458961280616</v>
      </c>
      <c r="AD37">
        <v>0.14141436148793671</v>
      </c>
      <c r="AE37">
        <v>-0.21274022812486945</v>
      </c>
      <c r="AF37">
        <v>-0.49556895110074284</v>
      </c>
    </row>
    <row r="38" spans="1:32">
      <c r="A38">
        <v>-0.21707951907267331</v>
      </c>
      <c r="B38">
        <v>-0.46188177848584178</v>
      </c>
      <c r="C38">
        <v>-1.6686105685019856</v>
      </c>
      <c r="D38">
        <v>0.84558394378656687</v>
      </c>
      <c r="E38">
        <v>-0.5421773242804222</v>
      </c>
      <c r="F38">
        <v>-0.3441742743117201</v>
      </c>
      <c r="G38">
        <v>-1.0472229608613517</v>
      </c>
      <c r="H38">
        <v>-0.15193284672707574</v>
      </c>
      <c r="I38">
        <v>-0.57420757367337449</v>
      </c>
      <c r="J38">
        <v>5.7160598555549051E-2</v>
      </c>
      <c r="K38">
        <v>-0.34712530617868209</v>
      </c>
      <c r="L38">
        <v>-7.4546704828914012E-2</v>
      </c>
      <c r="M38">
        <v>-0.97383304963808814</v>
      </c>
      <c r="N38">
        <v>0.50957284795335545</v>
      </c>
      <c r="O38">
        <v>-1.0420014213743314</v>
      </c>
      <c r="P38">
        <v>-1.3838727666559878</v>
      </c>
      <c r="Q38">
        <v>-1.1559393057705538</v>
      </c>
      <c r="R38">
        <v>0.21077782190099215</v>
      </c>
      <c r="S38">
        <v>-0.5200252060885513</v>
      </c>
      <c r="T38">
        <v>0.58258198851429888</v>
      </c>
      <c r="U38">
        <v>5.7195124279187493E-2</v>
      </c>
      <c r="V38">
        <v>-9.6739195704555414E-2</v>
      </c>
      <c r="W38">
        <v>0.6457751758832444</v>
      </c>
      <c r="X38">
        <v>-0.11066121650533767</v>
      </c>
      <c r="AC38">
        <v>-0.34678675240302859</v>
      </c>
      <c r="AD38">
        <v>0.13876597165749605</v>
      </c>
      <c r="AE38">
        <v>-0.20802078074553254</v>
      </c>
      <c r="AF38">
        <v>-0.48555272406052463</v>
      </c>
    </row>
    <row r="39" spans="1:32">
      <c r="A39">
        <v>-0.15964672248362222</v>
      </c>
      <c r="B39">
        <v>-0.38395868343987338</v>
      </c>
      <c r="C39">
        <v>-1.5940665771882037</v>
      </c>
      <c r="D39">
        <v>0.8715674703168681</v>
      </c>
      <c r="E39">
        <v>-0.44771250553142306</v>
      </c>
      <c r="F39">
        <v>-0.31625698628777477</v>
      </c>
      <c r="G39">
        <v>-1.0187528052794139</v>
      </c>
      <c r="H39">
        <v>-0.14287559893801705</v>
      </c>
      <c r="I39">
        <v>-0.50084066956407569</v>
      </c>
      <c r="J39">
        <v>7.325490337426252E-2</v>
      </c>
      <c r="K39">
        <v>-0.34971146631935301</v>
      </c>
      <c r="L39">
        <v>-6.7737573309311128E-2</v>
      </c>
      <c r="M39">
        <v>-0.99426631328911108</v>
      </c>
      <c r="N39">
        <v>0.4138419385164791</v>
      </c>
      <c r="O39">
        <v>-1.0327403644154858</v>
      </c>
      <c r="P39">
        <v>-1.4076167503778523</v>
      </c>
      <c r="Q39">
        <v>-1.0427571828431046</v>
      </c>
      <c r="R39">
        <v>0.2118722294704587</v>
      </c>
      <c r="S39">
        <v>-0.40310758004590386</v>
      </c>
      <c r="T39">
        <v>0.44260897343142003</v>
      </c>
      <c r="U39">
        <v>6.6634654154872797E-2</v>
      </c>
      <c r="V39">
        <v>-7.7234819869650584E-2</v>
      </c>
      <c r="W39">
        <v>0.58506508752497699</v>
      </c>
      <c r="X39">
        <v>-0.10628740480189885</v>
      </c>
      <c r="AC39">
        <v>-0.32514097990776053</v>
      </c>
      <c r="AD39">
        <v>0.13358810997339737</v>
      </c>
      <c r="AE39">
        <v>-0.19155286993436316</v>
      </c>
      <c r="AF39">
        <v>-0.4587290898811579</v>
      </c>
    </row>
    <row r="40" spans="1:32">
      <c r="A40">
        <v>-0.30410396272424878</v>
      </c>
      <c r="B40">
        <v>-0.24917672029399829</v>
      </c>
      <c r="C40">
        <v>-1.5860416962830401</v>
      </c>
      <c r="D40">
        <v>0.83746919151182886</v>
      </c>
      <c r="E40">
        <v>-0.33408074831661105</v>
      </c>
      <c r="F40">
        <v>-0.35078191933735714</v>
      </c>
      <c r="G40">
        <v>-1.0128959451880648</v>
      </c>
      <c r="H40">
        <v>-0.17437263625846589</v>
      </c>
      <c r="I40">
        <v>-0.45811487176716836</v>
      </c>
      <c r="J40">
        <v>6.8431919904731936E-2</v>
      </c>
      <c r="K40">
        <v>-0.3306076662792492</v>
      </c>
      <c r="L40">
        <v>-0.12192981128146904</v>
      </c>
      <c r="M40">
        <v>-0.90667921842498578</v>
      </c>
      <c r="N40">
        <v>0.31973267748174217</v>
      </c>
      <c r="O40">
        <v>-0.97429302879409874</v>
      </c>
      <c r="P40">
        <v>-1.324288816938493</v>
      </c>
      <c r="Q40">
        <v>-0.87165186024244701</v>
      </c>
      <c r="R40">
        <v>9.8582133736757616E-2</v>
      </c>
      <c r="S40">
        <v>-0.41866332415427698</v>
      </c>
      <c r="T40">
        <v>0.29337890837802361</v>
      </c>
      <c r="U40">
        <v>7.7691770570053054E-2</v>
      </c>
      <c r="V40">
        <v>-8.5815412711234607E-2</v>
      </c>
      <c r="W40">
        <v>0.51656862122546532</v>
      </c>
      <c r="X40">
        <v>-9.8457886757197341E-2</v>
      </c>
      <c r="AC40">
        <v>-0.30753019779978064</v>
      </c>
      <c r="AD40">
        <v>0.1277187975011872</v>
      </c>
      <c r="AE40">
        <v>-0.17981140029859344</v>
      </c>
      <c r="AF40">
        <v>-0.43524899530096783</v>
      </c>
    </row>
    <row r="41" spans="1:32">
      <c r="A41">
        <v>-0.24530693643046453</v>
      </c>
      <c r="B41">
        <v>-0.24370157488391553</v>
      </c>
      <c r="C41">
        <v>-1.6157819449595963</v>
      </c>
      <c r="D41">
        <v>0.8190546174532285</v>
      </c>
      <c r="E41">
        <v>-0.34422701312910142</v>
      </c>
      <c r="F41">
        <v>-0.30965041645695124</v>
      </c>
      <c r="G41">
        <v>-0.99890061506772754</v>
      </c>
      <c r="H41">
        <v>-0.26105035501361384</v>
      </c>
      <c r="I41">
        <v>-0.36108855094725989</v>
      </c>
      <c r="J41">
        <v>5.1172091216258674E-2</v>
      </c>
      <c r="K41">
        <v>-0.31931153798061374</v>
      </c>
      <c r="L41">
        <v>-7.4088298073818837E-2</v>
      </c>
      <c r="M41">
        <v>-0.771605666878872</v>
      </c>
      <c r="N41">
        <v>0.37128516143941259</v>
      </c>
      <c r="O41">
        <v>-0.87925300020916342</v>
      </c>
      <c r="P41">
        <v>-1.2912904562458762</v>
      </c>
      <c r="Q41">
        <v>-0.75270825730726854</v>
      </c>
      <c r="R41">
        <v>0.19537032461606518</v>
      </c>
      <c r="S41">
        <v>-0.42542716584712781</v>
      </c>
      <c r="T41">
        <v>0.57306403743779999</v>
      </c>
      <c r="U41">
        <v>4.9432395740225177E-2</v>
      </c>
      <c r="V41">
        <v>-7.4109899042539451E-2</v>
      </c>
      <c r="W41">
        <v>0.48089208487670032</v>
      </c>
      <c r="X41">
        <v>-8.0917292117924769E-2</v>
      </c>
      <c r="AC41">
        <v>-0.30792084595599184</v>
      </c>
      <c r="AD41">
        <v>0.11788057775851436</v>
      </c>
      <c r="AE41">
        <v>-0.19004026819747749</v>
      </c>
      <c r="AF41">
        <v>-0.42580142371450619</v>
      </c>
    </row>
    <row r="42" spans="1:32">
      <c r="A42">
        <v>-0.22207584100002054</v>
      </c>
      <c r="B42">
        <v>-0.30114006735039589</v>
      </c>
      <c r="C42">
        <v>-1.6289903134390187</v>
      </c>
      <c r="D42">
        <v>0.80226882301345748</v>
      </c>
      <c r="E42">
        <v>-0.25017545892499182</v>
      </c>
      <c r="F42">
        <v>-0.33731166324210349</v>
      </c>
      <c r="G42">
        <v>-0.99305771624147843</v>
      </c>
      <c r="H42">
        <v>-0.32257797291173107</v>
      </c>
      <c r="I42">
        <v>-0.24745536460839324</v>
      </c>
      <c r="J42">
        <v>4.3640870817306394E-2</v>
      </c>
      <c r="K42">
        <v>-0.26680997459184308</v>
      </c>
      <c r="L42">
        <v>-2.9724743141941873E-2</v>
      </c>
      <c r="M42">
        <v>-0.66727565913947151</v>
      </c>
      <c r="N42">
        <v>0.30336674011290921</v>
      </c>
      <c r="O42">
        <v>-0.84627483430172501</v>
      </c>
      <c r="P42">
        <v>-1.3515519556425359</v>
      </c>
      <c r="Q42">
        <v>-0.56958442505377826</v>
      </c>
      <c r="R42">
        <v>0.1625929419159784</v>
      </c>
      <c r="S42">
        <v>-0.39465095574772047</v>
      </c>
      <c r="T42">
        <v>0.69800395609288213</v>
      </c>
      <c r="U42">
        <v>3.6467336278200313E-2</v>
      </c>
      <c r="V42">
        <v>-8.1521983316960811E-2</v>
      </c>
      <c r="W42">
        <v>0.46541710215943299</v>
      </c>
      <c r="X42">
        <v>-7.9122745797349694E-2</v>
      </c>
      <c r="AC42">
        <v>-0.27117284449217277</v>
      </c>
      <c r="AD42">
        <v>0.1180113353509127</v>
      </c>
      <c r="AE42">
        <v>-0.15316150914126009</v>
      </c>
      <c r="AF42">
        <v>-0.38918417984308545</v>
      </c>
    </row>
    <row r="43" spans="1:32">
      <c r="A43">
        <v>-0.21744146074845006</v>
      </c>
      <c r="B43">
        <v>-0.20914453816670475</v>
      </c>
      <c r="C43">
        <v>-1.5003743516000014</v>
      </c>
      <c r="D43">
        <v>0.77805670163408769</v>
      </c>
      <c r="E43">
        <v>-0.25618559023857213</v>
      </c>
      <c r="F43">
        <v>-0.31763169329349916</v>
      </c>
      <c r="G43">
        <v>-0.92484123324898682</v>
      </c>
      <c r="H43">
        <v>-0.36889299118390662</v>
      </c>
      <c r="I43">
        <v>-0.15649020686139892</v>
      </c>
      <c r="J43">
        <v>-1.1047602643428495E-3</v>
      </c>
      <c r="K43">
        <v>-0.21094521549645662</v>
      </c>
      <c r="L43">
        <v>-1.2205755541071311E-2</v>
      </c>
      <c r="M43">
        <v>-0.57650418885650123</v>
      </c>
      <c r="N43">
        <v>0.3642749070259883</v>
      </c>
      <c r="O43">
        <v>-0.9343023669274666</v>
      </c>
      <c r="P43">
        <v>-1.2555033930735466</v>
      </c>
      <c r="Q43">
        <v>-0.51143064275281525</v>
      </c>
      <c r="R43">
        <v>0.1211829277548071</v>
      </c>
      <c r="S43">
        <v>-0.39326474721598648</v>
      </c>
      <c r="T43">
        <v>0.9326559229149447</v>
      </c>
      <c r="U43">
        <v>2.2135242053865856E-2</v>
      </c>
      <c r="V43">
        <v>-7.7309793705305829E-2</v>
      </c>
      <c r="W43">
        <v>0.50408509040981786</v>
      </c>
      <c r="X43">
        <v>-6.2615034149258009E-2</v>
      </c>
      <c r="AC43">
        <v>-0.25323099600255389</v>
      </c>
      <c r="AD43">
        <v>0.11735064280118006</v>
      </c>
      <c r="AE43">
        <v>-0.13588035320137382</v>
      </c>
      <c r="AF43">
        <v>-0.37058163880373396</v>
      </c>
    </row>
    <row r="44" spans="1:32">
      <c r="A44">
        <v>-0.43083456526906749</v>
      </c>
      <c r="B44">
        <v>-0.19512388804978409</v>
      </c>
      <c r="C44">
        <v>-1.4303792720830835</v>
      </c>
      <c r="D44">
        <v>0.71885990380187903</v>
      </c>
      <c r="E44">
        <v>-0.32036376080992168</v>
      </c>
      <c r="F44">
        <v>-0.32880213411322745</v>
      </c>
      <c r="G44">
        <v>-0.87726976867995976</v>
      </c>
      <c r="H44">
        <v>-0.38732597651909584</v>
      </c>
      <c r="I44">
        <v>-4.0548502755872295E-2</v>
      </c>
      <c r="J44">
        <v>-3.4970296177450066E-3</v>
      </c>
      <c r="K44">
        <v>-0.14805460584532559</v>
      </c>
      <c r="L44">
        <v>2.046715400580007E-2</v>
      </c>
      <c r="M44">
        <v>-0.56588371747307153</v>
      </c>
      <c r="N44">
        <v>0.38412187896980532</v>
      </c>
      <c r="O44">
        <v>-0.88099555177320621</v>
      </c>
      <c r="P44">
        <v>-1.2462565197646527</v>
      </c>
      <c r="Q44">
        <v>-0.32545753303727087</v>
      </c>
      <c r="R44">
        <v>9.6597362453108238E-2</v>
      </c>
      <c r="S44">
        <v>-0.41096777398383844</v>
      </c>
      <c r="T44">
        <v>1.0746063233912753</v>
      </c>
      <c r="U44">
        <v>-5.9447736547605379E-3</v>
      </c>
      <c r="V44">
        <v>-9.2735214167670277E-2</v>
      </c>
      <c r="W44">
        <v>0.56919542783972155</v>
      </c>
      <c r="X44">
        <v>-6.7028262666417898E-2</v>
      </c>
      <c r="AC44">
        <v>-0.21932488214711487</v>
      </c>
      <c r="AD44">
        <v>0.11653579865727581</v>
      </c>
      <c r="AE44">
        <v>-0.10278908348983906</v>
      </c>
      <c r="AF44">
        <v>-0.33586068080439069</v>
      </c>
    </row>
    <row r="45" spans="1:32">
      <c r="A45">
        <v>-0.26734637984775</v>
      </c>
      <c r="B45">
        <v>-0.1305901179571296</v>
      </c>
      <c r="C45">
        <v>-1.3100121722636162</v>
      </c>
      <c r="D45">
        <v>0.67124237024801581</v>
      </c>
      <c r="E45">
        <v>-0.33345614910899668</v>
      </c>
      <c r="F45">
        <v>-0.30338046053029222</v>
      </c>
      <c r="G45">
        <v>-0.85410786493876478</v>
      </c>
      <c r="H45">
        <v>-0.3901023597566754</v>
      </c>
      <c r="I45">
        <v>2.4304729636101197E-2</v>
      </c>
      <c r="J45">
        <v>2.506315868994316E-3</v>
      </c>
      <c r="K45">
        <v>-0.10875435441783243</v>
      </c>
      <c r="L45">
        <v>6.2448404269592472E-2</v>
      </c>
      <c r="M45">
        <v>-0.65292224402921284</v>
      </c>
      <c r="N45">
        <v>0.39308813163439216</v>
      </c>
      <c r="O45">
        <v>-0.95747384604304642</v>
      </c>
      <c r="P45">
        <v>-1.1552723579279054</v>
      </c>
      <c r="Q45">
        <v>-0.28967614550116605</v>
      </c>
      <c r="R45">
        <v>4.6154683685833975E-2</v>
      </c>
      <c r="S45">
        <v>-0.43136594951441087</v>
      </c>
      <c r="T45">
        <v>0.94362865630856074</v>
      </c>
      <c r="U45">
        <v>-9.1232338481052055E-3</v>
      </c>
      <c r="V45">
        <v>-0.10065200243463673</v>
      </c>
      <c r="W45">
        <v>0.59784857208539499</v>
      </c>
      <c r="X45">
        <v>-3.7850331747012855E-2</v>
      </c>
      <c r="AC45">
        <v>-0.20390086665843252</v>
      </c>
      <c r="AD45">
        <v>0.11666389189956007</v>
      </c>
      <c r="AE45">
        <v>-8.7236974758872446E-2</v>
      </c>
      <c r="AF45">
        <v>-0.3205647585579926</v>
      </c>
    </row>
    <row r="46" spans="1:32">
      <c r="A46">
        <v>-0.22327110838179198</v>
      </c>
      <c r="B46">
        <v>-0.16942448282363642</v>
      </c>
      <c r="C46">
        <v>-1.1889629502506178</v>
      </c>
      <c r="D46">
        <v>0.59979704054546312</v>
      </c>
      <c r="E46">
        <v>-0.32744521177930075</v>
      </c>
      <c r="F46">
        <v>-0.26124031588626939</v>
      </c>
      <c r="G46">
        <v>-0.84989140139075037</v>
      </c>
      <c r="H46">
        <v>-0.40901982463478104</v>
      </c>
      <c r="I46">
        <v>-6.6007083775098341E-2</v>
      </c>
      <c r="J46">
        <v>-1.6691057631514024E-2</v>
      </c>
      <c r="K46">
        <v>-3.4392442419786118E-2</v>
      </c>
      <c r="L46">
        <v>8.1259275878926118E-2</v>
      </c>
      <c r="M46">
        <v>-0.73642317531259649</v>
      </c>
      <c r="N46">
        <v>0.28555478189816297</v>
      </c>
      <c r="O46">
        <v>-0.9691107646176832</v>
      </c>
      <c r="P46">
        <v>-1.1815412350385075</v>
      </c>
      <c r="Q46">
        <v>-0.23987581431424543</v>
      </c>
      <c r="R46">
        <v>-4.1924821727201467E-2</v>
      </c>
      <c r="S46">
        <v>-0.40278854602510661</v>
      </c>
      <c r="T46">
        <v>1.184070388575553</v>
      </c>
      <c r="U46">
        <v>1.6312103054301974E-2</v>
      </c>
      <c r="V46">
        <v>-0.12054804769000116</v>
      </c>
      <c r="W46">
        <v>0.52567464994386837</v>
      </c>
      <c r="X46">
        <v>-3.7431096519038067E-2</v>
      </c>
      <c r="AC46">
        <v>-0.19128600442206947</v>
      </c>
      <c r="AD46">
        <v>0.1113105829522347</v>
      </c>
      <c r="AE46">
        <v>-7.9975421469834773E-2</v>
      </c>
      <c r="AF46">
        <v>-0.30259658737430417</v>
      </c>
    </row>
    <row r="47" spans="1:32">
      <c r="A47">
        <v>-0.12428308696085821</v>
      </c>
      <c r="B47">
        <v>-0.17423658396719555</v>
      </c>
      <c r="C47">
        <v>-1.1324557863537967</v>
      </c>
      <c r="D47">
        <v>0.54003510669960375</v>
      </c>
      <c r="E47">
        <v>-0.48193747652579733</v>
      </c>
      <c r="F47">
        <v>-0.24171829201849371</v>
      </c>
      <c r="G47">
        <v>-0.78889237281500191</v>
      </c>
      <c r="H47">
        <v>-0.46276005829154643</v>
      </c>
      <c r="I47">
        <v>-0.12569351875699075</v>
      </c>
      <c r="J47">
        <v>-2.1306149879530008E-2</v>
      </c>
      <c r="K47">
        <v>-1.6643533954887824E-2</v>
      </c>
      <c r="L47">
        <v>0.12098505807755733</v>
      </c>
      <c r="M47">
        <v>-0.62818562329222893</v>
      </c>
      <c r="N47">
        <v>0.27670980109020049</v>
      </c>
      <c r="O47">
        <v>-0.92495946416852393</v>
      </c>
      <c r="P47">
        <v>-1.0751365167882727</v>
      </c>
      <c r="Q47">
        <v>-7.617674417128617E-2</v>
      </c>
      <c r="R47">
        <v>-9.8845148178208442E-2</v>
      </c>
      <c r="S47">
        <v>-0.40211775549051842</v>
      </c>
      <c r="T47">
        <v>1.2214098283967816</v>
      </c>
      <c r="U47">
        <v>1.5176598227735982E-2</v>
      </c>
      <c r="V47">
        <v>-0.13251201654176564</v>
      </c>
      <c r="W47">
        <v>0.5190011158011153</v>
      </c>
      <c r="X47">
        <v>-5.5919350256896094E-2</v>
      </c>
      <c r="AC47">
        <v>-0.19097171418006886</v>
      </c>
      <c r="AD47">
        <v>0.11201742279558895</v>
      </c>
      <c r="AE47">
        <v>-7.8954291384479916E-2</v>
      </c>
      <c r="AF47">
        <v>-0.30298913697565782</v>
      </c>
    </row>
    <row r="48" spans="1:32">
      <c r="A48">
        <v>-0.11406069441137356</v>
      </c>
      <c r="B48">
        <v>-0.21797645677749955</v>
      </c>
      <c r="C48">
        <v>-1.0139490398940132</v>
      </c>
      <c r="D48">
        <v>0.49599323726831146</v>
      </c>
      <c r="E48">
        <v>-0.64552416944521207</v>
      </c>
      <c r="F48">
        <v>-0.18659490160226633</v>
      </c>
      <c r="G48">
        <v>-0.81809529290402638</v>
      </c>
      <c r="H48">
        <v>-0.52407299579339151</v>
      </c>
      <c r="I48">
        <v>-0.16583573639658145</v>
      </c>
      <c r="J48">
        <v>-1.6276852342601733E-2</v>
      </c>
      <c r="K48">
        <v>5.1096321517090759E-2</v>
      </c>
      <c r="L48">
        <v>0.17365175929254761</v>
      </c>
      <c r="M48">
        <v>-0.57746941009267849</v>
      </c>
      <c r="N48">
        <v>0.37091147388067802</v>
      </c>
      <c r="O48">
        <v>-0.91931594711104037</v>
      </c>
      <c r="P48">
        <v>-1.0769936153327293</v>
      </c>
      <c r="Q48">
        <v>-0.1102837280070359</v>
      </c>
      <c r="R48">
        <v>-7.6137972700027534E-2</v>
      </c>
      <c r="S48">
        <v>-0.33013327500558431</v>
      </c>
      <c r="T48">
        <v>1.4704929732064682</v>
      </c>
      <c r="U48">
        <v>5.8207488935739793E-3</v>
      </c>
      <c r="V48">
        <v>-0.10310913827194368</v>
      </c>
      <c r="W48">
        <v>0.55315905171706681</v>
      </c>
      <c r="X48">
        <v>-7.5285293155484559E-2</v>
      </c>
      <c r="AC48">
        <v>-0.17793591542161688</v>
      </c>
      <c r="AD48">
        <v>0.10816103610524001</v>
      </c>
      <c r="AE48">
        <v>-6.9774879316376867E-2</v>
      </c>
      <c r="AF48">
        <v>-0.28609695152685688</v>
      </c>
    </row>
    <row r="49" spans="1:32">
      <c r="A49">
        <v>-0.2149952589090649</v>
      </c>
      <c r="B49">
        <v>-0.23403915356092497</v>
      </c>
      <c r="C49">
        <v>-0.85143663195163244</v>
      </c>
      <c r="D49">
        <v>0.44016630902670906</v>
      </c>
      <c r="E49">
        <v>-0.61250366477541451</v>
      </c>
      <c r="F49">
        <v>-0.21004731620809747</v>
      </c>
      <c r="G49">
        <v>-0.78782804494710978</v>
      </c>
      <c r="H49">
        <v>-0.53296305117435305</v>
      </c>
      <c r="I49">
        <v>-0.15368356747802014</v>
      </c>
      <c r="J49">
        <v>-8.5509744138889537E-3</v>
      </c>
      <c r="K49">
        <v>0.13909594923712265</v>
      </c>
      <c r="L49">
        <v>0.16899457411078694</v>
      </c>
      <c r="M49">
        <v>-0.6552086892763449</v>
      </c>
      <c r="N49">
        <v>0.38836958220841566</v>
      </c>
      <c r="O49">
        <v>-1.0181779863452898</v>
      </c>
      <c r="P49">
        <v>-0.94136061987805109</v>
      </c>
      <c r="Q49">
        <v>-4.8171245858863232E-2</v>
      </c>
      <c r="R49">
        <v>-0.21849706454023909</v>
      </c>
      <c r="S49">
        <v>-0.31700313297299765</v>
      </c>
      <c r="T49">
        <v>1.4763305116626986</v>
      </c>
      <c r="U49">
        <v>1.9186544741429334E-2</v>
      </c>
      <c r="V49">
        <v>-0.10185936489779623</v>
      </c>
      <c r="W49">
        <v>0.6072979863741097</v>
      </c>
      <c r="X49">
        <v>-9.4997881835559156E-2</v>
      </c>
      <c r="AC49">
        <v>-0.16041620639448975</v>
      </c>
      <c r="AD49">
        <v>0.1146647849061751</v>
      </c>
      <c r="AE49">
        <v>-4.5751421488314653E-2</v>
      </c>
      <c r="AF49">
        <v>-0.27508099130066488</v>
      </c>
    </row>
    <row r="50" spans="1:32">
      <c r="A50">
        <v>-0.15939265932322888</v>
      </c>
      <c r="B50">
        <v>-0.23793359050551999</v>
      </c>
      <c r="C50">
        <v>-0.62434258115451602</v>
      </c>
      <c r="D50">
        <v>0.35380271194442869</v>
      </c>
      <c r="E50">
        <v>-0.69515282004178491</v>
      </c>
      <c r="F50">
        <v>-0.21930766354913311</v>
      </c>
      <c r="G50">
        <v>-0.7531968247133749</v>
      </c>
      <c r="H50">
        <v>-0.50404069902231796</v>
      </c>
      <c r="I50">
        <v>-0.28477651915660207</v>
      </c>
      <c r="J50">
        <v>-8.0883531508533085E-3</v>
      </c>
      <c r="K50">
        <v>0.15548068837859907</v>
      </c>
      <c r="L50">
        <v>0.14907899522950241</v>
      </c>
      <c r="M50">
        <v>-0.7487839407957233</v>
      </c>
      <c r="N50">
        <v>0.46997835393786036</v>
      </c>
      <c r="O50">
        <v>-0.96032358789645911</v>
      </c>
      <c r="P50">
        <v>-0.87621596459127615</v>
      </c>
      <c r="Q50">
        <v>-0.1356336417236399</v>
      </c>
      <c r="R50">
        <v>-0.19918978344450533</v>
      </c>
      <c r="S50">
        <v>-0.30285638700344952</v>
      </c>
      <c r="T50">
        <v>1.5068193869068847</v>
      </c>
      <c r="U50">
        <v>3.7856221914513988E-2</v>
      </c>
      <c r="V50">
        <v>-7.9236498939200095E-2</v>
      </c>
      <c r="W50">
        <v>0.66425880973840468</v>
      </c>
      <c r="X50">
        <v>-0.12122887386000933</v>
      </c>
      <c r="AC50">
        <v>-0.15674509131926559</v>
      </c>
      <c r="AD50">
        <v>0.11296688014448238</v>
      </c>
      <c r="AE50">
        <v>-4.3778211174783213E-2</v>
      </c>
      <c r="AF50">
        <v>-0.26971197146374798</v>
      </c>
    </row>
    <row r="51" spans="1:32">
      <c r="A51">
        <v>-9.0987490219752942E-2</v>
      </c>
      <c r="B51">
        <v>-0.33532973169846714</v>
      </c>
      <c r="C51">
        <v>-0.53280246459185299</v>
      </c>
      <c r="D51">
        <v>0.29499358256650365</v>
      </c>
      <c r="E51">
        <v>-0.67868370857774662</v>
      </c>
      <c r="F51">
        <v>-0.219289719841534</v>
      </c>
      <c r="G51">
        <v>-0.70202847227928356</v>
      </c>
      <c r="H51">
        <v>-0.45907439316482446</v>
      </c>
      <c r="I51">
        <v>-0.30292524745932736</v>
      </c>
      <c r="J51">
        <v>2.1152214898758424E-2</v>
      </c>
      <c r="K51">
        <v>0.20652583535221725</v>
      </c>
      <c r="L51">
        <v>0.18848606436354376</v>
      </c>
      <c r="M51">
        <v>-0.76243410998957684</v>
      </c>
      <c r="N51">
        <v>0.40558125235290987</v>
      </c>
      <c r="O51">
        <v>-0.85907607537132047</v>
      </c>
      <c r="P51">
        <v>-0.94554822502479841</v>
      </c>
      <c r="Q51">
        <v>1.49328437597398E-2</v>
      </c>
      <c r="R51">
        <v>-0.19250779271164253</v>
      </c>
      <c r="S51">
        <v>-0.26116896874261419</v>
      </c>
      <c r="T51">
        <v>1.680887445480667</v>
      </c>
      <c r="U51">
        <v>4.9770382157462212E-2</v>
      </c>
      <c r="V51">
        <v>-6.9375511808024481E-2</v>
      </c>
      <c r="W51">
        <v>0.67556557000361384</v>
      </c>
      <c r="X51">
        <v>-0.12725159219395243</v>
      </c>
      <c r="AC51">
        <v>-0.14885105086755837</v>
      </c>
      <c r="AD51">
        <v>0.11178802821725464</v>
      </c>
      <c r="AE51">
        <v>-3.7063022650303729E-2</v>
      </c>
      <c r="AF51">
        <v>-0.26063907908481299</v>
      </c>
    </row>
    <row r="52" spans="1:32">
      <c r="A52">
        <v>3.5863597005940662E-3</v>
      </c>
      <c r="B52">
        <v>-0.24823913215835591</v>
      </c>
      <c r="C52">
        <v>-0.42077116990317176</v>
      </c>
      <c r="D52">
        <v>0.23808169036531715</v>
      </c>
      <c r="E52">
        <v>-0.77181621713019544</v>
      </c>
      <c r="F52">
        <v>-0.24556803432438201</v>
      </c>
      <c r="G52">
        <v>-0.72311016904716596</v>
      </c>
      <c r="H52">
        <v>-0.44701483597626157</v>
      </c>
      <c r="I52">
        <v>-0.38430707982189061</v>
      </c>
      <c r="J52">
        <v>4.3254440956000333E-2</v>
      </c>
      <c r="K52">
        <v>0.26205867938310545</v>
      </c>
      <c r="L52">
        <v>0.18907777354063748</v>
      </c>
      <c r="M52">
        <v>-0.72389149539008124</v>
      </c>
      <c r="N52">
        <v>0.31425905191223036</v>
      </c>
      <c r="O52">
        <v>-0.73335917346492052</v>
      </c>
      <c r="P52">
        <v>-0.82253730232674638</v>
      </c>
      <c r="Q52">
        <v>7.6222394703887364E-2</v>
      </c>
      <c r="R52">
        <v>-0.21697992785699793</v>
      </c>
      <c r="S52">
        <v>-0.19034493032273758</v>
      </c>
      <c r="T52">
        <v>1.664975539012773</v>
      </c>
      <c r="U52">
        <v>8.8215732655169132E-2</v>
      </c>
      <c r="V52">
        <v>-5.1836323049157029E-2</v>
      </c>
      <c r="W52">
        <v>0.61986724056534037</v>
      </c>
      <c r="X52">
        <v>-0.13325457599149329</v>
      </c>
      <c r="AC52">
        <v>-0.12502451303080431</v>
      </c>
      <c r="AD52">
        <v>0.1148782192867287</v>
      </c>
      <c r="AE52">
        <v>-1.0146293744075607E-2</v>
      </c>
      <c r="AF52">
        <v>-0.23990273231753301</v>
      </c>
    </row>
    <row r="53" spans="1:32">
      <c r="A53">
        <v>-0.14785863904746899</v>
      </c>
      <c r="B53">
        <v>-0.23228185352063768</v>
      </c>
      <c r="C53">
        <v>-0.31449508392639713</v>
      </c>
      <c r="D53">
        <v>0.18203066184714825</v>
      </c>
      <c r="E53">
        <v>-0.71981533510694895</v>
      </c>
      <c r="F53">
        <v>-0.26299282720061878</v>
      </c>
      <c r="G53">
        <v>-0.674463068110013</v>
      </c>
      <c r="H53">
        <v>-0.39927663813148317</v>
      </c>
      <c r="I53">
        <v>-0.40149366454036084</v>
      </c>
      <c r="J53">
        <v>4.9955172415612668E-2</v>
      </c>
      <c r="K53">
        <v>0.28216367630388572</v>
      </c>
      <c r="L53">
        <v>0.18004493342072009</v>
      </c>
      <c r="M53">
        <v>-0.59521971396386442</v>
      </c>
      <c r="N53">
        <v>0.27713966096194609</v>
      </c>
      <c r="O53">
        <v>-0.61207476255662452</v>
      </c>
      <c r="P53">
        <v>-0.87760751789393066</v>
      </c>
      <c r="Q53">
        <v>0.14206093403164655</v>
      </c>
      <c r="R53">
        <v>-0.15275934086717835</v>
      </c>
      <c r="S53">
        <v>-0.15616791363312976</v>
      </c>
      <c r="T53">
        <v>1.6724718258737596</v>
      </c>
      <c r="U53">
        <v>9.1884423233576928E-2</v>
      </c>
      <c r="V53">
        <v>-3.8979715684721916E-2</v>
      </c>
      <c r="W53">
        <v>0.55869909033250487</v>
      </c>
      <c r="X53">
        <v>-0.14669754272918806</v>
      </c>
      <c r="AC53">
        <v>-0.1088929776653542</v>
      </c>
      <c r="AD53">
        <v>0.11059423549857197</v>
      </c>
      <c r="AE53">
        <v>1.7012578332177702E-3</v>
      </c>
      <c r="AF53">
        <v>-0.21948721316392616</v>
      </c>
    </row>
    <row r="54" spans="1:32">
      <c r="A54">
        <v>-0.10832656041543709</v>
      </c>
      <c r="B54">
        <v>-0.12780914260901999</v>
      </c>
      <c r="C54">
        <v>-0.24323453886324731</v>
      </c>
      <c r="D54">
        <v>0.13302565412090464</v>
      </c>
      <c r="E54">
        <v>-0.7423164160942588</v>
      </c>
      <c r="F54">
        <v>-0.26652586791960808</v>
      </c>
      <c r="G54">
        <v>-0.62439345391028511</v>
      </c>
      <c r="H54">
        <v>-0.36565806246441324</v>
      </c>
      <c r="I54">
        <v>-0.32265139835263401</v>
      </c>
      <c r="J54">
        <v>7.2746325221572677E-2</v>
      </c>
      <c r="K54">
        <v>0.29552349923703036</v>
      </c>
      <c r="L54">
        <v>0.18286681585540809</v>
      </c>
      <c r="M54">
        <v>-0.46305144321182001</v>
      </c>
      <c r="N54">
        <v>0.31737906564396856</v>
      </c>
      <c r="O54">
        <v>-0.51166992636589437</v>
      </c>
      <c r="P54">
        <v>-0.64977858711828973</v>
      </c>
      <c r="Q54">
        <v>9.7054402480441393E-2</v>
      </c>
      <c r="R54">
        <v>-0.18199752746412612</v>
      </c>
      <c r="S54">
        <v>-0.14502545317651538</v>
      </c>
      <c r="T54">
        <v>1.6460785272450023</v>
      </c>
      <c r="U54">
        <v>0.10843806030011005</v>
      </c>
      <c r="V54">
        <v>-1.2233107988058767E-2</v>
      </c>
      <c r="W54">
        <v>0.56810590060919031</v>
      </c>
      <c r="X54">
        <v>-7.0523866889890333E-2</v>
      </c>
      <c r="AC54">
        <v>-9.5655551603823566E-2</v>
      </c>
      <c r="AD54">
        <v>0.1063868120750628</v>
      </c>
      <c r="AE54">
        <v>1.0731260471239235E-2</v>
      </c>
      <c r="AF54">
        <v>-0.20204236367888637</v>
      </c>
    </row>
    <row r="55" spans="1:32">
      <c r="A55">
        <v>-0.23459984443015269</v>
      </c>
      <c r="B55">
        <v>-0.16511719607936759</v>
      </c>
      <c r="C55">
        <v>-0.14062363908897901</v>
      </c>
      <c r="D55">
        <v>7.3792522597730864E-2</v>
      </c>
      <c r="E55">
        <v>-0.58180046516301775</v>
      </c>
      <c r="F55">
        <v>-0.27933824355872583</v>
      </c>
      <c r="G55">
        <v>-0.61468575702480499</v>
      </c>
      <c r="H55">
        <v>-0.33151496226497823</v>
      </c>
      <c r="I55">
        <v>-0.2736121436431711</v>
      </c>
      <c r="J55">
        <v>7.03463680975841E-2</v>
      </c>
      <c r="K55">
        <v>0.38248696757076717</v>
      </c>
      <c r="L55">
        <v>0.16643282305673385</v>
      </c>
      <c r="M55">
        <v>-0.45593130972666551</v>
      </c>
      <c r="N55">
        <v>0.31014605278284124</v>
      </c>
      <c r="O55">
        <v>-0.41381002111364973</v>
      </c>
      <c r="P55">
        <v>-0.57813902714163756</v>
      </c>
      <c r="Q55">
        <v>4.1121273033155603E-2</v>
      </c>
      <c r="R55">
        <v>-0.13002051105049506</v>
      </c>
      <c r="S55">
        <v>-0.14505732149941886</v>
      </c>
      <c r="T55">
        <v>1.8303546792799124</v>
      </c>
      <c r="U55">
        <v>0.11104703308105157</v>
      </c>
      <c r="V55">
        <v>-2.5069258095369307E-3</v>
      </c>
      <c r="W55">
        <v>0.5931775019231178</v>
      </c>
      <c r="X55">
        <v>-5.676386163305875E-2</v>
      </c>
      <c r="AC55">
        <v>-5.891571258874459E-2</v>
      </c>
      <c r="AD55">
        <v>9.9882921070069533E-2</v>
      </c>
      <c r="AE55">
        <v>4.0967208481324943E-2</v>
      </c>
      <c r="AF55">
        <v>-0.15879863365881414</v>
      </c>
    </row>
    <row r="56" spans="1:32">
      <c r="A56">
        <v>-0.2414417563164819</v>
      </c>
      <c r="B56">
        <v>-0.17112595422038934</v>
      </c>
      <c r="C56">
        <v>-0.11132569613173593</v>
      </c>
      <c r="D56">
        <v>1.1684336072977336E-2</v>
      </c>
      <c r="E56">
        <v>-0.40387081664294744</v>
      </c>
      <c r="F56">
        <v>-0.30351772192857784</v>
      </c>
      <c r="G56">
        <v>-0.49995514317880185</v>
      </c>
      <c r="H56">
        <v>-0.25725963580715083</v>
      </c>
      <c r="I56">
        <v>-0.26446848877165952</v>
      </c>
      <c r="J56">
        <v>7.7092454076615857E-2</v>
      </c>
      <c r="K56">
        <v>0.45806756190103615</v>
      </c>
      <c r="L56">
        <v>0.13761901996977999</v>
      </c>
      <c r="M56">
        <v>-0.49097888626840724</v>
      </c>
      <c r="N56">
        <v>0.25160715214861007</v>
      </c>
      <c r="O56">
        <v>-0.3491917764916701</v>
      </c>
      <c r="P56">
        <v>-0.44305398399127549</v>
      </c>
      <c r="Q56">
        <v>0.10211614808729319</v>
      </c>
      <c r="R56">
        <v>-8.7429133588084795E-2</v>
      </c>
      <c r="S56">
        <v>-0.1267246238029982</v>
      </c>
      <c r="T56">
        <v>1.6106973891490262</v>
      </c>
      <c r="U56">
        <v>0.13174154271598604</v>
      </c>
      <c r="V56">
        <v>5.3132148518067468E-3</v>
      </c>
      <c r="W56">
        <v>0.57111467639272417</v>
      </c>
      <c r="X56">
        <v>-5.7761960054031058E-2</v>
      </c>
      <c r="AC56">
        <v>-3.4359000325198515E-2</v>
      </c>
      <c r="AD56">
        <v>0.10251939140380907</v>
      </c>
      <c r="AE56">
        <v>6.8160391078610549E-2</v>
      </c>
      <c r="AF56">
        <v>-0.13687839172900759</v>
      </c>
    </row>
    <row r="57" spans="1:32">
      <c r="A57">
        <v>-0.23863539410354129</v>
      </c>
      <c r="B57">
        <v>-0.14504297747494133</v>
      </c>
      <c r="C57">
        <v>-0.10444439458280885</v>
      </c>
      <c r="D57">
        <v>-3.074605261751151E-2</v>
      </c>
      <c r="E57">
        <v>-0.3864006726156064</v>
      </c>
      <c r="F57">
        <v>-0.31262792787396521</v>
      </c>
      <c r="G57">
        <v>-0.46733803628440729</v>
      </c>
      <c r="H57">
        <v>-0.28841632023496322</v>
      </c>
      <c r="I57">
        <v>-0.23911948501752311</v>
      </c>
      <c r="J57">
        <v>7.1032852706356675E-2</v>
      </c>
      <c r="K57">
        <v>0.4742989399192199</v>
      </c>
      <c r="L57">
        <v>0.11856976552759813</v>
      </c>
      <c r="M57">
        <v>-0.37700393034059476</v>
      </c>
      <c r="N57">
        <v>0.20265357528442607</v>
      </c>
      <c r="O57">
        <v>-0.39260084385753036</v>
      </c>
      <c r="P57">
        <v>-0.41234271276443435</v>
      </c>
      <c r="Q57">
        <v>-3.7269638626644674E-3</v>
      </c>
      <c r="R57">
        <v>-8.5987571437244892E-3</v>
      </c>
      <c r="S57">
        <v>-0.12146077953272538</v>
      </c>
      <c r="T57">
        <v>1.318961117444734</v>
      </c>
      <c r="U57">
        <v>0.13251783591375998</v>
      </c>
      <c r="V57">
        <v>1.0178123098675218E-2</v>
      </c>
      <c r="W57">
        <v>0.54495998386096711</v>
      </c>
      <c r="X57">
        <v>-4.2718243058041609E-2</v>
      </c>
      <c r="AC57">
        <v>-1.8793836742848177E-2</v>
      </c>
      <c r="AD57">
        <v>9.0926401895569164E-2</v>
      </c>
      <c r="AE57">
        <v>7.2132565152720984E-2</v>
      </c>
      <c r="AF57">
        <v>-0.10972023863841734</v>
      </c>
    </row>
    <row r="58" spans="1:32">
      <c r="A58">
        <v>-0.28156337923509334</v>
      </c>
      <c r="B58">
        <v>-0.14634120404803763</v>
      </c>
      <c r="C58">
        <v>-0.1357580883356746</v>
      </c>
      <c r="D58">
        <v>-4.1793101756498613E-2</v>
      </c>
      <c r="E58">
        <v>-0.1948152800516878</v>
      </c>
      <c r="F58">
        <v>-0.23362113654249461</v>
      </c>
      <c r="G58">
        <v>-0.43201510049887504</v>
      </c>
      <c r="H58">
        <v>-0.31921553009034254</v>
      </c>
      <c r="I58">
        <v>-0.19393459519597034</v>
      </c>
      <c r="J58">
        <v>6.7772529003303994E-2</v>
      </c>
      <c r="K58">
        <v>0.43824665972050081</v>
      </c>
      <c r="L58">
        <v>0.11070246831802305</v>
      </c>
      <c r="M58">
        <v>-0.2230399495893105</v>
      </c>
      <c r="N58">
        <v>0.14900496257460472</v>
      </c>
      <c r="O58">
        <v>-0.28224718914422664</v>
      </c>
      <c r="P58">
        <v>-0.37911906094210535</v>
      </c>
      <c r="Q58">
        <v>4.4749183520335745E-2</v>
      </c>
      <c r="R58">
        <v>-6.2455214921604441E-2</v>
      </c>
      <c r="S58">
        <v>-9.8429698899819229E-2</v>
      </c>
      <c r="T58">
        <v>1.0299520733237404</v>
      </c>
      <c r="U58">
        <v>0.12785932156143121</v>
      </c>
      <c r="V58">
        <v>-3.3272285666177126E-3</v>
      </c>
      <c r="W58">
        <v>0.48071463887697174</v>
      </c>
      <c r="X58">
        <v>-1.7452605433268403E-2</v>
      </c>
      <c r="AC58">
        <v>-2.9085470733718585E-2</v>
      </c>
      <c r="AD58">
        <v>7.9585464369649569E-2</v>
      </c>
      <c r="AE58">
        <v>5.0499993635930981E-2</v>
      </c>
      <c r="AF58">
        <v>-0.10867093510336816</v>
      </c>
    </row>
    <row r="59" spans="1:32">
      <c r="A59">
        <v>-0.30483106228708756</v>
      </c>
      <c r="B59">
        <v>-0.1498112238535263</v>
      </c>
      <c r="C59">
        <v>-0.10835843240512166</v>
      </c>
      <c r="D59">
        <v>-6.5478251250456809E-2</v>
      </c>
      <c r="E59">
        <v>-0.24383500812261882</v>
      </c>
      <c r="F59">
        <v>-0.15449321880638489</v>
      </c>
      <c r="G59">
        <v>-0.44348004732788726</v>
      </c>
      <c r="H59">
        <v>-0.39395543366225438</v>
      </c>
      <c r="I59">
        <v>-0.24821632070616362</v>
      </c>
      <c r="J59">
        <v>0.10088639684338263</v>
      </c>
      <c r="K59">
        <v>0.42377821775875968</v>
      </c>
      <c r="L59">
        <v>6.730537074758336E-2</v>
      </c>
      <c r="M59">
        <v>-0.13468630674500504</v>
      </c>
      <c r="N59">
        <v>0.10622672567578018</v>
      </c>
      <c r="O59">
        <v>-0.26075071390358473</v>
      </c>
      <c r="P59">
        <v>-0.31148989218671996</v>
      </c>
      <c r="Q59">
        <v>-4.1571212469059038E-2</v>
      </c>
      <c r="R59">
        <v>1.2892090455150829E-2</v>
      </c>
      <c r="S59">
        <v>-8.289927023486543E-2</v>
      </c>
      <c r="T59">
        <v>0.67460416748362806</v>
      </c>
      <c r="U59">
        <v>0.14281479213811665</v>
      </c>
      <c r="V59">
        <v>-1.0944805444468908E-2</v>
      </c>
      <c r="W59">
        <v>0.3924489015959538</v>
      </c>
      <c r="X59">
        <v>-4.898275490728507E-3</v>
      </c>
      <c r="AC59">
        <v>-2.4838605264696448E-2</v>
      </c>
      <c r="AD59">
        <v>6.527751552936914E-2</v>
      </c>
      <c r="AE59">
        <v>4.0438910264672695E-2</v>
      </c>
      <c r="AF59">
        <v>-9.0116120794065585E-2</v>
      </c>
    </row>
    <row r="60" spans="1:32">
      <c r="A60">
        <v>-0.3805716602989091</v>
      </c>
      <c r="B60">
        <v>-0.1450708301293997</v>
      </c>
      <c r="C60">
        <v>-0.13827537189422312</v>
      </c>
      <c r="D60">
        <v>-8.1456533980236875E-2</v>
      </c>
      <c r="E60">
        <v>7.1734154058418653E-2</v>
      </c>
      <c r="F60">
        <v>-0.1181284030716192</v>
      </c>
      <c r="G60">
        <v>-0.37110425182401241</v>
      </c>
      <c r="H60">
        <v>-0.47690712196090568</v>
      </c>
      <c r="I60">
        <v>-0.22003350663119736</v>
      </c>
      <c r="J60">
        <v>8.8317915615847842E-2</v>
      </c>
      <c r="K60">
        <v>0.37389812249401855</v>
      </c>
      <c r="L60">
        <v>1.0001777754506724E-2</v>
      </c>
      <c r="M60">
        <v>-8.5355768696398604E-2</v>
      </c>
      <c r="N60">
        <v>0.10308944719273083</v>
      </c>
      <c r="O60">
        <v>-0.25116946263872064</v>
      </c>
      <c r="P60">
        <v>-0.28924914868759477</v>
      </c>
      <c r="Q60">
        <v>-0.13742797646741534</v>
      </c>
      <c r="R60">
        <v>2.9528098868649266E-2</v>
      </c>
      <c r="S60">
        <v>-4.4149309741835951E-2</v>
      </c>
      <c r="T60">
        <v>0.52814724234578425</v>
      </c>
      <c r="U60">
        <v>0.13217449739489129</v>
      </c>
      <c r="V60">
        <v>-7.5943206053585843E-5</v>
      </c>
      <c r="W60">
        <v>0.354574707022281</v>
      </c>
      <c r="X60">
        <v>3.5760524153539308E-2</v>
      </c>
      <c r="AC60">
        <v>-4.328095050823242E-2</v>
      </c>
      <c r="AD60">
        <v>5.4001596378722962E-2</v>
      </c>
      <c r="AE60">
        <v>1.0720645870490542E-2</v>
      </c>
      <c r="AF60">
        <v>-9.7282546886955382E-2</v>
      </c>
    </row>
    <row r="61" spans="1:32">
      <c r="A61">
        <v>-0.37733176424171599</v>
      </c>
      <c r="B61">
        <v>-0.16349728369142924</v>
      </c>
      <c r="C61">
        <v>-0.15143188775121219</v>
      </c>
      <c r="D61">
        <v>-5.4150357725228887E-2</v>
      </c>
      <c r="E61">
        <v>0.16430775255708685</v>
      </c>
      <c r="F61">
        <v>-9.8329561590301595E-2</v>
      </c>
      <c r="G61">
        <v>-0.28423970061027859</v>
      </c>
      <c r="H61">
        <v>-0.52084624014134995</v>
      </c>
      <c r="I61">
        <v>-0.18602529499332787</v>
      </c>
      <c r="J61">
        <v>7.6879285951570148E-2</v>
      </c>
      <c r="K61">
        <v>0.37703404704361887</v>
      </c>
      <c r="L61">
        <v>-6.3045878111703174E-2</v>
      </c>
      <c r="M61">
        <v>-9.6146379621871336E-2</v>
      </c>
      <c r="N61">
        <v>0.11487911094924608</v>
      </c>
      <c r="O61">
        <v>-0.19983341318867476</v>
      </c>
      <c r="P61">
        <v>-8.492224537782489E-2</v>
      </c>
      <c r="Q61">
        <v>-4.1790088258146119E-2</v>
      </c>
      <c r="R61">
        <v>-2.1071324665240088E-2</v>
      </c>
      <c r="S61">
        <v>-3.0325681186030851E-2</v>
      </c>
      <c r="T61">
        <v>0.45443761568815488</v>
      </c>
      <c r="U61">
        <v>0.1148308552167947</v>
      </c>
      <c r="V61">
        <v>9.2707380124233407E-3</v>
      </c>
      <c r="W61">
        <v>0.33793664831200387</v>
      </c>
      <c r="X61">
        <v>5.3548502889904384E-2</v>
      </c>
      <c r="AC61">
        <v>-4.2156200096993938E-2</v>
      </c>
      <c r="AD61">
        <v>4.924398089284291E-2</v>
      </c>
      <c r="AE61">
        <v>7.0877807958489719E-3</v>
      </c>
      <c r="AF61">
        <v>-9.1400180989836849E-2</v>
      </c>
    </row>
    <row r="62" spans="1:32">
      <c r="A62">
        <v>-0.25437734204787121</v>
      </c>
      <c r="B62">
        <v>-0.22267898734938063</v>
      </c>
      <c r="C62">
        <v>-6.9137004413806435E-2</v>
      </c>
      <c r="D62">
        <v>-3.1814045313289546E-2</v>
      </c>
      <c r="E62">
        <v>0.1921096202601289</v>
      </c>
      <c r="F62">
        <v>-8.3382066060333049E-2</v>
      </c>
      <c r="G62">
        <v>-0.24771896752470601</v>
      </c>
      <c r="H62">
        <v>-0.5510963898991752</v>
      </c>
      <c r="I62">
        <v>-0.1664246133961429</v>
      </c>
      <c r="J62">
        <v>7.6105256852010195E-2</v>
      </c>
      <c r="K62">
        <v>0.32272551825273399</v>
      </c>
      <c r="L62">
        <v>-6.6279765733052942E-2</v>
      </c>
      <c r="M62">
        <v>-0.17000890421588077</v>
      </c>
      <c r="N62">
        <v>8.8716386258122948E-2</v>
      </c>
      <c r="O62">
        <v>-0.23024816753417809</v>
      </c>
      <c r="P62">
        <v>-6.2302360850997829E-2</v>
      </c>
      <c r="Q62">
        <v>-4.744694704814334E-2</v>
      </c>
      <c r="R62">
        <v>1.8416130451354373E-2</v>
      </c>
      <c r="S62">
        <v>-2.8051869033467458E-3</v>
      </c>
      <c r="T62">
        <v>0.25769734644549014</v>
      </c>
      <c r="U62">
        <v>9.6084043815597209E-2</v>
      </c>
      <c r="V62">
        <v>8.1456130714119279E-4</v>
      </c>
      <c r="W62">
        <v>0.27699392229431802</v>
      </c>
      <c r="X62">
        <v>1.6111097607606151E-2</v>
      </c>
      <c r="AC62">
        <v>-2.7910939355563855E-2</v>
      </c>
      <c r="AD62">
        <v>4.5855973901484451E-2</v>
      </c>
      <c r="AE62">
        <v>1.7945034545920596E-2</v>
      </c>
      <c r="AF62">
        <v>-7.3766913257048303E-2</v>
      </c>
    </row>
    <row r="63" spans="1:32">
      <c r="A63">
        <v>-0.10906720755562427</v>
      </c>
      <c r="B63">
        <v>-0.10385266769084112</v>
      </c>
      <c r="C63">
        <v>-5.085388508336619E-2</v>
      </c>
      <c r="D63">
        <v>-8.4002514050302568E-3</v>
      </c>
      <c r="E63">
        <v>0.16325833350755659</v>
      </c>
      <c r="F63">
        <v>-5.4910200485253746E-2</v>
      </c>
      <c r="G63">
        <v>-0.20861986368965657</v>
      </c>
      <c r="H63">
        <v>-0.47020843690355629</v>
      </c>
      <c r="I63">
        <v>-0.12638227298156979</v>
      </c>
      <c r="J63">
        <v>7.2763040142685781E-2</v>
      </c>
      <c r="K63">
        <v>0.2580812534602881</v>
      </c>
      <c r="L63">
        <v>-6.8878699538651861E-2</v>
      </c>
      <c r="M63">
        <v>-0.12944316613883933</v>
      </c>
      <c r="N63">
        <v>5.3486289764558603E-2</v>
      </c>
      <c r="O63">
        <v>-0.34051438458100192</v>
      </c>
      <c r="P63">
        <v>-6.3557847821664737E-2</v>
      </c>
      <c r="Q63">
        <v>-0.10262266780638218</v>
      </c>
      <c r="R63">
        <v>2.5737588150694712E-2</v>
      </c>
      <c r="S63">
        <v>-5.4021179207361936E-3</v>
      </c>
      <c r="T63">
        <v>-7.4589086683073402E-3</v>
      </c>
      <c r="U63">
        <v>7.0088605286718453E-2</v>
      </c>
      <c r="V63">
        <v>6.3593217208420816E-3</v>
      </c>
      <c r="W63">
        <v>0.19803997067648205</v>
      </c>
      <c r="X63">
        <v>2.0540160127161811E-2</v>
      </c>
      <c r="AC63">
        <v>-3.5831119364408394E-2</v>
      </c>
      <c r="AD63">
        <v>4.0125725471533029E-2</v>
      </c>
      <c r="AE63">
        <v>4.294606107124635E-3</v>
      </c>
      <c r="AF63">
        <v>-7.5956844835941423E-2</v>
      </c>
    </row>
    <row r="64" spans="1:32">
      <c r="A64">
        <v>6.0852843750844876E-3</v>
      </c>
      <c r="B64">
        <v>-0.12995913173725282</v>
      </c>
      <c r="C64">
        <v>-5.5438445057499397E-2</v>
      </c>
      <c r="D64">
        <v>1.1221549276091036E-2</v>
      </c>
      <c r="E64">
        <v>0.12883094343091894</v>
      </c>
      <c r="F64">
        <v>-3.5868350171058605E-2</v>
      </c>
      <c r="G64">
        <v>-0.12827290947558634</v>
      </c>
      <c r="H64">
        <v>-0.39193390741666501</v>
      </c>
      <c r="I64">
        <v>-9.085036780319955E-2</v>
      </c>
      <c r="J64">
        <v>5.3876599117514211E-2</v>
      </c>
      <c r="K64">
        <v>0.20908899402513348</v>
      </c>
      <c r="L64">
        <v>-5.9531587191441193E-2</v>
      </c>
      <c r="M64">
        <v>-4.5405917872139767E-2</v>
      </c>
      <c r="N64">
        <v>-1.4126495387778215E-2</v>
      </c>
      <c r="O64">
        <v>-0.2292417556959323</v>
      </c>
      <c r="P64">
        <v>-8.2574122782699266E-2</v>
      </c>
      <c r="Q64">
        <v>-8.9781486596510307E-2</v>
      </c>
      <c r="R64">
        <v>4.0062275691048477E-3</v>
      </c>
      <c r="S64">
        <v>-1.3659587421384733E-2</v>
      </c>
      <c r="T64">
        <v>-6.7094528633488415E-2</v>
      </c>
      <c r="U64">
        <v>2.9466993763032634E-2</v>
      </c>
      <c r="V64">
        <v>5.9906863570278746E-3</v>
      </c>
      <c r="W64">
        <v>0.14552818024570197</v>
      </c>
      <c r="X64">
        <v>1.4561608327192041E-2</v>
      </c>
      <c r="AC64">
        <v>-4.0909083976395588E-2</v>
      </c>
      <c r="AD64">
        <v>3.2058569484843293E-2</v>
      </c>
      <c r="AE64">
        <v>-8.8505144915522957E-3</v>
      </c>
      <c r="AF64">
        <v>-7.2967653461238874E-2</v>
      </c>
    </row>
    <row r="65" spans="1:32">
      <c r="A65">
        <v>1.4678377741030424E-2</v>
      </c>
      <c r="B65">
        <v>-0.12588421032232233</v>
      </c>
      <c r="C65">
        <v>1.1407547254399297E-2</v>
      </c>
      <c r="D65">
        <v>1.0221492108642705E-2</v>
      </c>
      <c r="E65">
        <v>1.355056563807544E-2</v>
      </c>
      <c r="F65">
        <v>-8.4661528926808227E-3</v>
      </c>
      <c r="G65">
        <v>-8.1559267290658877E-2</v>
      </c>
      <c r="H65">
        <v>-0.24447558101930955</v>
      </c>
      <c r="I65">
        <v>-8.6246172725481962E-2</v>
      </c>
      <c r="J65">
        <v>9.8261485024502895E-3</v>
      </c>
      <c r="K65">
        <v>0.13440928335694502</v>
      </c>
      <c r="L65">
        <v>-6.1380123741831549E-2</v>
      </c>
      <c r="M65">
        <v>-3.5427591813578685E-2</v>
      </c>
      <c r="N65">
        <v>-3.1323738999822326E-2</v>
      </c>
      <c r="O65">
        <v>-4.1974684051143685E-2</v>
      </c>
      <c r="P65">
        <v>1.3178709312380299E-2</v>
      </c>
      <c r="Q65">
        <v>-5.1726209088284625E-2</v>
      </c>
      <c r="R65">
        <v>3.4105356414039223E-2</v>
      </c>
      <c r="S65">
        <v>-1.9477900262236281E-2</v>
      </c>
      <c r="T65">
        <v>-2.3423390091570795E-2</v>
      </c>
      <c r="U65">
        <v>2.0237533131139407E-2</v>
      </c>
      <c r="V65">
        <v>4.0288142025780016E-3</v>
      </c>
      <c r="W65">
        <v>6.6518488908636347E-2</v>
      </c>
      <c r="X65">
        <v>1.2744996367911085E-2</v>
      </c>
      <c r="AC65">
        <v>-3.4378396948159771E-2</v>
      </c>
      <c r="AD65">
        <v>2.4623296856041917E-2</v>
      </c>
      <c r="AE65">
        <v>-9.7551000921178542E-3</v>
      </c>
      <c r="AF65">
        <v>-5.9001693804201685E-2</v>
      </c>
    </row>
    <row r="66" spans="1:32">
      <c r="A66">
        <v>8.0052039520099871E-2</v>
      </c>
      <c r="B66">
        <v>-8.7614201562568939E-2</v>
      </c>
      <c r="C66">
        <v>6.2088285522199804E-2</v>
      </c>
      <c r="D66">
        <v>-2.8865215385157073E-3</v>
      </c>
      <c r="E66">
        <v>-3.6317142897337007E-2</v>
      </c>
      <c r="F66">
        <v>5.3692587295595118E-3</v>
      </c>
      <c r="G66">
        <v>-6.8341002464439526E-2</v>
      </c>
      <c r="H66">
        <v>-0.10981272946012255</v>
      </c>
      <c r="I66">
        <v>-4.6250108432029702E-2</v>
      </c>
      <c r="J66">
        <v>2.4277089194259908E-2</v>
      </c>
      <c r="K66">
        <v>9.3300336081639568E-2</v>
      </c>
      <c r="L66">
        <v>-3.8797690334422014E-2</v>
      </c>
      <c r="M66">
        <v>-6.5488465546814645E-3</v>
      </c>
      <c r="N66">
        <v>-3.8761794128515881E-2</v>
      </c>
      <c r="O66">
        <v>-5.8044515582024392E-2</v>
      </c>
      <c r="P66">
        <v>0.10151033300486789</v>
      </c>
      <c r="Q66">
        <v>-4.9698347945554611E-2</v>
      </c>
      <c r="R66">
        <v>0.1399949021048239</v>
      </c>
      <c r="S66">
        <v>3.2368712740589167E-3</v>
      </c>
      <c r="T66">
        <v>-2.2910752702648085E-2</v>
      </c>
      <c r="U66">
        <v>3.3099741523562431E-2</v>
      </c>
      <c r="V66">
        <v>-3.741275271268274E-3</v>
      </c>
      <c r="W66">
        <v>1.5045917967412253E-2</v>
      </c>
      <c r="X66">
        <v>6.4964996056836588E-3</v>
      </c>
      <c r="AC66">
        <v>-1.9435737890028913E-2</v>
      </c>
      <c r="AD66">
        <v>1.4569770357918505E-2</v>
      </c>
      <c r="AE66">
        <v>-4.8659675321104084E-3</v>
      </c>
      <c r="AF66">
        <v>-3.4005508247947416E-2</v>
      </c>
    </row>
    <row r="67" spans="1:32">
      <c r="A67">
        <v>0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AC67">
        <v>-2.1890226441501764E-4</v>
      </c>
      <c r="AD67">
        <v>1.263525951373231E-2</v>
      </c>
      <c r="AE67">
        <v>1.2416357249317292E-2</v>
      </c>
      <c r="AF67">
        <v>-1.2854161778147327E-2</v>
      </c>
    </row>
    <row r="68" spans="1:32">
      <c r="A68">
        <v>7.0129593774369781E-2</v>
      </c>
      <c r="B68">
        <v>-7.3549426829218056E-2</v>
      </c>
      <c r="C68">
        <v>2.3683951379941171E-2</v>
      </c>
      <c r="D68">
        <v>-2.9296150632371121E-2</v>
      </c>
      <c r="E68">
        <v>-0.1535466227848632</v>
      </c>
      <c r="F68">
        <v>2.1791608809383023E-2</v>
      </c>
      <c r="G68">
        <v>3.1929153332565186E-2</v>
      </c>
      <c r="H68">
        <v>0.19592168639699037</v>
      </c>
      <c r="I68">
        <v>2.1980455536376731E-2</v>
      </c>
      <c r="J68">
        <v>-4.0214779593365363E-3</v>
      </c>
      <c r="K68">
        <v>-1.2668876153369535E-2</v>
      </c>
      <c r="L68">
        <v>4.0191866160525669E-2</v>
      </c>
      <c r="M68">
        <v>-2.1450912671160172E-2</v>
      </c>
      <c r="N68">
        <v>-1.3384893984586643E-2</v>
      </c>
      <c r="O68">
        <v>-0.13988907383884519</v>
      </c>
      <c r="P68">
        <v>2.3403132109514502E-2</v>
      </c>
      <c r="Q68">
        <v>3.4663475729158399E-2</v>
      </c>
      <c r="R68">
        <v>4.987635554760006E-2</v>
      </c>
      <c r="S68">
        <v>-2.8387936702192196E-2</v>
      </c>
      <c r="T68">
        <v>-8.0447644316481326E-2</v>
      </c>
      <c r="U68">
        <v>1.5902479452010398E-2</v>
      </c>
      <c r="V68">
        <v>-1.2066608938081147E-2</v>
      </c>
      <c r="W68">
        <v>-2.373575413427309E-3</v>
      </c>
      <c r="X68">
        <v>-2.3044736149204909E-2</v>
      </c>
      <c r="AC68">
        <v>0</v>
      </c>
      <c r="AD68">
        <v>0</v>
      </c>
      <c r="AE68">
        <v>0</v>
      </c>
      <c r="AF68">
        <v>0</v>
      </c>
    </row>
    <row r="69" spans="1:32">
      <c r="A69">
        <v>0.14976404083524741</v>
      </c>
      <c r="B69">
        <v>0.17718129659952719</v>
      </c>
      <c r="C69">
        <v>2.2292487558989826E-2</v>
      </c>
      <c r="D69">
        <v>-5.1157014959771041E-2</v>
      </c>
      <c r="E69">
        <v>-0.18970898783195533</v>
      </c>
      <c r="F69">
        <v>5.5622645045388053E-2</v>
      </c>
      <c r="G69">
        <v>-1.5780418630594539E-2</v>
      </c>
      <c r="H69">
        <v>0.32028184956954919</v>
      </c>
      <c r="I69">
        <v>-4.255279912724319E-2</v>
      </c>
      <c r="J69">
        <v>-3.1566467816668511E-2</v>
      </c>
      <c r="K69">
        <v>-9.1803274872177987E-2</v>
      </c>
      <c r="L69">
        <v>0.10132646462860634</v>
      </c>
      <c r="M69">
        <v>-0.13690549623131121</v>
      </c>
      <c r="N69">
        <v>-5.9870259193856357E-2</v>
      </c>
      <c r="O69">
        <v>-4.4872689392197795E-2</v>
      </c>
      <c r="P69">
        <v>-4.9160744484781471E-2</v>
      </c>
      <c r="Q69">
        <v>-0.10067624692847166</v>
      </c>
      <c r="R69">
        <v>0.11120682912546709</v>
      </c>
      <c r="S69">
        <v>-3.2260458050578533E-2</v>
      </c>
      <c r="T69">
        <v>-7.2533153738924661E-2</v>
      </c>
      <c r="U69">
        <v>5.0550068825794936E-2</v>
      </c>
      <c r="V69">
        <v>-1.6858494870208296E-2</v>
      </c>
      <c r="W69">
        <v>5.9709776554938976E-3</v>
      </c>
      <c r="X69">
        <v>-1.7197815560338225E-2</v>
      </c>
      <c r="AC69">
        <v>-2.6939240893625858E-3</v>
      </c>
      <c r="AD69">
        <v>1.4111125036488323E-2</v>
      </c>
      <c r="AE69">
        <v>1.1417200947125738E-2</v>
      </c>
      <c r="AF69">
        <v>-1.6805049125850909E-2</v>
      </c>
    </row>
    <row r="70" spans="1:32">
      <c r="A70">
        <v>9.9632507709648266E-2</v>
      </c>
      <c r="B70">
        <v>0.28224911742053438</v>
      </c>
      <c r="C70">
        <v>-8.7373260085001458E-2</v>
      </c>
      <c r="D70">
        <v>-9.8076086575408311E-2</v>
      </c>
      <c r="E70">
        <v>-0.16508941575410763</v>
      </c>
      <c r="F70">
        <v>9.1238978440433272E-2</v>
      </c>
      <c r="G70">
        <v>-1.0633078594299405E-2</v>
      </c>
      <c r="H70">
        <v>0.46887377779873396</v>
      </c>
      <c r="I70">
        <v>-8.1665299147644532E-2</v>
      </c>
      <c r="J70">
        <v>-4.8228271701900916E-2</v>
      </c>
      <c r="K70">
        <v>-1.4532695868090473E-2</v>
      </c>
      <c r="L70">
        <v>0.10612126724949983</v>
      </c>
      <c r="M70">
        <v>-0.14455533427063183</v>
      </c>
      <c r="N70">
        <v>-4.5976600523663813E-2</v>
      </c>
      <c r="O70">
        <v>6.9542393928010648E-2</v>
      </c>
      <c r="P70">
        <v>-0.12911395592692809</v>
      </c>
      <c r="Q70">
        <v>-3.0216167181922327E-3</v>
      </c>
      <c r="R70">
        <v>0.11109779934490605</v>
      </c>
      <c r="S70">
        <v>-2.6366502002252989E-3</v>
      </c>
      <c r="T70">
        <v>-8.8263815788759081E-2</v>
      </c>
      <c r="U70">
        <v>6.1464009783376183E-2</v>
      </c>
      <c r="V70">
        <v>-2.9913709361698404E-2</v>
      </c>
      <c r="W70">
        <v>9.4418849416651185E-3</v>
      </c>
      <c r="X70">
        <v>-4.4799119032933168E-2</v>
      </c>
      <c r="AC70">
        <v>1.7205140897910479E-3</v>
      </c>
      <c r="AD70">
        <v>2.2477745038717807E-2</v>
      </c>
      <c r="AE70">
        <v>2.4198259128508856E-2</v>
      </c>
      <c r="AF70">
        <v>-2.0757230948926758E-2</v>
      </c>
    </row>
    <row r="71" spans="1:32">
      <c r="A71">
        <v>-9.2394809474598993E-2</v>
      </c>
      <c r="B71">
        <v>0.28431001925787047</v>
      </c>
      <c r="C71">
        <v>-0.24345407979671663</v>
      </c>
      <c r="D71">
        <v>-0.14018561578224595</v>
      </c>
      <c r="E71">
        <v>-0.12159838501608</v>
      </c>
      <c r="F71">
        <v>0.10878029025138147</v>
      </c>
      <c r="G71">
        <v>1.127026052758362E-2</v>
      </c>
      <c r="H71">
        <v>0.49835637931248344</v>
      </c>
      <c r="I71">
        <v>-0.18695546533437746</v>
      </c>
      <c r="J71">
        <v>-4.4729977664979131E-2</v>
      </c>
      <c r="K71">
        <v>1.6390824687129157E-3</v>
      </c>
      <c r="L71">
        <v>0.10668943529429509</v>
      </c>
      <c r="M71">
        <v>-8.9440148452543999E-2</v>
      </c>
      <c r="N71">
        <v>8.1251935306605239E-2</v>
      </c>
      <c r="O71">
        <v>0.26239250621179222</v>
      </c>
      <c r="P71">
        <v>-0.2045306972884382</v>
      </c>
      <c r="Q71">
        <v>-6.1818562494235563E-2</v>
      </c>
      <c r="R71">
        <v>6.916921382704766E-2</v>
      </c>
      <c r="S71">
        <v>2.47102924020417E-2</v>
      </c>
      <c r="T71">
        <v>9.8120217318841352E-2</v>
      </c>
      <c r="U71">
        <v>0.10997375074741633</v>
      </c>
      <c r="V71">
        <v>-2.8134283182280062E-2</v>
      </c>
      <c r="W71">
        <v>1.668981808569675E-2</v>
      </c>
      <c r="X71">
        <v>-6.3135416131714694E-2</v>
      </c>
      <c r="AC71">
        <v>1.274095112780513E-2</v>
      </c>
      <c r="AD71">
        <v>2.8558300316880666E-2</v>
      </c>
      <c r="AE71">
        <v>4.1299251444685797E-2</v>
      </c>
      <c r="AF71">
        <v>-1.5817349189075534E-2</v>
      </c>
    </row>
    <row r="72" spans="1:32">
      <c r="A72">
        <v>-0.1987740215424969</v>
      </c>
      <c r="B72">
        <v>0.33522913237279228</v>
      </c>
      <c r="D72">
        <v>-0.10947011843109428</v>
      </c>
      <c r="E72">
        <v>-0.13444131466187592</v>
      </c>
      <c r="F72">
        <v>9.503313217796916E-2</v>
      </c>
      <c r="G72">
        <v>-2.6885619031533636E-2</v>
      </c>
      <c r="H72">
        <v>0.55206047047440632</v>
      </c>
      <c r="I72">
        <v>-0.27593621680760894</v>
      </c>
      <c r="J72">
        <v>-2.5201871756996608E-2</v>
      </c>
      <c r="K72">
        <v>-1.2966082584779937E-2</v>
      </c>
      <c r="L72">
        <v>0.11891150199680778</v>
      </c>
      <c r="M72">
        <v>-0.10491066936883131</v>
      </c>
      <c r="N72">
        <v>9.7634134773228798E-2</v>
      </c>
      <c r="O72">
        <v>4.8915187894158274E-2</v>
      </c>
      <c r="P72">
        <v>-0.15359965701616973</v>
      </c>
      <c r="Q72">
        <v>-0.12145157790192718</v>
      </c>
      <c r="R72">
        <v>0.10072934454057081</v>
      </c>
      <c r="S72">
        <v>0.12074030429534566</v>
      </c>
      <c r="T72">
        <v>5.1854422853644055E-2</v>
      </c>
      <c r="U72">
        <v>0.15493666281947327</v>
      </c>
      <c r="V72">
        <v>-4.2208142080227218E-2</v>
      </c>
      <c r="W72">
        <v>2.4780088194589933E-2</v>
      </c>
      <c r="X72">
        <v>-6.9840599901856329E-2</v>
      </c>
      <c r="AC72">
        <v>1.6540656683064901E-2</v>
      </c>
      <c r="AD72">
        <v>3.4214206839678712E-2</v>
      </c>
      <c r="AE72">
        <v>5.075486352274361E-2</v>
      </c>
      <c r="AF72">
        <v>-1.7673550156613812E-2</v>
      </c>
    </row>
    <row r="73" spans="1:32">
      <c r="A73">
        <v>-0.30043210396226305</v>
      </c>
      <c r="B73">
        <v>0.41666582469204805</v>
      </c>
      <c r="D73">
        <v>-0.16887578804168921</v>
      </c>
      <c r="E73">
        <v>-0.16604729126160844</v>
      </c>
      <c r="F73">
        <v>7.8436209053430739E-2</v>
      </c>
      <c r="G73">
        <v>-3.8241161191877815E-2</v>
      </c>
      <c r="H73">
        <v>0.61855290925465867</v>
      </c>
      <c r="I73">
        <v>-0.39172475263555029</v>
      </c>
      <c r="J73">
        <v>1.9251996287118385E-2</v>
      </c>
      <c r="K73">
        <v>-3.6396351765961121E-2</v>
      </c>
      <c r="L73">
        <v>0.1036976619864442</v>
      </c>
      <c r="M73">
        <v>-0.16604581493423676</v>
      </c>
      <c r="N73">
        <v>7.4003077261292072E-2</v>
      </c>
      <c r="O73">
        <v>3.7829058222844436E-2</v>
      </c>
      <c r="P73">
        <v>-0.19836051314384839</v>
      </c>
      <c r="Q73">
        <v>-6.5251340179039996E-2</v>
      </c>
      <c r="R73">
        <v>0.17417508096090972</v>
      </c>
      <c r="S73">
        <v>0.21544774864074023</v>
      </c>
      <c r="T73">
        <v>-9.6851284054063624E-3</v>
      </c>
      <c r="U73">
        <v>0.21264220429260194</v>
      </c>
      <c r="V73">
        <v>-6.6409143832205642E-2</v>
      </c>
      <c r="W73">
        <v>4.0535183266868557E-2</v>
      </c>
      <c r="X73">
        <v>-6.7491402766722636E-2</v>
      </c>
      <c r="AC73">
        <v>1.8484282230764714E-2</v>
      </c>
      <c r="AD73">
        <v>3.6394665163488327E-2</v>
      </c>
      <c r="AE73">
        <v>5.4878947394253044E-2</v>
      </c>
      <c r="AF73">
        <v>-1.7910382932723613E-2</v>
      </c>
    </row>
    <row r="74" spans="1:32">
      <c r="A74">
        <v>-0.36315322338204847</v>
      </c>
      <c r="B74">
        <v>0.33929525825319029</v>
      </c>
      <c r="D74">
        <v>-0.20561856903171985</v>
      </c>
      <c r="E74">
        <v>-0.3622620761874642</v>
      </c>
      <c r="F74">
        <v>4.8702860620512212E-2</v>
      </c>
      <c r="G74">
        <v>-1.7177815653624862E-2</v>
      </c>
      <c r="H74">
        <v>0.68483392294183543</v>
      </c>
      <c r="I74">
        <v>-0.45899213229756231</v>
      </c>
      <c r="J74">
        <v>-1.6964958578285116E-2</v>
      </c>
      <c r="K74">
        <v>5.2771682207750414E-2</v>
      </c>
      <c r="L74">
        <v>9.9914760223464405E-2</v>
      </c>
      <c r="M74">
        <v>-0.37055154344135333</v>
      </c>
      <c r="N74">
        <v>9.7576979397034802E-2</v>
      </c>
      <c r="O74">
        <v>-2.4838763572857525E-2</v>
      </c>
      <c r="P74">
        <v>-0.27050507254076761</v>
      </c>
      <c r="Q74">
        <v>-5.8744947862383601E-3</v>
      </c>
      <c r="R74">
        <v>6.3643259486692028E-2</v>
      </c>
      <c r="S74">
        <v>0.25994760902781588</v>
      </c>
      <c r="T74">
        <v>0.19001956251804719</v>
      </c>
      <c r="U74">
        <v>0.1763357270606829</v>
      </c>
      <c r="V74">
        <v>-8.4872908860224694E-2</v>
      </c>
      <c r="W74">
        <v>4.106728386832173E-2</v>
      </c>
      <c r="X74">
        <v>-4.556599954290088E-2</v>
      </c>
      <c r="AC74">
        <v>1.3751137469502054E-2</v>
      </c>
      <c r="AD74">
        <v>4.5269325282164201E-2</v>
      </c>
      <c r="AE74">
        <v>5.9020462751666253E-2</v>
      </c>
      <c r="AF74">
        <v>-3.1518187812662149E-2</v>
      </c>
    </row>
    <row r="75" spans="1:32">
      <c r="A75">
        <v>-0.2888061896851406</v>
      </c>
      <c r="B75">
        <v>0.29455416500628218</v>
      </c>
      <c r="D75">
        <v>-0.26614550610551391</v>
      </c>
      <c r="E75">
        <v>-0.49617616348031612</v>
      </c>
      <c r="F75">
        <v>7.7309756514010175E-4</v>
      </c>
      <c r="G75">
        <v>-4.0585755637156495E-2</v>
      </c>
      <c r="H75">
        <v>0.74115938291620953</v>
      </c>
      <c r="I75">
        <v>-0.46793597863190928</v>
      </c>
      <c r="J75">
        <v>-3.0726539098150436E-2</v>
      </c>
      <c r="K75">
        <v>0.15342244708300568</v>
      </c>
      <c r="L75">
        <v>9.4989720399334288E-2</v>
      </c>
      <c r="M75">
        <v>-0.3808124014300005</v>
      </c>
      <c r="N75">
        <v>8.3709679104022605E-2</v>
      </c>
      <c r="O75">
        <v>-0.17095503355917163</v>
      </c>
      <c r="P75">
        <v>-0.18560263875216698</v>
      </c>
      <c r="Q75">
        <v>9.1845501939613605E-2</v>
      </c>
      <c r="R75">
        <v>0.13830384916873073</v>
      </c>
      <c r="S75">
        <v>0.28293753908160912</v>
      </c>
      <c r="T75">
        <v>0.24586316803122377</v>
      </c>
      <c r="U75">
        <v>0.20427429190338464</v>
      </c>
      <c r="V75">
        <v>-0.10015420625245991</v>
      </c>
      <c r="W75">
        <v>9.6867371676668618E-2</v>
      </c>
      <c r="X75">
        <v>-2.9367012661316742E-2</v>
      </c>
      <c r="AC75">
        <v>-7.4899414030304302E-3</v>
      </c>
      <c r="AD75">
        <v>5.3023094040513627E-2</v>
      </c>
      <c r="AE75">
        <v>4.5533152637483199E-2</v>
      </c>
      <c r="AF75">
        <v>-6.0513035443544055E-2</v>
      </c>
    </row>
    <row r="76" spans="1:32">
      <c r="A76">
        <v>-0.35279012861492376</v>
      </c>
      <c r="B76">
        <v>0.34376807482170202</v>
      </c>
      <c r="D76">
        <v>-0.28671532415477585</v>
      </c>
      <c r="E76">
        <v>-0.62696441680415393</v>
      </c>
      <c r="F76">
        <v>-2.1385863235040992E-2</v>
      </c>
      <c r="G76">
        <v>-7.8346240695057467E-2</v>
      </c>
      <c r="H76">
        <v>0.75277051971354347</v>
      </c>
      <c r="I76">
        <v>-0.45499916603164481</v>
      </c>
      <c r="J76">
        <v>-5.4143931733528522E-2</v>
      </c>
      <c r="K76">
        <v>0.2062176385725123</v>
      </c>
      <c r="L76">
        <v>8.5747603127316496E-2</v>
      </c>
      <c r="M76">
        <v>-0.33792404022933664</v>
      </c>
      <c r="N76">
        <v>0.118597261543542</v>
      </c>
      <c r="O76">
        <v>-9.2544208817323836E-2</v>
      </c>
      <c r="P76">
        <v>-6.3663053715175E-2</v>
      </c>
      <c r="Q76">
        <v>4.7229961787249586E-2</v>
      </c>
      <c r="R76">
        <v>0.24106544623479764</v>
      </c>
      <c r="S76">
        <v>0.33792572255581588</v>
      </c>
      <c r="T76">
        <v>0.51328272553083454</v>
      </c>
      <c r="U76">
        <v>0.21319817290841137</v>
      </c>
      <c r="V76">
        <v>-0.13262236897334145</v>
      </c>
      <c r="W76">
        <v>0.16102286479382877</v>
      </c>
      <c r="X76">
        <v>-4.4534068277611305E-3</v>
      </c>
      <c r="AC76">
        <v>-1.2420526703512086E-3</v>
      </c>
      <c r="AD76">
        <v>5.7334103006699763E-2</v>
      </c>
      <c r="AE76">
        <v>5.6092050336348558E-2</v>
      </c>
      <c r="AF76">
        <v>-5.8576155677050969E-2</v>
      </c>
    </row>
    <row r="77" spans="1:32">
      <c r="A77">
        <v>-0.44035801402870067</v>
      </c>
      <c r="B77">
        <v>0.10217694026567514</v>
      </c>
      <c r="D77">
        <v>-0.31496328391998063</v>
      </c>
      <c r="E77">
        <v>-0.68896600440282452</v>
      </c>
      <c r="F77">
        <v>9.9076159837232503E-3</v>
      </c>
      <c r="G77">
        <v>-0.1061620369538927</v>
      </c>
      <c r="H77">
        <v>0.67662186723694173</v>
      </c>
      <c r="I77">
        <v>-0.39000291702274437</v>
      </c>
      <c r="J77">
        <v>-3.9237520049177306E-2</v>
      </c>
      <c r="K77">
        <v>0.16969573634896684</v>
      </c>
      <c r="L77">
        <v>7.9199878231025145E-2</v>
      </c>
      <c r="M77">
        <v>-0.23524099354744266</v>
      </c>
      <c r="N77">
        <v>0.12683882978353289</v>
      </c>
      <c r="O77">
        <v>-0.29501186818439007</v>
      </c>
      <c r="P77">
        <v>-3.1690363219247342E-2</v>
      </c>
      <c r="Q77">
        <v>0.1272215386448341</v>
      </c>
      <c r="R77">
        <v>0.25303994027143206</v>
      </c>
      <c r="S77">
        <v>0.34646143632761128</v>
      </c>
      <c r="T77">
        <v>0.53115100298967044</v>
      </c>
      <c r="U77">
        <v>0.21504106292992575</v>
      </c>
      <c r="V77">
        <v>-0.14968233468218067</v>
      </c>
      <c r="W77">
        <v>0.22200898023224475</v>
      </c>
      <c r="X77">
        <v>-4.5054139683204653E-3</v>
      </c>
      <c r="AC77">
        <v>2.2359732250325687E-2</v>
      </c>
      <c r="AD77">
        <v>6.4644483067047759E-2</v>
      </c>
      <c r="AE77">
        <v>8.7004215317373443E-2</v>
      </c>
      <c r="AF77">
        <v>-4.2284750816722075E-2</v>
      </c>
    </row>
    <row r="78" spans="1:32">
      <c r="A78">
        <v>-0.57836213575078776</v>
      </c>
      <c r="B78">
        <v>4.834889589768876E-2</v>
      </c>
      <c r="D78">
        <v>-0.32067729848710613</v>
      </c>
      <c r="E78">
        <v>-0.55085314102349514</v>
      </c>
      <c r="F78">
        <v>4.3854832563569257E-2</v>
      </c>
      <c r="G78">
        <v>-0.18172195109472544</v>
      </c>
      <c r="H78">
        <v>0.64866217363909007</v>
      </c>
      <c r="I78">
        <v>-0.28845755406030005</v>
      </c>
      <c r="J78">
        <v>-3.8672708330683002E-2</v>
      </c>
      <c r="K78">
        <v>3.0688023043229151E-2</v>
      </c>
      <c r="L78">
        <v>6.7651457497537204E-2</v>
      </c>
      <c r="M78">
        <v>-6.935577580412966E-2</v>
      </c>
      <c r="N78">
        <v>0.14291395852452171</v>
      </c>
      <c r="O78">
        <v>-0.2928495352575391</v>
      </c>
      <c r="P78">
        <v>0.10194183374155319</v>
      </c>
      <c r="Q78">
        <v>4.2623364150979448E-2</v>
      </c>
      <c r="R78">
        <v>0.28873921159390892</v>
      </c>
      <c r="S78">
        <v>0.35298938004150204</v>
      </c>
      <c r="T78">
        <v>0.58506269482553197</v>
      </c>
      <c r="U78">
        <v>0.25343145520778143</v>
      </c>
      <c r="V78">
        <v>-0.15762121488677294</v>
      </c>
      <c r="W78">
        <v>0.24971079422212034</v>
      </c>
      <c r="X78">
        <v>2.0156945335277662E-2</v>
      </c>
      <c r="AC78">
        <v>7.1106121420296594E-3</v>
      </c>
      <c r="AD78">
        <v>6.4459304664285955E-2</v>
      </c>
      <c r="AE78">
        <v>7.1569916806315609E-2</v>
      </c>
      <c r="AF78">
        <v>-5.7348692522256293E-2</v>
      </c>
    </row>
    <row r="79" spans="1:32">
      <c r="A79">
        <v>-0.64476448989501312</v>
      </c>
      <c r="B79">
        <v>2.8777580920396062E-3</v>
      </c>
      <c r="D79">
        <v>-0.32629116915990752</v>
      </c>
      <c r="E79">
        <v>-0.59530198424849878</v>
      </c>
      <c r="F79">
        <v>8.2110005388607687E-2</v>
      </c>
      <c r="G79">
        <v>-0.21267777531644616</v>
      </c>
      <c r="H79">
        <v>0.67001346998382072</v>
      </c>
      <c r="I79">
        <v>-0.20245178949558618</v>
      </c>
      <c r="J79">
        <v>-5.6209061530339041E-2</v>
      </c>
      <c r="K79">
        <v>2.7644579930279356E-2</v>
      </c>
      <c r="L79">
        <v>6.8649431514517967E-2</v>
      </c>
      <c r="M79">
        <v>-5.5742917793510482E-2</v>
      </c>
      <c r="N79">
        <v>5.8815170458612287E-2</v>
      </c>
      <c r="O79">
        <v>-0.249562332426289</v>
      </c>
      <c r="P79">
        <v>0.26284042625867654</v>
      </c>
      <c r="Q79">
        <v>0.11911654073573441</v>
      </c>
      <c r="R79">
        <v>0.2712654201752871</v>
      </c>
      <c r="S79">
        <v>0.37807700539851341</v>
      </c>
      <c r="T79">
        <v>0.68596283142036563</v>
      </c>
      <c r="U79">
        <v>0.26613553716057381</v>
      </c>
      <c r="V79">
        <v>-0.20008777383426166</v>
      </c>
      <c r="W79">
        <v>0.28689636443490985</v>
      </c>
      <c r="X79">
        <v>8.4499582807811516E-2</v>
      </c>
      <c r="AC79">
        <v>1.7313204590815295E-2</v>
      </c>
      <c r="AD79">
        <v>6.3164353829021275E-2</v>
      </c>
      <c r="AE79">
        <v>8.0477558419836573E-2</v>
      </c>
      <c r="AF79">
        <v>-4.5851149238205977E-2</v>
      </c>
    </row>
    <row r="80" spans="1:32">
      <c r="A80">
        <v>-0.68060474640411739</v>
      </c>
      <c r="B80">
        <v>7.2929124306048365E-2</v>
      </c>
      <c r="D80">
        <v>-0.37088840623669428</v>
      </c>
      <c r="E80">
        <v>-0.54177865533090497</v>
      </c>
      <c r="F80">
        <v>0.15221377630745692</v>
      </c>
      <c r="G80">
        <v>-0.28559315157992682</v>
      </c>
      <c r="H80">
        <v>0.67701366729780177</v>
      </c>
      <c r="I80">
        <v>-0.14740788084676915</v>
      </c>
      <c r="J80">
        <v>-8.9286435479715293E-2</v>
      </c>
      <c r="K80">
        <v>-7.1593288253206877E-2</v>
      </c>
      <c r="L80">
        <v>6.5741811044787102E-2</v>
      </c>
      <c r="M80">
        <v>-3.7431977083009826E-2</v>
      </c>
      <c r="N80">
        <v>2.7312697954189447E-2</v>
      </c>
      <c r="O80">
        <v>-5.4876419915356189E-2</v>
      </c>
      <c r="P80">
        <v>0.24071198815111661</v>
      </c>
      <c r="Q80">
        <v>0.14956928221348331</v>
      </c>
      <c r="R80">
        <v>0.27858724484577824</v>
      </c>
      <c r="S80">
        <v>0.4143401390467496</v>
      </c>
      <c r="T80">
        <v>0.86376541399945594</v>
      </c>
      <c r="V80">
        <v>-0.17653109868559386</v>
      </c>
      <c r="W80">
        <v>0.36134551464470427</v>
      </c>
      <c r="X80">
        <v>0.13153937711512625</v>
      </c>
      <c r="AC80">
        <v>3.1383253480865132E-2</v>
      </c>
      <c r="AD80">
        <v>6.8020315184513042E-2</v>
      </c>
      <c r="AE80">
        <v>9.9403568665378167E-2</v>
      </c>
      <c r="AF80">
        <v>-3.6637061703647909E-2</v>
      </c>
    </row>
    <row r="81" spans="1:32">
      <c r="A81">
        <v>-0.68949797465546458</v>
      </c>
      <c r="B81">
        <v>0.14242316238193675</v>
      </c>
      <c r="D81">
        <v>-0.2947799067916218</v>
      </c>
      <c r="E81">
        <v>-0.30346496847284454</v>
      </c>
      <c r="F81">
        <v>0.24313503979374351</v>
      </c>
      <c r="G81">
        <v>-0.40614292780517847</v>
      </c>
      <c r="H81">
        <v>0.69068229535266479</v>
      </c>
      <c r="I81">
        <v>-0.10078870544139473</v>
      </c>
      <c r="J81">
        <v>-7.8238571098118589E-2</v>
      </c>
      <c r="K81">
        <v>-9.5706608725464104E-2</v>
      </c>
      <c r="L81">
        <v>7.1385656839776546E-2</v>
      </c>
      <c r="M81">
        <v>-1.9439389075870395E-2</v>
      </c>
      <c r="N81">
        <v>3.5128080017685193E-2</v>
      </c>
      <c r="O81">
        <v>-1.4501623791286056E-2</v>
      </c>
      <c r="P81">
        <v>0.14519158314369562</v>
      </c>
      <c r="Q81">
        <v>0.18956206687179211</v>
      </c>
      <c r="R81">
        <v>0.25600017964216604</v>
      </c>
      <c r="S81">
        <v>0.28401952883908121</v>
      </c>
      <c r="T81">
        <v>0.91281668689276962</v>
      </c>
      <c r="V81">
        <v>-0.19508399007616264</v>
      </c>
      <c r="W81">
        <v>0.43031338599373326</v>
      </c>
      <c r="X81">
        <v>0.1555067177811334</v>
      </c>
      <c r="AC81">
        <v>4.4503544414154675E-2</v>
      </c>
      <c r="AD81">
        <v>7.3423044221366543E-2</v>
      </c>
      <c r="AE81">
        <v>0.11792658863552122</v>
      </c>
      <c r="AF81">
        <v>-2.8919499807211868E-2</v>
      </c>
    </row>
    <row r="82" spans="1:32">
      <c r="A82">
        <v>-0.76527500022957007</v>
      </c>
      <c r="B82">
        <v>0.25445946763662386</v>
      </c>
      <c r="D82">
        <v>-0.22906744683783983</v>
      </c>
      <c r="E82">
        <v>-0.11198931907980203</v>
      </c>
      <c r="F82">
        <v>0.27946482878661594</v>
      </c>
      <c r="G82">
        <v>-0.46793577652137541</v>
      </c>
      <c r="H82">
        <v>0.67381922032501529</v>
      </c>
      <c r="I82">
        <v>-7.3817665202101423E-2</v>
      </c>
      <c r="J82">
        <v>-5.2280312963105473E-2</v>
      </c>
      <c r="K82">
        <v>-0.13471879856087599</v>
      </c>
      <c r="L82">
        <v>6.8483144758407222E-2</v>
      </c>
      <c r="M82">
        <v>0.13676006685835906</v>
      </c>
      <c r="N82">
        <v>-6.2409026926213529E-2</v>
      </c>
      <c r="O82">
        <v>0.16364169616392044</v>
      </c>
      <c r="P82">
        <v>0.30167550263159137</v>
      </c>
      <c r="Q82">
        <v>0.13272945842656236</v>
      </c>
      <c r="R82">
        <v>0.32578822279316899</v>
      </c>
      <c r="S82">
        <v>0.27554674844426685</v>
      </c>
      <c r="T82">
        <v>0.73085047354441524</v>
      </c>
      <c r="V82">
        <v>-0.17554035267106802</v>
      </c>
      <c r="W82">
        <v>0.48021060093521772</v>
      </c>
      <c r="X82">
        <v>0.14556638573010566</v>
      </c>
      <c r="AC82">
        <v>6.1750896255307823E-2</v>
      </c>
      <c r="AD82">
        <v>7.1921332244514732E-2</v>
      </c>
      <c r="AE82">
        <v>0.13367222849982255</v>
      </c>
      <c r="AF82">
        <v>-1.0170435989206909E-2</v>
      </c>
    </row>
    <row r="83" spans="1:32">
      <c r="A83">
        <v>-0.84430648859683677</v>
      </c>
      <c r="B83">
        <v>0.31042561253997514</v>
      </c>
      <c r="D83">
        <v>-0.13315517019222156</v>
      </c>
      <c r="E83">
        <v>3.790662681076018E-2</v>
      </c>
      <c r="F83">
        <v>0.35870948092114396</v>
      </c>
      <c r="G83">
        <v>-0.56913545117054998</v>
      </c>
      <c r="H83">
        <v>0.7285654814233995</v>
      </c>
      <c r="I83">
        <v>-6.3135352588678639E-2</v>
      </c>
      <c r="J83">
        <v>-5.7744172141170835E-2</v>
      </c>
      <c r="K83">
        <v>-0.19819867220535548</v>
      </c>
      <c r="L83">
        <v>3.700823582897661E-2</v>
      </c>
      <c r="M83">
        <v>0.20642257997452429</v>
      </c>
      <c r="N83">
        <v>-2.7019682856487481E-2</v>
      </c>
      <c r="O83">
        <v>0.38068127625316128</v>
      </c>
      <c r="P83">
        <v>0.48980081732962732</v>
      </c>
      <c r="Q83">
        <v>-5.5154395830303349E-2</v>
      </c>
      <c r="R83">
        <v>0.40324562549540643</v>
      </c>
      <c r="S83">
        <v>0.34502498499054379</v>
      </c>
      <c r="T83">
        <v>0.61213411869885448</v>
      </c>
      <c r="V83">
        <v>-0.18139950234567728</v>
      </c>
      <c r="W83">
        <v>0.47349963114643212</v>
      </c>
      <c r="X83">
        <v>0.14199421782331834</v>
      </c>
      <c r="AC83">
        <v>8.6180096274650828E-2</v>
      </c>
      <c r="AD83">
        <v>7.0287252349106114E-2</v>
      </c>
      <c r="AE83">
        <v>0.15646734862375694</v>
      </c>
      <c r="AF83">
        <v>1.5892843925544714E-2</v>
      </c>
    </row>
    <row r="84" spans="1:32">
      <c r="A84">
        <v>-0.85138048814773137</v>
      </c>
      <c r="B84">
        <v>0.27364469425463511</v>
      </c>
      <c r="D84">
        <v>-1.407223053406309E-2</v>
      </c>
      <c r="E84">
        <v>0.14338671385438939</v>
      </c>
      <c r="F84">
        <v>0.39604713805690883</v>
      </c>
      <c r="G84">
        <v>-0.57703242976448732</v>
      </c>
      <c r="H84">
        <v>0.75238407516039985</v>
      </c>
      <c r="I84">
        <v>-0.15850348754886401</v>
      </c>
      <c r="J84">
        <v>-8.5660883982538766E-2</v>
      </c>
      <c r="K84">
        <v>-0.2423932936464106</v>
      </c>
      <c r="L84">
        <v>8.1888634711065666E-2</v>
      </c>
      <c r="M84">
        <v>0.27728788056946785</v>
      </c>
      <c r="N84">
        <v>-3.2102375399946648E-2</v>
      </c>
      <c r="O84">
        <v>0.48738841737689098</v>
      </c>
      <c r="P84">
        <v>0.45409060684058877</v>
      </c>
      <c r="Q84">
        <v>2.6214781234912721E-2</v>
      </c>
      <c r="R84">
        <v>0.29290571215966033</v>
      </c>
      <c r="S84">
        <v>0.33088235641638408</v>
      </c>
      <c r="T84">
        <v>0.35738838202505097</v>
      </c>
      <c r="V84">
        <v>-0.15938780987476953</v>
      </c>
      <c r="W84">
        <v>0.45251712113396003</v>
      </c>
      <c r="X84">
        <v>0.11864852195947657</v>
      </c>
      <c r="AC84">
        <v>0.10891680915040193</v>
      </c>
      <c r="AD84">
        <v>7.6666255806283376E-2</v>
      </c>
      <c r="AE84">
        <v>0.18558306495668531</v>
      </c>
      <c r="AF84">
        <v>3.2250553344118554E-2</v>
      </c>
    </row>
    <row r="85" spans="1:32">
      <c r="A85">
        <v>-0.86502202265346129</v>
      </c>
      <c r="B85">
        <v>0.23162778039044607</v>
      </c>
      <c r="D85">
        <v>4.1489173921858413E-2</v>
      </c>
      <c r="E85">
        <v>0.20615325022923692</v>
      </c>
      <c r="F85">
        <v>0.43852406097517971</v>
      </c>
      <c r="G85">
        <v>-0.60343184339168143</v>
      </c>
      <c r="H85">
        <v>0.87208732740366779</v>
      </c>
      <c r="I85">
        <v>-0.21550895947166548</v>
      </c>
      <c r="J85">
        <v>-9.0151705770113777E-2</v>
      </c>
      <c r="K85">
        <v>-0.13440150796611916</v>
      </c>
      <c r="L85">
        <v>0.10759278548293805</v>
      </c>
      <c r="M85">
        <v>0.39378434052809208</v>
      </c>
      <c r="N85">
        <v>-7.2427489012946933E-2</v>
      </c>
      <c r="O85">
        <v>0.75411976420423876</v>
      </c>
      <c r="P85">
        <v>0.41410240803429543</v>
      </c>
      <c r="Q85">
        <v>7.2094944240714831E-2</v>
      </c>
      <c r="R85">
        <v>0.31040673046437073</v>
      </c>
      <c r="S85">
        <v>0.32232846548841487</v>
      </c>
      <c r="T85">
        <v>0.33960196712636925</v>
      </c>
      <c r="V85">
        <v>-0.17036610886806192</v>
      </c>
      <c r="W85">
        <v>0.45327318709160802</v>
      </c>
      <c r="X85">
        <v>0.13129348737945207</v>
      </c>
      <c r="AC85">
        <v>0.10564281985704453</v>
      </c>
      <c r="AD85">
        <v>7.4764408555459155E-2</v>
      </c>
      <c r="AE85">
        <v>0.18040722841250367</v>
      </c>
      <c r="AF85">
        <v>3.0878411301585376E-2</v>
      </c>
    </row>
    <row r="86" spans="1:32">
      <c r="A86">
        <v>-0.88052745544797584</v>
      </c>
      <c r="B86">
        <v>0.16158224251849429</v>
      </c>
      <c r="D86">
        <v>0.15659818403774381</v>
      </c>
      <c r="E86">
        <v>0.1688407029839043</v>
      </c>
      <c r="F86">
        <v>0.39686438997702855</v>
      </c>
      <c r="G86">
        <v>-0.54278448626292009</v>
      </c>
      <c r="H86">
        <v>0.91940155189153527</v>
      </c>
      <c r="I86">
        <v>-0.36498784341854229</v>
      </c>
      <c r="J86">
        <v>-9.8785437453222241E-2</v>
      </c>
      <c r="K86">
        <v>-3.8098086849813306E-2</v>
      </c>
      <c r="L86">
        <v>0.18842342633347647</v>
      </c>
      <c r="M86">
        <v>0.37107615182428999</v>
      </c>
      <c r="N86">
        <v>-0.11221323633430391</v>
      </c>
      <c r="O86">
        <v>0.81114204527657163</v>
      </c>
      <c r="P86">
        <v>0.28155129202905149</v>
      </c>
      <c r="Q86">
        <v>5.7618870791015908E-2</v>
      </c>
      <c r="R86">
        <v>0.218686549973512</v>
      </c>
      <c r="S86">
        <v>0.31552560263781237</v>
      </c>
      <c r="T86">
        <v>0.16985648272696263</v>
      </c>
      <c r="V86">
        <v>-0.17232267753379799</v>
      </c>
      <c r="W86">
        <v>0.50780091334266231</v>
      </c>
      <c r="X86">
        <v>0.13806451019991373</v>
      </c>
      <c r="AC86">
        <v>0.1335077289012197</v>
      </c>
      <c r="AD86">
        <v>8.1245007731462274E-2</v>
      </c>
      <c r="AE86">
        <v>0.21475273663268196</v>
      </c>
      <c r="AF86">
        <v>5.2262721169757428E-2</v>
      </c>
    </row>
    <row r="87" spans="1:32">
      <c r="A87">
        <v>-0.72871504249165286</v>
      </c>
      <c r="B87">
        <v>0.15567236441477927</v>
      </c>
      <c r="D87">
        <v>0.25641252245859036</v>
      </c>
      <c r="E87">
        <v>0.11112175825792114</v>
      </c>
      <c r="F87">
        <v>0.52398481533580354</v>
      </c>
      <c r="G87">
        <v>-0.6332574950644887</v>
      </c>
      <c r="H87">
        <v>0.99934194857047531</v>
      </c>
      <c r="I87">
        <v>-0.4570054510710011</v>
      </c>
      <c r="J87">
        <v>-9.9120531728976294E-2</v>
      </c>
      <c r="K87">
        <v>-2.1265756064139385E-2</v>
      </c>
      <c r="L87">
        <v>0.2519759139033701</v>
      </c>
      <c r="M87">
        <v>0.37616004331542197</v>
      </c>
      <c r="N87">
        <v>-0.12283493779769439</v>
      </c>
      <c r="O87">
        <v>0.69314722958147001</v>
      </c>
      <c r="P87">
        <v>0.19253312016330426</v>
      </c>
      <c r="Q87">
        <v>4.2181727405325997E-2</v>
      </c>
      <c r="R87">
        <v>0.34620978854273754</v>
      </c>
      <c r="S87">
        <v>0.35589729748602617</v>
      </c>
      <c r="T87">
        <v>-0.10838924862300114</v>
      </c>
      <c r="V87">
        <v>-0.15487468595985998</v>
      </c>
      <c r="W87">
        <v>0.57132546787688188</v>
      </c>
      <c r="X87">
        <v>9.524971414595608E-2</v>
      </c>
      <c r="AC87">
        <v>0.12060516787469998</v>
      </c>
      <c r="AD87">
        <v>8.1941728674814723E-2</v>
      </c>
      <c r="AE87">
        <v>0.20254689654951469</v>
      </c>
      <c r="AF87">
        <v>3.8663439199885255E-2</v>
      </c>
    </row>
    <row r="88" spans="1:32">
      <c r="A88">
        <v>-0.82250320400224886</v>
      </c>
      <c r="B88">
        <v>2.9691960441543763E-2</v>
      </c>
      <c r="D88">
        <v>0.35566158938438575</v>
      </c>
      <c r="E88">
        <v>-7.3971715377703084E-2</v>
      </c>
      <c r="F88">
        <v>0.54016715178834862</v>
      </c>
      <c r="G88">
        <v>-0.67993449909127546</v>
      </c>
      <c r="H88">
        <v>0.9731560932301222</v>
      </c>
      <c r="I88">
        <v>-0.49480426735322935</v>
      </c>
      <c r="J88">
        <v>-0.10589181449246154</v>
      </c>
      <c r="K88">
        <v>6.2831117224351196E-2</v>
      </c>
      <c r="L88">
        <v>0.26852141901976484</v>
      </c>
      <c r="M88">
        <v>0.39112366314158109</v>
      </c>
      <c r="N88">
        <v>-7.9187223044751565E-2</v>
      </c>
      <c r="O88">
        <v>0.66475344787942747</v>
      </c>
      <c r="P88">
        <v>0.15457076659283686</v>
      </c>
      <c r="Q88">
        <v>5.4651437114405788E-4</v>
      </c>
      <c r="R88">
        <v>0.38430277093535503</v>
      </c>
      <c r="S88">
        <v>0.28733798226717955</v>
      </c>
      <c r="T88">
        <v>-0.30676460263524685</v>
      </c>
      <c r="V88">
        <v>-0.19882198629900352</v>
      </c>
      <c r="W88">
        <v>0.55283876584135028</v>
      </c>
      <c r="X88">
        <v>7.182967139457215E-2</v>
      </c>
      <c r="AC88">
        <v>0.12026138921169317</v>
      </c>
      <c r="AD88">
        <v>8.4094153266705135E-2</v>
      </c>
      <c r="AE88">
        <v>0.20435554247839832</v>
      </c>
      <c r="AF88">
        <v>3.6167235944988038E-2</v>
      </c>
    </row>
    <row r="89" spans="1:32">
      <c r="A89">
        <v>-0.81185811156892229</v>
      </c>
      <c r="B89">
        <v>-0.16820618868522064</v>
      </c>
      <c r="D89">
        <v>0.40106471816275657</v>
      </c>
      <c r="E89">
        <v>-0.32359729476349397</v>
      </c>
      <c r="F89">
        <v>0.53685107101907237</v>
      </c>
      <c r="G89">
        <v>-0.65641147349506901</v>
      </c>
      <c r="H89">
        <v>0.86357090008974602</v>
      </c>
      <c r="I89">
        <v>-0.30915850954067725</v>
      </c>
      <c r="J89">
        <v>-0.12551257388494919</v>
      </c>
      <c r="K89">
        <v>9.7272191078298098E-2</v>
      </c>
      <c r="L89">
        <v>0.34000624810544439</v>
      </c>
      <c r="M89">
        <v>0.43839404316851205</v>
      </c>
      <c r="N89">
        <v>-1.991647760377202E-2</v>
      </c>
      <c r="O89">
        <v>0.65803860827445204</v>
      </c>
      <c r="P89">
        <v>0.19790385312204073</v>
      </c>
      <c r="Q89">
        <v>-9.1624088155392913E-2</v>
      </c>
      <c r="R89">
        <v>0.36122857179294554</v>
      </c>
      <c r="S89">
        <v>0.3949612604359054</v>
      </c>
      <c r="T89">
        <v>-0.41522645300648947</v>
      </c>
      <c r="V89">
        <v>-0.12254096482852872</v>
      </c>
      <c r="W89">
        <v>0.51790741866748891</v>
      </c>
      <c r="X89">
        <v>5.8141296385988014E-2</v>
      </c>
      <c r="AC89">
        <v>8.9793345509820113E-2</v>
      </c>
      <c r="AD89">
        <v>8.8677013479982469E-2</v>
      </c>
      <c r="AE89">
        <v>0.17847035898980257</v>
      </c>
      <c r="AF89">
        <v>1.1163320298376439E-3</v>
      </c>
    </row>
    <row r="90" spans="1:32">
      <c r="A90">
        <v>-0.77179842471493254</v>
      </c>
      <c r="B90">
        <v>-0.16722036291505593</v>
      </c>
      <c r="D90">
        <v>0.48148051523717683</v>
      </c>
      <c r="E90">
        <v>-0.51274690855054184</v>
      </c>
      <c r="F90">
        <v>0.59465187481894066</v>
      </c>
      <c r="G90">
        <v>-0.69010809151740693</v>
      </c>
      <c r="H90">
        <v>0.77891206793816492</v>
      </c>
      <c r="I90">
        <v>-0.4055144731991609</v>
      </c>
      <c r="J90">
        <v>-0.13423896556304504</v>
      </c>
      <c r="K90">
        <v>7.4473172918067432E-2</v>
      </c>
      <c r="L90">
        <v>0.41759770326722373</v>
      </c>
      <c r="M90">
        <v>0.47276654344945612</v>
      </c>
      <c r="N90">
        <v>3.0495821828137704E-2</v>
      </c>
      <c r="O90">
        <v>0.53906922718330197</v>
      </c>
      <c r="P90">
        <v>5.8733288382856852E-2</v>
      </c>
      <c r="Q90">
        <v>-0.11689047737620917</v>
      </c>
      <c r="R90">
        <v>0.44094062741279361</v>
      </c>
      <c r="S90">
        <v>0.36331567723980696</v>
      </c>
      <c r="T90">
        <v>-0.49649310220453674</v>
      </c>
      <c r="V90">
        <v>-0.15756753766500409</v>
      </c>
      <c r="W90">
        <v>0.53966476522174356</v>
      </c>
      <c r="X90">
        <v>5.3851428112479907E-2</v>
      </c>
      <c r="AC90">
        <v>8.2785820216824291E-2</v>
      </c>
      <c r="AD90">
        <v>8.8197143283629029E-2</v>
      </c>
      <c r="AE90">
        <v>0.17098296350045333</v>
      </c>
      <c r="AF90">
        <v>-5.411323066804738E-3</v>
      </c>
    </row>
    <row r="91" spans="1:32">
      <c r="A91">
        <v>-0.71846579985828973</v>
      </c>
      <c r="B91">
        <v>-0.24850613497173302</v>
      </c>
      <c r="C91">
        <v>-2.0234744263683</v>
      </c>
      <c r="D91">
        <v>0.49276324924148129</v>
      </c>
      <c r="E91">
        <v>-0.6893890634759523</v>
      </c>
      <c r="F91">
        <v>0.61442323229822571</v>
      </c>
      <c r="G91">
        <v>-0.63823813669213947</v>
      </c>
      <c r="H91">
        <v>0.78281986399901671</v>
      </c>
      <c r="I91">
        <v>-0.65431635286209056</v>
      </c>
      <c r="J91">
        <v>-0.12867350711620351</v>
      </c>
      <c r="K91">
        <v>2.6934331116645671E-2</v>
      </c>
      <c r="L91">
        <v>0.47833583825143161</v>
      </c>
      <c r="M91">
        <v>0.42433614889828997</v>
      </c>
      <c r="N91">
        <v>4.4436413265906749E-2</v>
      </c>
      <c r="O91">
        <v>0.47129295748300226</v>
      </c>
      <c r="P91">
        <v>-7.5054928715370561E-2</v>
      </c>
      <c r="Q91">
        <v>-7.1456613685987769E-2</v>
      </c>
      <c r="R91">
        <v>0.42217802642091384</v>
      </c>
      <c r="S91">
        <v>0.31802153545918288</v>
      </c>
      <c r="T91">
        <v>-0.52706809081295303</v>
      </c>
      <c r="V91">
        <v>-0.1775189757638781</v>
      </c>
      <c r="W91">
        <v>0.57460531121453406</v>
      </c>
      <c r="X91">
        <v>6.2141775805865954E-2</v>
      </c>
      <c r="AC91">
        <v>6.3335198604738963E-2</v>
      </c>
      <c r="AD91">
        <v>9.1843468218417823E-2</v>
      </c>
      <c r="AE91">
        <v>0.15517866682315679</v>
      </c>
      <c r="AF91">
        <v>-2.850826961367886E-2</v>
      </c>
    </row>
    <row r="92" spans="1:32">
      <c r="A92">
        <v>-0.73470647235242836</v>
      </c>
      <c r="B92">
        <v>-0.18212602714191362</v>
      </c>
      <c r="C92">
        <v>-2.0234744263683</v>
      </c>
      <c r="D92">
        <v>0.50387190015969185</v>
      </c>
      <c r="E92">
        <v>-0.89766327352316155</v>
      </c>
      <c r="F92">
        <v>0.7441558637696486</v>
      </c>
      <c r="G92">
        <v>-0.676319091294312</v>
      </c>
      <c r="H92">
        <v>0.74628080238886163</v>
      </c>
      <c r="I92">
        <v>-0.78751480362118431</v>
      </c>
      <c r="J92">
        <v>-8.1073060156377941E-2</v>
      </c>
      <c r="K92">
        <v>-1.1509839690045265E-2</v>
      </c>
      <c r="L92">
        <v>0.49425127027729981</v>
      </c>
      <c r="M92">
        <v>0.34880430143230257</v>
      </c>
      <c r="N92">
        <v>6.6626980151497817E-2</v>
      </c>
      <c r="O92">
        <v>0.46940363333435808</v>
      </c>
      <c r="P92">
        <v>-0.21154531559182965</v>
      </c>
      <c r="Q92">
        <v>-8.9672902927919074E-2</v>
      </c>
      <c r="R92">
        <v>0.43086295787834095</v>
      </c>
      <c r="S92">
        <v>0.3217579625513971</v>
      </c>
      <c r="T92">
        <v>-0.62321766401407208</v>
      </c>
      <c r="V92">
        <v>-0.20117575343320046</v>
      </c>
      <c r="W92">
        <v>0.61071850967923458</v>
      </c>
      <c r="X92">
        <v>9.3366364120128734E-2</v>
      </c>
      <c r="AC92">
        <v>-5.3907536820365247E-2</v>
      </c>
      <c r="AD92">
        <v>0.12858122302494232</v>
      </c>
      <c r="AE92">
        <v>7.4673686204577067E-2</v>
      </c>
      <c r="AF92">
        <v>-0.18248875984530757</v>
      </c>
    </row>
    <row r="93" spans="1:32">
      <c r="A93">
        <v>-0.70390943147375551</v>
      </c>
      <c r="B93">
        <v>-0.15949351922953614</v>
      </c>
      <c r="C93">
        <v>-2.0234744263683</v>
      </c>
      <c r="D93">
        <v>0.57366694132434792</v>
      </c>
      <c r="E93">
        <v>-1.1300776201730618</v>
      </c>
      <c r="F93">
        <v>0.84748037610397842</v>
      </c>
      <c r="G93">
        <v>-0.68550655417138606</v>
      </c>
      <c r="H93">
        <v>0.73757544997421998</v>
      </c>
      <c r="I93">
        <v>-0.702550413887296</v>
      </c>
      <c r="J93">
        <v>-7.4771773841383476E-2</v>
      </c>
      <c r="K93">
        <v>-9.3736822534930431E-2</v>
      </c>
      <c r="L93">
        <v>0.48995612485974799</v>
      </c>
      <c r="M93">
        <v>0.32351701249279152</v>
      </c>
      <c r="N93">
        <v>0.19950707407866553</v>
      </c>
      <c r="O93">
        <v>0.32883772594595939</v>
      </c>
      <c r="P93">
        <v>-0.26399766752975706</v>
      </c>
      <c r="Q93">
        <v>-0.1914163476876154</v>
      </c>
      <c r="R93">
        <v>0.4001610681494141</v>
      </c>
      <c r="S93">
        <v>0.37572288322509673</v>
      </c>
      <c r="T93">
        <v>-0.75180682175140345</v>
      </c>
      <c r="V93">
        <v>-0.1963521292150503</v>
      </c>
      <c r="W93">
        <v>0.62788401789416071</v>
      </c>
      <c r="X93">
        <v>8.1703991337867279E-2</v>
      </c>
      <c r="AC93">
        <v>-7.3473829755303616E-2</v>
      </c>
      <c r="AD93">
        <v>0.13439831174435271</v>
      </c>
      <c r="AE93">
        <v>6.0924481989049095E-2</v>
      </c>
      <c r="AF93">
        <v>-0.20787214149965633</v>
      </c>
    </row>
    <row r="94" spans="1:32">
      <c r="A94">
        <v>-0.6509004228713744</v>
      </c>
      <c r="B94">
        <v>-4.498593260172834E-2</v>
      </c>
      <c r="C94">
        <v>-2.0234744263683</v>
      </c>
      <c r="D94">
        <v>0.5748330318849959</v>
      </c>
      <c r="E94">
        <v>-1.4874694248487379</v>
      </c>
      <c r="F94">
        <v>0.90899175271999533</v>
      </c>
      <c r="G94">
        <v>-0.68757024365885711</v>
      </c>
      <c r="H94">
        <v>0.75482845312203395</v>
      </c>
      <c r="I94">
        <v>-0.78748641592957958</v>
      </c>
      <c r="J94">
        <v>-6.5300019889001221E-2</v>
      </c>
      <c r="K94">
        <v>-0.12360904151002838</v>
      </c>
      <c r="L94">
        <v>0.46243150694282681</v>
      </c>
      <c r="M94">
        <v>0.26452472654499637</v>
      </c>
      <c r="N94">
        <v>0.21396417883264784</v>
      </c>
      <c r="O94">
        <v>0.18276099472622853</v>
      </c>
      <c r="P94">
        <v>-0.31400522721508484</v>
      </c>
      <c r="Q94">
        <v>-0.19308426926470257</v>
      </c>
      <c r="R94">
        <v>0.41894430832569651</v>
      </c>
      <c r="S94">
        <v>0.35112097193190683</v>
      </c>
      <c r="T94">
        <v>-0.79867661004770574</v>
      </c>
      <c r="V94">
        <v>-0.20452753680851982</v>
      </c>
      <c r="W94">
        <v>0.63657982564925675</v>
      </c>
      <c r="X94">
        <v>7.8544578836726012E-2</v>
      </c>
      <c r="AC94">
        <v>-8.6568733151183755E-2</v>
      </c>
      <c r="AD94">
        <v>0.13892183844138292</v>
      </c>
      <c r="AE94">
        <v>5.2353105290199167E-2</v>
      </c>
      <c r="AF94">
        <v>-0.22549057159256669</v>
      </c>
    </row>
    <row r="95" spans="1:32">
      <c r="A95">
        <v>-0.69587326990900245</v>
      </c>
      <c r="B95">
        <v>-2.8603367839703076E-2</v>
      </c>
      <c r="C95">
        <v>-2.0234744263683</v>
      </c>
      <c r="D95">
        <v>0.57907056685161851</v>
      </c>
      <c r="E95">
        <v>-1.4442760908276906</v>
      </c>
      <c r="F95">
        <v>0.8721756583323732</v>
      </c>
      <c r="G95">
        <v>-0.56611585031895562</v>
      </c>
      <c r="H95">
        <v>0.67796752750058742</v>
      </c>
      <c r="I95">
        <v>-0.8512127817470827</v>
      </c>
      <c r="J95">
        <v>-6.1412672186553094E-2</v>
      </c>
      <c r="K95">
        <v>-0.18436876121422241</v>
      </c>
      <c r="L95">
        <v>0.44042432769845813</v>
      </c>
      <c r="M95">
        <v>0.19633188893750897</v>
      </c>
      <c r="N95">
        <v>0.27945172305096411</v>
      </c>
      <c r="O95">
        <v>0.16856515364275593</v>
      </c>
      <c r="P95">
        <v>-0.39534493054390651</v>
      </c>
      <c r="Q95">
        <v>-0.24697318055701856</v>
      </c>
      <c r="R95">
        <v>0.30998872554824297</v>
      </c>
      <c r="S95">
        <v>0.31664003728116796</v>
      </c>
      <c r="T95">
        <v>-0.89708421471724564</v>
      </c>
      <c r="V95">
        <v>-0.23007333379779327</v>
      </c>
      <c r="W95">
        <v>0.70393035514945146</v>
      </c>
      <c r="X95">
        <v>0.10754164967804426</v>
      </c>
      <c r="AC95">
        <v>-0.11015501049983954</v>
      </c>
      <c r="AD95">
        <v>0.14549199331632681</v>
      </c>
      <c r="AE95">
        <v>3.533698281648727E-2</v>
      </c>
      <c r="AF95">
        <v>-0.25564700381616634</v>
      </c>
    </row>
    <row r="96" spans="1:32">
      <c r="A96">
        <v>-0.61872407674874608</v>
      </c>
      <c r="B96">
        <v>-4.9397189683363152E-2</v>
      </c>
      <c r="C96">
        <v>-2.0234744263683</v>
      </c>
      <c r="D96">
        <v>0.54105902780052018</v>
      </c>
      <c r="E96">
        <v>-1.5136990975560165</v>
      </c>
      <c r="F96">
        <v>0.90474385693418102</v>
      </c>
      <c r="G96">
        <v>-0.46000869070833272</v>
      </c>
      <c r="H96">
        <v>0.68607476251744104</v>
      </c>
      <c r="I96">
        <v>-0.97646694078971219</v>
      </c>
      <c r="J96">
        <v>-3.898647351666272E-2</v>
      </c>
      <c r="K96">
        <v>-0.25832871809124125</v>
      </c>
      <c r="L96">
        <v>0.45690913800737015</v>
      </c>
      <c r="M96">
        <v>0.17618329226119522</v>
      </c>
      <c r="N96">
        <v>0.27804109509061026</v>
      </c>
      <c r="O96">
        <v>9.9044870759871451E-2</v>
      </c>
      <c r="P96">
        <v>-0.45855559476409491</v>
      </c>
      <c r="Q96">
        <v>-0.25434416817315753</v>
      </c>
      <c r="R96">
        <v>0.2050855609530482</v>
      </c>
      <c r="S96">
        <v>0.28378520761454373</v>
      </c>
      <c r="T96">
        <v>-0.95897943763347682</v>
      </c>
      <c r="V96">
        <v>-0.23485682463795515</v>
      </c>
      <c r="W96">
        <v>0.77309417521742252</v>
      </c>
      <c r="X96">
        <v>0.14281033510839536</v>
      </c>
      <c r="AC96">
        <v>-0.12924892462418699</v>
      </c>
      <c r="AD96">
        <v>0.14455089691544404</v>
      </c>
      <c r="AE96">
        <v>1.5301972291257043E-2</v>
      </c>
      <c r="AF96">
        <v>-0.27379982153963101</v>
      </c>
    </row>
    <row r="97" spans="1:32">
      <c r="A97">
        <v>-0.56928327819718461</v>
      </c>
      <c r="B97">
        <v>2.7136116868640148E-2</v>
      </c>
      <c r="C97">
        <v>-2.0234744263683</v>
      </c>
      <c r="D97">
        <v>0.51067666223382813</v>
      </c>
      <c r="E97">
        <v>-1.4096503010573422</v>
      </c>
      <c r="F97">
        <v>0.90470640850074879</v>
      </c>
      <c r="G97">
        <v>-0.3567478442399421</v>
      </c>
      <c r="H97">
        <v>1.2586070200310497</v>
      </c>
      <c r="I97">
        <v>-1.302630154988885</v>
      </c>
      <c r="J97">
        <v>-4.5786915382266029E-2</v>
      </c>
      <c r="K97">
        <v>-0.26953118334028892</v>
      </c>
      <c r="L97">
        <v>0.42572862665849315</v>
      </c>
      <c r="M97">
        <v>0.13981672133021017</v>
      </c>
      <c r="N97">
        <v>0.23705776897819164</v>
      </c>
      <c r="O97">
        <v>2.0382377212092129E-2</v>
      </c>
      <c r="P97">
        <v>-0.56439443712367132</v>
      </c>
      <c r="Q97">
        <v>-0.30766593724855884</v>
      </c>
      <c r="R97">
        <v>0.18222598486305319</v>
      </c>
      <c r="S97">
        <v>0.25807370508532812</v>
      </c>
      <c r="T97">
        <v>-1.0060309306570347</v>
      </c>
      <c r="V97">
        <v>-0.30533062686380347</v>
      </c>
      <c r="W97">
        <v>0.83197343734163343</v>
      </c>
      <c r="X97">
        <v>0.16119615194277409</v>
      </c>
      <c r="AC97">
        <v>-0.14343436158288961</v>
      </c>
      <c r="AD97">
        <v>0.14710430029257918</v>
      </c>
      <c r="AE97">
        <v>3.6699387096895686E-3</v>
      </c>
      <c r="AF97">
        <v>-0.29053866187546878</v>
      </c>
    </row>
    <row r="98" spans="1:32">
      <c r="A98">
        <v>-0.65307875132272653</v>
      </c>
      <c r="B98">
        <v>4.5400898435667969E-2</v>
      </c>
      <c r="C98">
        <v>-2.0234744263683</v>
      </c>
      <c r="D98">
        <v>0.49200229993647449</v>
      </c>
      <c r="E98">
        <v>-1.4780204178654537</v>
      </c>
      <c r="F98">
        <v>0.87994702176852746</v>
      </c>
      <c r="G98">
        <v>-0.2368584894157153</v>
      </c>
      <c r="H98">
        <v>1.3022970380335068</v>
      </c>
      <c r="I98">
        <v>-1.3597636749712292</v>
      </c>
      <c r="J98">
        <v>-5.698301661448734E-2</v>
      </c>
      <c r="K98">
        <v>-0.28936587509598999</v>
      </c>
      <c r="L98">
        <v>0.44162800193203527</v>
      </c>
      <c r="M98">
        <v>9.9407833233959408E-2</v>
      </c>
      <c r="N98">
        <v>0.25182096933258258</v>
      </c>
      <c r="O98">
        <v>-1.2013834889953889E-2</v>
      </c>
      <c r="P98">
        <v>-0.59531900107409697</v>
      </c>
      <c r="Q98">
        <v>-0.3247435906710463</v>
      </c>
      <c r="R98">
        <v>6.1426164084899648E-2</v>
      </c>
      <c r="S98">
        <v>0.25867809190874591</v>
      </c>
      <c r="T98">
        <v>-1.0974498301301532</v>
      </c>
      <c r="U98">
        <v>-0.21495624725924312</v>
      </c>
      <c r="V98">
        <v>-0.29915012608882324</v>
      </c>
      <c r="W98">
        <v>0.85966048397756201</v>
      </c>
      <c r="X98">
        <v>0.16269700665728409</v>
      </c>
      <c r="AC98">
        <v>-0.13925848062701018</v>
      </c>
      <c r="AD98">
        <v>0.15758005638493952</v>
      </c>
      <c r="AE98">
        <v>1.8321575757929337E-2</v>
      </c>
      <c r="AF98">
        <v>-0.29683853701194973</v>
      </c>
    </row>
    <row r="99" spans="1:32">
      <c r="A99">
        <v>-0.81012098015431455</v>
      </c>
      <c r="B99">
        <v>5.0038371751323751E-2</v>
      </c>
      <c r="C99">
        <v>-2.0234744263683</v>
      </c>
      <c r="D99">
        <v>0.50198050793881932</v>
      </c>
      <c r="E99">
        <v>-1.6308229705523964</v>
      </c>
      <c r="F99">
        <v>0.85847676100916437</v>
      </c>
      <c r="G99">
        <v>-0.15341009543952944</v>
      </c>
      <c r="H99">
        <v>1.2763993681115235</v>
      </c>
      <c r="I99">
        <v>-1.2136076582630384</v>
      </c>
      <c r="J99">
        <v>-5.2494567211937813E-2</v>
      </c>
      <c r="K99">
        <v>-0.27325298285373001</v>
      </c>
      <c r="L99">
        <v>0.47908692735053665</v>
      </c>
      <c r="M99">
        <v>3.1220535280800155E-2</v>
      </c>
      <c r="N99">
        <v>0.29357428977034128</v>
      </c>
      <c r="O99">
        <v>3.6408565917847024E-3</v>
      </c>
      <c r="P99">
        <v>-0.62465794157572718</v>
      </c>
      <c r="Q99">
        <v>-0.34212372396634505</v>
      </c>
      <c r="R99">
        <v>7.4233837404773517E-2</v>
      </c>
      <c r="S99">
        <v>0.2501405893742974</v>
      </c>
      <c r="T99">
        <v>-1.1712926411494526</v>
      </c>
      <c r="U99">
        <v>-0.27231661506125771</v>
      </c>
      <c r="V99">
        <v>-0.21406693808768737</v>
      </c>
      <c r="W99">
        <v>0.86567367076116064</v>
      </c>
      <c r="X99">
        <v>0.13027136202293149</v>
      </c>
      <c r="AC99">
        <v>-0.15775881135274886</v>
      </c>
      <c r="AD99">
        <v>0.1576177903410817</v>
      </c>
      <c r="AE99">
        <v>-1.4102101166715841E-4</v>
      </c>
      <c r="AF99">
        <v>-0.31537660169383053</v>
      </c>
    </row>
    <row r="100" spans="1:32">
      <c r="A100">
        <v>-0.96005324347487608</v>
      </c>
      <c r="B100">
        <v>-1.1619672243345924E-3</v>
      </c>
      <c r="C100">
        <v>-2.0234744263683</v>
      </c>
      <c r="D100">
        <v>0.4042629423814863</v>
      </c>
      <c r="E100">
        <v>-1.7269271743959353</v>
      </c>
      <c r="F100">
        <v>0.80825562962362141</v>
      </c>
      <c r="G100">
        <v>-4.2793814903823613E-2</v>
      </c>
      <c r="H100">
        <v>1.284011946566864</v>
      </c>
      <c r="I100">
        <v>-1.2060322002109221</v>
      </c>
      <c r="J100">
        <v>-7.207779028129585E-2</v>
      </c>
      <c r="K100">
        <v>-0.28194545395993442</v>
      </c>
      <c r="L100">
        <v>0.47824344031772453</v>
      </c>
      <c r="M100">
        <v>1.6841591084787666E-2</v>
      </c>
      <c r="N100">
        <v>0.2871127301051839</v>
      </c>
      <c r="O100">
        <v>-1.5672616321230626E-2</v>
      </c>
      <c r="P100">
        <v>-0.59927184624274132</v>
      </c>
      <c r="Q100">
        <v>-0.43924782195986078</v>
      </c>
      <c r="R100">
        <v>6.5211177515470453E-2</v>
      </c>
      <c r="S100">
        <v>0.24913754300955193</v>
      </c>
      <c r="T100">
        <v>-1.1621083074397887</v>
      </c>
      <c r="U100">
        <v>-0.27059032986386111</v>
      </c>
      <c r="V100">
        <v>-0.21441574111273914</v>
      </c>
      <c r="W100">
        <v>0.88522068959460853</v>
      </c>
      <c r="X100">
        <v>0.10969084778178916</v>
      </c>
      <c r="AC100">
        <v>-0.16528768597151081</v>
      </c>
      <c r="AD100">
        <v>0.15978663796723513</v>
      </c>
      <c r="AE100">
        <v>-5.5010480042756715E-3</v>
      </c>
      <c r="AF100">
        <v>-0.32507432393874591</v>
      </c>
    </row>
    <row r="101" spans="1:32">
      <c r="A101">
        <v>-1.0876445212096741</v>
      </c>
      <c r="B101">
        <v>1.236845893230587E-2</v>
      </c>
      <c r="C101">
        <v>-2.0234744263683</v>
      </c>
      <c r="D101">
        <v>0.3661252105313354</v>
      </c>
      <c r="E101">
        <v>-1.7612275445833721</v>
      </c>
      <c r="F101">
        <v>0.69162349741803908</v>
      </c>
      <c r="G101">
        <v>9.9302616226999874E-2</v>
      </c>
      <c r="H101">
        <v>1.2388684493818953</v>
      </c>
      <c r="I101">
        <v>-1.472304418798029</v>
      </c>
      <c r="J101">
        <v>-9.5127358432355147E-2</v>
      </c>
      <c r="K101">
        <v>-0.28055193225042818</v>
      </c>
      <c r="L101">
        <v>0.51907083576778068</v>
      </c>
      <c r="M101">
        <v>-0.11572511364992333</v>
      </c>
      <c r="N101">
        <v>0.23353352627664692</v>
      </c>
      <c r="O101">
        <v>-1.9118961807739865E-2</v>
      </c>
      <c r="P101">
        <v>-0.58710264694155145</v>
      </c>
      <c r="Q101">
        <v>-0.49594005843830291</v>
      </c>
      <c r="R101">
        <v>3.8155725855405276E-2</v>
      </c>
      <c r="S101">
        <v>0.21637350113478115</v>
      </c>
      <c r="T101">
        <v>-1.1210643542675647</v>
      </c>
      <c r="U101">
        <v>-0.27552802295833123</v>
      </c>
      <c r="V101">
        <v>-0.20318599867285211</v>
      </c>
      <c r="W101">
        <v>0.94693237766787397</v>
      </c>
      <c r="X101">
        <v>0.13425209691409795</v>
      </c>
      <c r="AC101">
        <v>-0.18449100815743977</v>
      </c>
      <c r="AD101">
        <v>0.16138767878063415</v>
      </c>
      <c r="AE101">
        <v>-2.310332937680562E-2</v>
      </c>
      <c r="AF101">
        <v>-0.34587868693807389</v>
      </c>
    </row>
    <row r="102" spans="1:32">
      <c r="A102">
        <v>-2.5671682195327201</v>
      </c>
      <c r="B102">
        <v>-0.10336533165069084</v>
      </c>
      <c r="C102">
        <v>-2.0234744263683</v>
      </c>
      <c r="D102">
        <v>0.44762611244966966</v>
      </c>
      <c r="E102">
        <v>-1.6185115878387126</v>
      </c>
      <c r="F102">
        <v>0.69880249885537848</v>
      </c>
      <c r="G102">
        <v>0.20952031768492541</v>
      </c>
      <c r="I102">
        <v>-1.4939694238376002</v>
      </c>
      <c r="J102">
        <v>-0.12327596291506143</v>
      </c>
      <c r="K102">
        <v>-0.27289436100517395</v>
      </c>
      <c r="L102">
        <v>0.5362103771545379</v>
      </c>
      <c r="M102">
        <v>-0.16483093971938323</v>
      </c>
      <c r="N102">
        <v>0.21309248382566848</v>
      </c>
      <c r="O102">
        <v>9.1494834099070665E-3</v>
      </c>
      <c r="P102">
        <v>-0.53975436593904891</v>
      </c>
      <c r="Q102">
        <v>-0.56561033777223835</v>
      </c>
      <c r="R102">
        <v>8.0629893507424555E-3</v>
      </c>
      <c r="S102">
        <v>0.23861006504077076</v>
      </c>
      <c r="T102">
        <v>-1.1388709831369459</v>
      </c>
      <c r="U102">
        <v>-0.26410615530143666</v>
      </c>
      <c r="V102">
        <v>-0.16214472331732344</v>
      </c>
      <c r="W102">
        <v>0.97788451856057257</v>
      </c>
      <c r="X102">
        <v>0.147363819660427</v>
      </c>
      <c r="AC102">
        <v>-0.21005787759463601</v>
      </c>
      <c r="AD102">
        <v>0.1648016487786251</v>
      </c>
      <c r="AE102">
        <v>-4.5256228816010907E-2</v>
      </c>
      <c r="AF102">
        <v>-0.37485952637326114</v>
      </c>
    </row>
    <row r="103" spans="1:32">
      <c r="A103">
        <v>-2.5671682195327201</v>
      </c>
      <c r="B103">
        <v>-0.26698011943587163</v>
      </c>
      <c r="C103">
        <v>-2.0234744263683</v>
      </c>
      <c r="D103">
        <v>0.42766038301679599</v>
      </c>
      <c r="E103">
        <v>-1.7095182772210844</v>
      </c>
      <c r="F103">
        <v>-1.0848997487485901</v>
      </c>
      <c r="G103">
        <v>7.6212427614734235E-2</v>
      </c>
      <c r="I103">
        <v>-1.5090631595456756</v>
      </c>
      <c r="J103">
        <v>-0.14530064505643916</v>
      </c>
      <c r="K103">
        <v>-0.24597524344097121</v>
      </c>
      <c r="L103">
        <v>0.56664605900885068</v>
      </c>
      <c r="M103">
        <v>-0.19713498699887033</v>
      </c>
      <c r="N103">
        <v>0.13305689270731613</v>
      </c>
      <c r="O103">
        <v>1.8487449057218885E-2</v>
      </c>
      <c r="P103">
        <v>-0.5552633597136023</v>
      </c>
      <c r="Q103">
        <v>-0.60907704544801811</v>
      </c>
      <c r="R103">
        <v>5.154704973172608E-3</v>
      </c>
      <c r="S103">
        <v>0.26070305935102356</v>
      </c>
      <c r="T103">
        <v>-1.1126430603567576</v>
      </c>
      <c r="U103">
        <v>-0.25368921177110404</v>
      </c>
      <c r="V103">
        <v>-0.14083143842625873</v>
      </c>
      <c r="W103">
        <v>0.90635497424225031</v>
      </c>
      <c r="X103">
        <v>0.17973601337847728</v>
      </c>
      <c r="AC103">
        <v>-0.3283327892322625</v>
      </c>
      <c r="AD103">
        <v>0.18091775528264117</v>
      </c>
      <c r="AE103">
        <v>-0.14741503394962133</v>
      </c>
      <c r="AF103">
        <v>-0.5092505445149037</v>
      </c>
    </row>
    <row r="104" spans="1:32">
      <c r="A104">
        <v>-2.5671682195327201</v>
      </c>
      <c r="B104">
        <v>-0.29405381007340536</v>
      </c>
      <c r="C104">
        <v>-2.0234744263683</v>
      </c>
      <c r="D104">
        <v>0.44762524145251581</v>
      </c>
      <c r="E104">
        <v>-1.7753077431195416</v>
      </c>
      <c r="F104">
        <v>-1.0848997487485901</v>
      </c>
      <c r="G104">
        <v>0.10692449870158605</v>
      </c>
      <c r="I104">
        <v>-1.4327653615081497</v>
      </c>
      <c r="J104">
        <v>-0.1416125295441841</v>
      </c>
      <c r="K104">
        <v>-0.2327587701257583</v>
      </c>
      <c r="L104">
        <v>0.62715949448965413</v>
      </c>
      <c r="M104">
        <v>-0.22904405814415152</v>
      </c>
      <c r="N104">
        <v>0.1213948945950325</v>
      </c>
      <c r="O104">
        <v>3.1509103498427171E-2</v>
      </c>
      <c r="P104">
        <v>-0.53466630920563096</v>
      </c>
      <c r="Q104">
        <v>-0.64841082516035176</v>
      </c>
      <c r="R104">
        <v>8.2748229750633229E-3</v>
      </c>
      <c r="S104">
        <v>0.31759774037604371</v>
      </c>
      <c r="T104">
        <v>-1.0426988912522528</v>
      </c>
      <c r="U104">
        <v>-0.25466842676904888</v>
      </c>
      <c r="V104">
        <v>-0.14341224930871138</v>
      </c>
      <c r="W104">
        <v>0.89843397530839075</v>
      </c>
      <c r="X104">
        <v>0.18885759283208481</v>
      </c>
      <c r="AC104">
        <v>-0.42813073820497499</v>
      </c>
      <c r="AD104">
        <v>0.17667856865525486</v>
      </c>
      <c r="AE104">
        <v>-0.25145216954972016</v>
      </c>
      <c r="AF104">
        <v>-0.60480930686022982</v>
      </c>
    </row>
    <row r="105" spans="1:32">
      <c r="A105">
        <v>-2.5671682195327201</v>
      </c>
      <c r="B105">
        <v>-0.2901195030668422</v>
      </c>
      <c r="C105">
        <v>-2.0234744263683</v>
      </c>
      <c r="D105">
        <v>0.44490074314698902</v>
      </c>
      <c r="E105">
        <v>-2.1164612105209422</v>
      </c>
      <c r="F105">
        <v>-1.0848997487485901</v>
      </c>
      <c r="G105">
        <v>0.23158798776197287</v>
      </c>
      <c r="I105">
        <v>-1.4868177571235068</v>
      </c>
      <c r="J105">
        <v>-0.12701295451430783</v>
      </c>
      <c r="K105">
        <v>-1.46713589335867</v>
      </c>
      <c r="L105">
        <v>0.67844016391441309</v>
      </c>
      <c r="M105">
        <v>-0.26498502283797998</v>
      </c>
      <c r="N105">
        <v>0.12447980463189312</v>
      </c>
      <c r="O105">
        <v>4.7953931556227625E-2</v>
      </c>
      <c r="P105">
        <v>-0.51233175697559341</v>
      </c>
      <c r="Q105">
        <v>-0.62620978043322517</v>
      </c>
      <c r="R105">
        <v>1.6059328534745454E-3</v>
      </c>
      <c r="S105">
        <v>0.33440189031946965</v>
      </c>
      <c r="T105">
        <v>-0.95512748383994284</v>
      </c>
      <c r="U105">
        <v>-0.26368045750469893</v>
      </c>
      <c r="V105">
        <v>-0.16264015200187537</v>
      </c>
      <c r="W105">
        <v>0.89929350734524238</v>
      </c>
      <c r="X105">
        <v>0.19299817129823221</v>
      </c>
      <c r="AC105">
        <v>-0.41987669585356518</v>
      </c>
      <c r="AD105">
        <v>0.17763886152459199</v>
      </c>
      <c r="AE105">
        <v>-0.2422378343289732</v>
      </c>
      <c r="AF105">
        <v>-0.5975155573781572</v>
      </c>
    </row>
    <row r="106" spans="1:32">
      <c r="A106">
        <v>-2.5671682195327201</v>
      </c>
      <c r="B106">
        <v>-0.42679679080973143</v>
      </c>
      <c r="C106">
        <v>-2.0234744263683</v>
      </c>
      <c r="D106">
        <v>0.38090295643138117</v>
      </c>
      <c r="E106">
        <v>-2.3046328886197971</v>
      </c>
      <c r="F106">
        <v>-1.0848997487485901</v>
      </c>
      <c r="G106">
        <v>0.36396223458220556</v>
      </c>
      <c r="I106">
        <v>-1.4857208410393135</v>
      </c>
      <c r="J106">
        <v>-0.10953957262063597</v>
      </c>
      <c r="K106">
        <v>-1.46713589335867</v>
      </c>
      <c r="L106">
        <v>0.6561440076281424</v>
      </c>
      <c r="M106">
        <v>-0.26326110455622898</v>
      </c>
      <c r="N106">
        <v>0.11462901355040367</v>
      </c>
      <c r="O106">
        <v>6.78558720816691E-2</v>
      </c>
      <c r="P106">
        <v>-0.58719223685039745</v>
      </c>
      <c r="Q106">
        <v>-0.55045922587591622</v>
      </c>
      <c r="R106">
        <v>3.8608028237607783E-3</v>
      </c>
      <c r="S106">
        <v>0.36973838511480617</v>
      </c>
      <c r="T106">
        <v>-0.81827060020861353</v>
      </c>
      <c r="U106">
        <v>-0.2945759951207747</v>
      </c>
      <c r="V106">
        <v>-0.12382741964668742</v>
      </c>
      <c r="W106">
        <v>0.9423730730308727</v>
      </c>
      <c r="X106">
        <v>0.2501394222493748</v>
      </c>
      <c r="AC106">
        <v>-0.47793053191301227</v>
      </c>
      <c r="AD106">
        <v>0.18951525227375382</v>
      </c>
      <c r="AE106">
        <v>-0.28841527963925845</v>
      </c>
      <c r="AF106">
        <v>-0.66744578418676603</v>
      </c>
    </row>
    <row r="107" spans="1:32">
      <c r="A107">
        <v>-2.5671682195327201</v>
      </c>
      <c r="B107">
        <v>-0.41839784936098612</v>
      </c>
      <c r="C107">
        <v>-2.0234744263683</v>
      </c>
      <c r="D107">
        <v>0.32803341412182596</v>
      </c>
      <c r="E107">
        <v>-2.2597696508596492</v>
      </c>
      <c r="F107">
        <v>-1.0848997487485901</v>
      </c>
      <c r="G107">
        <v>0.36054437507692105</v>
      </c>
      <c r="I107">
        <v>-1.6001542983127806</v>
      </c>
      <c r="J107">
        <v>-0.111628244980497</v>
      </c>
      <c r="K107">
        <v>-1.46713589335867</v>
      </c>
      <c r="L107">
        <v>0.63790091635491852</v>
      </c>
      <c r="M107">
        <v>-0.22920522222256401</v>
      </c>
      <c r="N107">
        <v>9.749540693889891E-3</v>
      </c>
      <c r="O107">
        <v>3.8321188990551036E-2</v>
      </c>
      <c r="P107">
        <v>-0.59376592178663112</v>
      </c>
      <c r="Q107">
        <v>-0.54282121591446275</v>
      </c>
      <c r="R107">
        <v>-5.2367762576799759E-2</v>
      </c>
      <c r="S107">
        <v>0.4002600777428944</v>
      </c>
      <c r="T107">
        <v>-0.75677732715022805</v>
      </c>
      <c r="U107">
        <v>-0.33200535777867368</v>
      </c>
      <c r="V107">
        <v>-0.20228150782840168</v>
      </c>
      <c r="W107">
        <v>0.94678592789084604</v>
      </c>
      <c r="X107">
        <v>0.3091467041569293</v>
      </c>
      <c r="AC107">
        <v>-0.47640648677668518</v>
      </c>
      <c r="AD107">
        <v>0.19365264936113263</v>
      </c>
      <c r="AE107">
        <v>-0.28275383741555254</v>
      </c>
      <c r="AF107">
        <v>-0.67005913613781787</v>
      </c>
    </row>
    <row r="108" spans="1:32">
      <c r="AC108">
        <v>-0.48743958703265988</v>
      </c>
      <c r="AD108">
        <v>0.19276969918520778</v>
      </c>
      <c r="AE108">
        <v>-0.29466988784745207</v>
      </c>
      <c r="AF108">
        <v>-0.68020928621786769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34"/>
  <sheetViews>
    <sheetView showRuler="0" topLeftCell="C1" workbookViewId="0">
      <selection activeCell="I14" sqref="I14"/>
    </sheetView>
  </sheetViews>
  <sheetFormatPr baseColWidth="10" defaultRowHeight="16"/>
  <cols>
    <col min="1" max="1" width="17" customWidth="1"/>
    <col min="3" max="3" width="22" bestFit="1" customWidth="1"/>
    <col min="4" max="4" width="31" customWidth="1"/>
    <col min="5" max="5" width="24.1640625" customWidth="1"/>
    <col min="9" max="9" width="39" customWidth="1"/>
  </cols>
  <sheetData>
    <row r="1" spans="1:10">
      <c r="A1" s="28" t="s">
        <v>39</v>
      </c>
      <c r="B1" s="26" t="s">
        <v>38</v>
      </c>
      <c r="C1" s="26" t="s">
        <v>292</v>
      </c>
      <c r="D1" s="26" t="s">
        <v>310</v>
      </c>
      <c r="E1" s="26" t="s">
        <v>293</v>
      </c>
      <c r="F1" s="2"/>
      <c r="G1" s="2"/>
      <c r="H1" s="2"/>
      <c r="I1" s="2"/>
      <c r="J1" s="2"/>
    </row>
    <row r="2" spans="1:10" ht="17" thickBot="1">
      <c r="A2" s="49" t="s">
        <v>121</v>
      </c>
      <c r="B2" s="2" t="s">
        <v>41</v>
      </c>
      <c r="C2" s="2">
        <v>1</v>
      </c>
      <c r="D2" s="2">
        <v>51</v>
      </c>
      <c r="E2" s="2">
        <v>1.9607843E-2</v>
      </c>
      <c r="F2" s="2"/>
      <c r="G2" s="2"/>
      <c r="H2" s="2"/>
      <c r="I2" s="2"/>
      <c r="J2" s="2"/>
    </row>
    <row r="3" spans="1:10">
      <c r="A3" s="2" t="s">
        <v>131</v>
      </c>
      <c r="B3" s="2" t="s">
        <v>43</v>
      </c>
      <c r="C3" s="2">
        <v>1</v>
      </c>
      <c r="D3" s="2">
        <v>88</v>
      </c>
      <c r="E3" s="2">
        <v>1.1363636E-2</v>
      </c>
      <c r="F3" s="2"/>
      <c r="G3" s="2"/>
      <c r="H3" s="50" t="s">
        <v>38</v>
      </c>
      <c r="I3" s="51" t="s">
        <v>294</v>
      </c>
      <c r="J3" s="52" t="s">
        <v>261</v>
      </c>
    </row>
    <row r="4" spans="1:10">
      <c r="A4" s="2" t="s">
        <v>123</v>
      </c>
      <c r="B4" s="2" t="s">
        <v>266</v>
      </c>
      <c r="C4" s="2">
        <v>3</v>
      </c>
      <c r="D4" s="2">
        <v>199</v>
      </c>
      <c r="E4" s="2">
        <v>1.5075376999999999E-2</v>
      </c>
      <c r="F4" s="2"/>
      <c r="G4" s="2"/>
      <c r="H4" s="53" t="s">
        <v>175</v>
      </c>
      <c r="I4" s="54">
        <v>2.0157970000000001E-2</v>
      </c>
      <c r="J4" s="55">
        <v>5.3411229999999997E-3</v>
      </c>
    </row>
    <row r="5" spans="1:10" ht="17" thickBot="1">
      <c r="A5" s="2" t="s">
        <v>124</v>
      </c>
      <c r="B5" s="2" t="s">
        <v>267</v>
      </c>
      <c r="C5" s="2">
        <v>5</v>
      </c>
      <c r="D5" s="2">
        <v>337</v>
      </c>
      <c r="E5" s="2">
        <v>1.4836795E-2</v>
      </c>
      <c r="F5" s="2"/>
      <c r="G5" s="2"/>
      <c r="H5" s="56" t="s">
        <v>176</v>
      </c>
      <c r="I5" s="57">
        <v>1.7342994E-2</v>
      </c>
      <c r="J5" s="58">
        <v>5.6563270000000001E-3</v>
      </c>
    </row>
    <row r="6" spans="1:10">
      <c r="A6" s="2" t="s">
        <v>125</v>
      </c>
      <c r="B6" s="2" t="s">
        <v>268</v>
      </c>
      <c r="C6" s="2">
        <v>2</v>
      </c>
      <c r="D6" s="2">
        <v>79</v>
      </c>
      <c r="E6" s="2">
        <v>2.5316456000000001E-2</v>
      </c>
      <c r="F6" s="2"/>
      <c r="G6" s="2"/>
      <c r="H6" s="2"/>
      <c r="I6" s="2"/>
      <c r="J6" s="2"/>
    </row>
    <row r="7" spans="1:10">
      <c r="A7" s="2" t="s">
        <v>126</v>
      </c>
      <c r="B7" s="2" t="s">
        <v>47</v>
      </c>
      <c r="C7" s="2">
        <v>0</v>
      </c>
      <c r="D7" s="2">
        <v>14</v>
      </c>
      <c r="E7" s="2">
        <v>0</v>
      </c>
      <c r="F7" s="2"/>
      <c r="G7" s="2"/>
      <c r="H7" s="2"/>
      <c r="I7" s="2"/>
      <c r="J7" s="2"/>
    </row>
    <row r="8" spans="1:10" ht="17" thickBot="1">
      <c r="A8" s="2" t="s">
        <v>127</v>
      </c>
      <c r="B8" s="2" t="s">
        <v>48</v>
      </c>
      <c r="C8" s="2">
        <v>0</v>
      </c>
      <c r="D8" s="2">
        <v>29</v>
      </c>
      <c r="E8" s="2">
        <v>0</v>
      </c>
      <c r="F8" s="2"/>
      <c r="G8" s="2"/>
      <c r="H8" s="3" t="s">
        <v>486</v>
      </c>
      <c r="I8" s="2"/>
      <c r="J8" s="2"/>
    </row>
    <row r="9" spans="1:10">
      <c r="A9" s="2" t="s">
        <v>120</v>
      </c>
      <c r="B9" s="59" t="s">
        <v>227</v>
      </c>
      <c r="C9" s="2">
        <v>4</v>
      </c>
      <c r="D9" s="2">
        <v>187</v>
      </c>
      <c r="E9" s="2">
        <v>2.1390374E-2</v>
      </c>
      <c r="F9" s="2"/>
      <c r="G9" s="2"/>
      <c r="H9" s="91" t="s">
        <v>431</v>
      </c>
      <c r="I9" s="101" t="s">
        <v>432</v>
      </c>
    </row>
    <row r="10" spans="1:10">
      <c r="A10" s="2" t="s">
        <v>119</v>
      </c>
      <c r="B10" s="59" t="s">
        <v>228</v>
      </c>
      <c r="C10" s="2">
        <v>0</v>
      </c>
      <c r="D10" s="2">
        <v>54</v>
      </c>
      <c r="E10" s="2">
        <v>0</v>
      </c>
      <c r="F10" s="2"/>
      <c r="G10" s="2"/>
      <c r="H10" s="93" t="s">
        <v>433</v>
      </c>
      <c r="I10" s="102" t="s">
        <v>433</v>
      </c>
    </row>
    <row r="11" spans="1:10">
      <c r="A11" s="2" t="s">
        <v>295</v>
      </c>
      <c r="B11" s="59" t="s">
        <v>229</v>
      </c>
      <c r="C11" s="2">
        <v>78</v>
      </c>
      <c r="D11" s="2">
        <v>1209</v>
      </c>
      <c r="E11" s="2">
        <v>6.4516129000000005E-2</v>
      </c>
      <c r="F11" s="2"/>
      <c r="G11" s="2"/>
      <c r="H11" s="93" t="s">
        <v>434</v>
      </c>
      <c r="I11" s="102" t="s">
        <v>435</v>
      </c>
    </row>
    <row r="12" spans="1:10">
      <c r="A12" s="2" t="s">
        <v>115</v>
      </c>
      <c r="B12" s="59" t="s">
        <v>230</v>
      </c>
      <c r="C12" s="2">
        <v>0</v>
      </c>
      <c r="D12" s="2">
        <v>1</v>
      </c>
      <c r="E12" s="2">
        <v>0</v>
      </c>
      <c r="F12" s="2"/>
      <c r="G12" s="2"/>
      <c r="H12" s="93"/>
      <c r="I12" s="102"/>
    </row>
    <row r="13" spans="1:10">
      <c r="A13" s="2" t="s">
        <v>296</v>
      </c>
      <c r="B13" s="59" t="s">
        <v>231</v>
      </c>
      <c r="C13" s="2">
        <v>13</v>
      </c>
      <c r="D13" s="3">
        <v>407</v>
      </c>
      <c r="E13" s="2">
        <v>3.1941032000000001E-2</v>
      </c>
      <c r="F13" s="48"/>
      <c r="G13" s="48"/>
      <c r="H13" s="93" t="s">
        <v>436</v>
      </c>
      <c r="I13" s="102"/>
    </row>
    <row r="14" spans="1:10">
      <c r="A14" s="2" t="s">
        <v>112</v>
      </c>
      <c r="B14" s="59" t="s">
        <v>232</v>
      </c>
      <c r="C14" s="2">
        <v>25</v>
      </c>
      <c r="D14" s="2">
        <v>371</v>
      </c>
      <c r="E14" s="2">
        <v>6.7385445000000002E-2</v>
      </c>
      <c r="F14" s="2"/>
      <c r="G14" s="2"/>
      <c r="H14" s="97" t="s">
        <v>356</v>
      </c>
      <c r="I14" s="118">
        <v>0.6996</v>
      </c>
    </row>
    <row r="15" spans="1:10">
      <c r="A15" s="2" t="s">
        <v>110</v>
      </c>
      <c r="B15" s="59" t="s">
        <v>233</v>
      </c>
      <c r="C15" s="2">
        <v>0</v>
      </c>
      <c r="D15" s="2">
        <v>84</v>
      </c>
      <c r="E15" s="2">
        <v>0</v>
      </c>
      <c r="F15" s="2"/>
      <c r="G15" s="2"/>
      <c r="H15" s="93" t="s">
        <v>437</v>
      </c>
      <c r="I15" s="102" t="s">
        <v>438</v>
      </c>
    </row>
    <row r="16" spans="1:10">
      <c r="A16" s="2" t="s">
        <v>109</v>
      </c>
      <c r="B16" s="59" t="s">
        <v>234</v>
      </c>
      <c r="C16" s="2">
        <v>2</v>
      </c>
      <c r="D16" s="2">
        <v>89</v>
      </c>
      <c r="E16" s="2">
        <v>2.2471910000000001E-2</v>
      </c>
      <c r="F16" s="2"/>
      <c r="G16" s="2"/>
      <c r="H16" s="93" t="s">
        <v>357</v>
      </c>
      <c r="I16" s="102" t="s">
        <v>358</v>
      </c>
    </row>
    <row r="17" spans="1:10">
      <c r="A17" s="2" t="s">
        <v>297</v>
      </c>
      <c r="B17" s="59" t="s">
        <v>235</v>
      </c>
      <c r="C17" s="2">
        <v>12</v>
      </c>
      <c r="D17" s="2">
        <v>246</v>
      </c>
      <c r="E17" s="2">
        <v>4.8780487999999997E-2</v>
      </c>
      <c r="F17" s="2"/>
      <c r="G17" s="2"/>
      <c r="H17" s="93" t="s">
        <v>439</v>
      </c>
      <c r="I17" s="102" t="s">
        <v>362</v>
      </c>
    </row>
    <row r="18" spans="1:10">
      <c r="A18" s="2" t="s">
        <v>107</v>
      </c>
      <c r="B18" s="59" t="s">
        <v>236</v>
      </c>
      <c r="C18" s="2">
        <v>0</v>
      </c>
      <c r="D18" s="2">
        <v>58</v>
      </c>
      <c r="E18" s="2">
        <v>0</v>
      </c>
      <c r="F18" s="2"/>
      <c r="G18" s="2"/>
      <c r="H18" s="93" t="s">
        <v>440</v>
      </c>
      <c r="I18" s="102" t="s">
        <v>360</v>
      </c>
    </row>
    <row r="19" spans="1:10">
      <c r="A19" s="2" t="s">
        <v>132</v>
      </c>
      <c r="B19" s="2" t="s">
        <v>245</v>
      </c>
      <c r="C19" s="2">
        <v>3</v>
      </c>
      <c r="D19" s="2">
        <v>187</v>
      </c>
      <c r="E19" s="2">
        <v>1.6042780999999999E-2</v>
      </c>
      <c r="F19" s="2"/>
      <c r="G19" s="2"/>
      <c r="H19" s="93" t="s">
        <v>441</v>
      </c>
      <c r="I19" s="102" t="s">
        <v>442</v>
      </c>
    </row>
    <row r="20" spans="1:10">
      <c r="A20" s="2" t="s">
        <v>79</v>
      </c>
      <c r="B20" s="2" t="s">
        <v>298</v>
      </c>
      <c r="C20" s="2">
        <v>0</v>
      </c>
      <c r="D20" s="2">
        <v>46</v>
      </c>
      <c r="E20" s="2">
        <v>0</v>
      </c>
      <c r="F20" s="2"/>
      <c r="G20" s="2"/>
      <c r="H20" s="93" t="s">
        <v>443</v>
      </c>
      <c r="I20" s="102">
        <v>125</v>
      </c>
    </row>
    <row r="21" spans="1:10">
      <c r="A21" s="2" t="s">
        <v>80</v>
      </c>
      <c r="B21" s="2" t="s">
        <v>299</v>
      </c>
      <c r="C21" s="2">
        <v>1</v>
      </c>
      <c r="D21" s="2">
        <v>157</v>
      </c>
      <c r="E21" s="2">
        <v>6.3694270000000004E-3</v>
      </c>
      <c r="F21" s="2"/>
      <c r="G21" s="2"/>
      <c r="H21" s="93"/>
      <c r="I21" s="102"/>
    </row>
    <row r="22" spans="1:10">
      <c r="A22" s="2" t="s">
        <v>139</v>
      </c>
      <c r="B22" s="2" t="s">
        <v>300</v>
      </c>
      <c r="C22" s="2">
        <v>0</v>
      </c>
      <c r="D22" s="2">
        <v>14</v>
      </c>
      <c r="E22" s="2">
        <v>0</v>
      </c>
      <c r="F22" s="2"/>
      <c r="G22" s="2"/>
      <c r="H22" s="93" t="s">
        <v>444</v>
      </c>
      <c r="I22" s="102"/>
    </row>
    <row r="23" spans="1:10">
      <c r="A23" s="2" t="s">
        <v>81</v>
      </c>
      <c r="B23" s="2" t="s">
        <v>301</v>
      </c>
      <c r="C23" s="2">
        <v>6</v>
      </c>
      <c r="D23" s="2">
        <v>79</v>
      </c>
      <c r="E23" s="2">
        <v>7.5949367000000004E-2</v>
      </c>
      <c r="F23" s="2"/>
      <c r="G23" s="2"/>
      <c r="H23" s="93" t="s">
        <v>445</v>
      </c>
      <c r="I23" s="102" t="s">
        <v>446</v>
      </c>
    </row>
    <row r="24" spans="1:10">
      <c r="A24" s="2" t="s">
        <v>82</v>
      </c>
      <c r="B24" s="2" t="s">
        <v>302</v>
      </c>
      <c r="C24" s="2">
        <v>0</v>
      </c>
      <c r="D24" s="2">
        <v>22</v>
      </c>
      <c r="E24" s="2">
        <v>0</v>
      </c>
      <c r="F24" s="2"/>
      <c r="G24" s="2"/>
      <c r="H24" s="93" t="s">
        <v>447</v>
      </c>
      <c r="I24" s="102" t="s">
        <v>448</v>
      </c>
    </row>
    <row r="25" spans="1:10">
      <c r="A25" s="2" t="s">
        <v>84</v>
      </c>
      <c r="B25" s="2" t="s">
        <v>308</v>
      </c>
      <c r="C25" s="2">
        <v>0</v>
      </c>
      <c r="D25" s="2">
        <v>54</v>
      </c>
      <c r="E25" s="2">
        <v>0</v>
      </c>
      <c r="F25" s="2"/>
      <c r="G25" s="2"/>
      <c r="H25" s="93" t="s">
        <v>449</v>
      </c>
      <c r="I25" s="102">
        <v>8.6540000000000002E-3</v>
      </c>
    </row>
    <row r="26" spans="1:10" ht="17" thickBot="1">
      <c r="A26" s="2" t="s">
        <v>85</v>
      </c>
      <c r="B26" s="2" t="s">
        <v>303</v>
      </c>
      <c r="C26" s="3">
        <v>0</v>
      </c>
      <c r="D26" s="3">
        <v>27</v>
      </c>
      <c r="E26" s="3">
        <v>0</v>
      </c>
      <c r="F26" s="48"/>
      <c r="G26" s="48"/>
      <c r="H26" s="95" t="s">
        <v>450</v>
      </c>
      <c r="I26" s="103">
        <v>0</v>
      </c>
    </row>
    <row r="27" spans="1:10">
      <c r="A27" s="2" t="s">
        <v>140</v>
      </c>
      <c r="B27" s="60" t="s">
        <v>304</v>
      </c>
      <c r="C27" s="2">
        <v>2</v>
      </c>
      <c r="D27" s="2">
        <v>309</v>
      </c>
      <c r="E27" s="2">
        <v>6.4724919999999998E-3</v>
      </c>
      <c r="F27" s="2"/>
      <c r="G27" s="2"/>
      <c r="H27" s="2"/>
      <c r="I27" s="2"/>
      <c r="J27" s="2"/>
    </row>
    <row r="28" spans="1:10">
      <c r="A28" s="2" t="s">
        <v>87</v>
      </c>
      <c r="B28" s="60" t="s">
        <v>311</v>
      </c>
      <c r="C28" s="2">
        <v>0</v>
      </c>
      <c r="D28" s="2">
        <v>1.5</v>
      </c>
      <c r="E28" s="2">
        <v>0</v>
      </c>
      <c r="F28" s="2"/>
      <c r="G28" s="2"/>
      <c r="H28" s="2"/>
      <c r="I28" s="2"/>
      <c r="J28" s="2"/>
    </row>
    <row r="29" spans="1:10">
      <c r="A29" s="2" t="s">
        <v>305</v>
      </c>
      <c r="B29" s="60" t="s">
        <v>312</v>
      </c>
      <c r="C29" s="2">
        <v>18</v>
      </c>
      <c r="D29" s="2">
        <v>799</v>
      </c>
      <c r="E29" s="2">
        <v>2.2528159999999998E-2</v>
      </c>
      <c r="F29" s="2"/>
      <c r="G29" s="2"/>
      <c r="H29" s="2"/>
      <c r="I29" s="2"/>
      <c r="J29" s="2"/>
    </row>
    <row r="30" spans="1:10">
      <c r="A30" s="2" t="s">
        <v>306</v>
      </c>
      <c r="B30" s="60" t="s">
        <v>313</v>
      </c>
      <c r="C30" s="2">
        <v>41</v>
      </c>
      <c r="D30" s="2">
        <v>1327</v>
      </c>
      <c r="E30" s="2">
        <v>3.0896759999999999E-2</v>
      </c>
      <c r="F30" s="2"/>
      <c r="G30" s="2"/>
      <c r="H30" s="2"/>
      <c r="I30" s="2"/>
      <c r="J30" s="2"/>
    </row>
    <row r="31" spans="1:10">
      <c r="A31" s="2" t="s">
        <v>307</v>
      </c>
      <c r="B31" s="60" t="s">
        <v>314</v>
      </c>
      <c r="C31" s="2">
        <v>13</v>
      </c>
      <c r="D31" s="2">
        <v>306</v>
      </c>
      <c r="E31" s="2">
        <v>4.2483659999999999E-2</v>
      </c>
      <c r="F31" s="2"/>
      <c r="G31" s="2"/>
      <c r="H31" s="2"/>
      <c r="I31" s="2"/>
      <c r="J31" s="2"/>
    </row>
    <row r="32" spans="1:10">
      <c r="A32" s="2" t="s">
        <v>94</v>
      </c>
      <c r="B32" s="60" t="s">
        <v>315</v>
      </c>
      <c r="C32" s="2">
        <v>0</v>
      </c>
      <c r="D32" s="2">
        <v>3</v>
      </c>
      <c r="E32" s="2">
        <v>0</v>
      </c>
      <c r="F32" s="2"/>
      <c r="G32" s="2"/>
      <c r="H32" s="2"/>
      <c r="I32" s="2"/>
      <c r="J32" s="2"/>
    </row>
    <row r="33" spans="1:10">
      <c r="A33" s="2" t="s">
        <v>95</v>
      </c>
      <c r="B33" s="60" t="s">
        <v>316</v>
      </c>
      <c r="C33" s="2">
        <v>1</v>
      </c>
      <c r="D33" s="2">
        <v>21</v>
      </c>
      <c r="E33" s="2">
        <v>4.7619047999999997E-2</v>
      </c>
      <c r="F33" s="2"/>
      <c r="G33" s="2"/>
      <c r="H33" s="2"/>
      <c r="I33" s="2"/>
      <c r="J33" s="2"/>
    </row>
    <row r="34" spans="1:10">
      <c r="A34" s="2" t="s">
        <v>309</v>
      </c>
      <c r="B34" s="60" t="s">
        <v>317</v>
      </c>
      <c r="C34" s="2">
        <v>15</v>
      </c>
      <c r="D34" s="2">
        <v>515</v>
      </c>
      <c r="E34" s="2">
        <v>2.9126214000000001E-2</v>
      </c>
      <c r="F34" s="2"/>
      <c r="G34" s="2"/>
      <c r="H34" s="2"/>
      <c r="I34" s="2"/>
      <c r="J34" s="2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76"/>
  <sheetViews>
    <sheetView showRuler="0" topLeftCell="C9" workbookViewId="0">
      <selection activeCell="F19" sqref="F19"/>
    </sheetView>
  </sheetViews>
  <sheetFormatPr baseColWidth="10" defaultRowHeight="16"/>
  <cols>
    <col min="1" max="1" width="11.6640625" bestFit="1" customWidth="1"/>
    <col min="2" max="2" width="15.5" bestFit="1" customWidth="1"/>
    <col min="3" max="3" width="28.6640625" bestFit="1" customWidth="1"/>
    <col min="4" max="4" width="17.83203125" bestFit="1" customWidth="1"/>
    <col min="5" max="5" width="20.83203125" bestFit="1" customWidth="1"/>
    <col min="6" max="6" width="34" bestFit="1" customWidth="1"/>
    <col min="7" max="7" width="38.83203125" bestFit="1" customWidth="1"/>
  </cols>
  <sheetData>
    <row r="1" spans="1:8" ht="17" thickBot="1">
      <c r="A1" s="25" t="s">
        <v>192</v>
      </c>
      <c r="B1" s="25" t="s">
        <v>209</v>
      </c>
      <c r="C1" s="25" t="s">
        <v>210</v>
      </c>
    </row>
    <row r="2" spans="1:8">
      <c r="A2" t="s">
        <v>193</v>
      </c>
      <c r="B2" t="s">
        <v>49</v>
      </c>
      <c r="C2" t="s">
        <v>40</v>
      </c>
      <c r="E2" s="31" t="s">
        <v>38</v>
      </c>
      <c r="F2" s="40" t="s">
        <v>217</v>
      </c>
      <c r="G2" s="41" t="s">
        <v>218</v>
      </c>
    </row>
    <row r="3" spans="1:8">
      <c r="B3" t="s">
        <v>50</v>
      </c>
      <c r="C3" t="s">
        <v>40</v>
      </c>
      <c r="E3" s="35" t="s">
        <v>175</v>
      </c>
      <c r="F3" s="30">
        <v>32</v>
      </c>
      <c r="G3" s="36">
        <v>1</v>
      </c>
    </row>
    <row r="4" spans="1:8" ht="17" thickBot="1">
      <c r="B4" t="s">
        <v>51</v>
      </c>
      <c r="C4" t="s">
        <v>40</v>
      </c>
      <c r="E4" s="37" t="s">
        <v>176</v>
      </c>
      <c r="F4" s="38">
        <v>24</v>
      </c>
      <c r="G4" s="39">
        <v>3</v>
      </c>
    </row>
    <row r="5" spans="1:8">
      <c r="B5" t="s">
        <v>52</v>
      </c>
      <c r="C5" t="s">
        <v>40</v>
      </c>
    </row>
    <row r="6" spans="1:8" ht="17" thickBot="1">
      <c r="B6" t="s">
        <v>53</v>
      </c>
      <c r="C6" t="s">
        <v>40</v>
      </c>
    </row>
    <row r="7" spans="1:8">
      <c r="B7" t="s">
        <v>54</v>
      </c>
      <c r="C7" t="s">
        <v>40</v>
      </c>
      <c r="E7" s="31" t="s">
        <v>38</v>
      </c>
      <c r="F7" s="40" t="s">
        <v>220</v>
      </c>
      <c r="G7" s="41" t="s">
        <v>219</v>
      </c>
    </row>
    <row r="8" spans="1:8">
      <c r="B8" t="s">
        <v>55</v>
      </c>
      <c r="C8" t="s">
        <v>40</v>
      </c>
      <c r="E8" s="35" t="s">
        <v>175</v>
      </c>
      <c r="F8" s="30">
        <f>(32/33)*100</f>
        <v>96.969696969696969</v>
      </c>
      <c r="G8" s="36">
        <f>(1/33)*100</f>
        <v>3.0303030303030303</v>
      </c>
    </row>
    <row r="9" spans="1:8" ht="17" thickBot="1">
      <c r="B9" t="s">
        <v>56</v>
      </c>
      <c r="C9" t="s">
        <v>40</v>
      </c>
      <c r="E9" s="37" t="s">
        <v>176</v>
      </c>
      <c r="F9" s="38">
        <f>(24/27)*100</f>
        <v>88.888888888888886</v>
      </c>
      <c r="G9" s="39">
        <f>(3/27)*100</f>
        <v>11.111111111111111</v>
      </c>
    </row>
    <row r="10" spans="1:8">
      <c r="B10" t="s">
        <v>57</v>
      </c>
      <c r="C10" t="s">
        <v>40</v>
      </c>
    </row>
    <row r="11" spans="1:8">
      <c r="A11" t="s">
        <v>194</v>
      </c>
      <c r="B11" t="s">
        <v>58</v>
      </c>
      <c r="C11" t="s">
        <v>40</v>
      </c>
    </row>
    <row r="12" spans="1:8">
      <c r="B12" t="s">
        <v>142</v>
      </c>
      <c r="C12" t="s">
        <v>40</v>
      </c>
    </row>
    <row r="13" spans="1:8">
      <c r="B13" t="s">
        <v>143</v>
      </c>
      <c r="C13" t="s">
        <v>40</v>
      </c>
      <c r="E13" s="25" t="s">
        <v>415</v>
      </c>
    </row>
    <row r="14" spans="1:8" ht="19" thickBot="1">
      <c r="B14" t="s">
        <v>144</v>
      </c>
      <c r="C14" t="s">
        <v>40</v>
      </c>
      <c r="E14" s="74" t="s">
        <v>491</v>
      </c>
    </row>
    <row r="15" spans="1:8">
      <c r="B15" t="s">
        <v>145</v>
      </c>
      <c r="C15" t="s">
        <v>40</v>
      </c>
      <c r="E15" s="104" t="s">
        <v>416</v>
      </c>
      <c r="F15" s="105"/>
      <c r="G15" s="105"/>
      <c r="H15" s="106"/>
    </row>
    <row r="16" spans="1:8">
      <c r="B16" t="s">
        <v>146</v>
      </c>
      <c r="C16" t="s">
        <v>40</v>
      </c>
      <c r="E16" s="107" t="s">
        <v>389</v>
      </c>
      <c r="F16" s="108" t="s">
        <v>352</v>
      </c>
      <c r="G16" s="108"/>
      <c r="H16" s="109"/>
    </row>
    <row r="17" spans="1:8">
      <c r="B17" t="s">
        <v>147</v>
      </c>
      <c r="C17" t="s">
        <v>40</v>
      </c>
      <c r="E17" s="107" t="s">
        <v>353</v>
      </c>
      <c r="F17" s="108" t="s">
        <v>490</v>
      </c>
      <c r="G17" s="108"/>
      <c r="H17" s="109"/>
    </row>
    <row r="18" spans="1:8">
      <c r="B18" t="s">
        <v>148</v>
      </c>
      <c r="C18" t="s">
        <v>40</v>
      </c>
      <c r="E18" s="107" t="s">
        <v>355</v>
      </c>
      <c r="F18" s="108">
        <v>1.248</v>
      </c>
      <c r="G18" s="108"/>
      <c r="H18" s="109"/>
    </row>
    <row r="19" spans="1:8">
      <c r="B19" t="s">
        <v>149</v>
      </c>
      <c r="C19" t="s">
        <v>40</v>
      </c>
      <c r="E19" s="97" t="s">
        <v>356</v>
      </c>
      <c r="F19" s="116">
        <v>0.21190000000000001</v>
      </c>
      <c r="G19" s="108"/>
      <c r="H19" s="109"/>
    </row>
    <row r="20" spans="1:8">
      <c r="B20" t="s">
        <v>150</v>
      </c>
      <c r="C20" t="s">
        <v>40</v>
      </c>
      <c r="E20" s="107" t="s">
        <v>357</v>
      </c>
      <c r="F20" s="108" t="s">
        <v>358</v>
      </c>
      <c r="G20" s="108"/>
      <c r="H20" s="109"/>
    </row>
    <row r="21" spans="1:8">
      <c r="A21" t="s">
        <v>207</v>
      </c>
      <c r="B21" s="17" t="s">
        <v>151</v>
      </c>
      <c r="C21" t="s">
        <v>40</v>
      </c>
      <c r="E21" s="107" t="s">
        <v>392</v>
      </c>
      <c r="F21" s="108" t="s">
        <v>393</v>
      </c>
      <c r="G21" s="108"/>
      <c r="H21" s="109"/>
    </row>
    <row r="22" spans="1:8">
      <c r="B22" s="17" t="s">
        <v>152</v>
      </c>
      <c r="C22" t="s">
        <v>40</v>
      </c>
      <c r="E22" s="107" t="s">
        <v>394</v>
      </c>
      <c r="F22" s="108" t="s">
        <v>362</v>
      </c>
      <c r="G22" s="108"/>
      <c r="H22" s="109"/>
    </row>
    <row r="23" spans="1:8">
      <c r="B23" s="17" t="s">
        <v>195</v>
      </c>
      <c r="C23" t="s">
        <v>40</v>
      </c>
      <c r="E23" s="107"/>
      <c r="F23" s="108"/>
      <c r="G23" s="108"/>
      <c r="H23" s="109"/>
    </row>
    <row r="24" spans="1:8">
      <c r="B24" s="17" t="s">
        <v>196</v>
      </c>
      <c r="C24" t="s">
        <v>40</v>
      </c>
      <c r="E24" s="107" t="s">
        <v>363</v>
      </c>
      <c r="F24" s="108" t="s">
        <v>417</v>
      </c>
      <c r="G24" s="108" t="s">
        <v>418</v>
      </c>
      <c r="H24" s="109" t="s">
        <v>366</v>
      </c>
    </row>
    <row r="25" spans="1:8">
      <c r="B25" s="17" t="s">
        <v>197</v>
      </c>
      <c r="C25" t="s">
        <v>40</v>
      </c>
      <c r="E25" s="107" t="s">
        <v>395</v>
      </c>
      <c r="F25" s="108">
        <v>32</v>
      </c>
      <c r="G25" s="108">
        <v>1</v>
      </c>
      <c r="H25" s="109">
        <v>33</v>
      </c>
    </row>
    <row r="26" spans="1:8">
      <c r="A26" t="s">
        <v>208</v>
      </c>
      <c r="B26" s="17" t="s">
        <v>198</v>
      </c>
      <c r="C26" t="s">
        <v>40</v>
      </c>
      <c r="E26" s="107" t="s">
        <v>396</v>
      </c>
      <c r="F26" s="108">
        <v>24</v>
      </c>
      <c r="G26" s="108">
        <v>3</v>
      </c>
      <c r="H26" s="109">
        <v>27</v>
      </c>
    </row>
    <row r="27" spans="1:8">
      <c r="B27" s="17" t="s">
        <v>199</v>
      </c>
      <c r="C27" t="s">
        <v>40</v>
      </c>
      <c r="E27" s="107" t="s">
        <v>366</v>
      </c>
      <c r="F27" s="108">
        <v>56</v>
      </c>
      <c r="G27" s="108">
        <v>4</v>
      </c>
      <c r="H27" s="109">
        <v>60</v>
      </c>
    </row>
    <row r="28" spans="1:8">
      <c r="B28" s="17" t="s">
        <v>200</v>
      </c>
      <c r="C28" t="s">
        <v>40</v>
      </c>
      <c r="E28" s="107"/>
      <c r="F28" s="108"/>
      <c r="G28" s="108"/>
      <c r="H28" s="109"/>
    </row>
    <row r="29" spans="1:8">
      <c r="B29" s="17" t="s">
        <v>201</v>
      </c>
      <c r="C29" t="s">
        <v>40</v>
      </c>
      <c r="E29" s="107" t="s">
        <v>399</v>
      </c>
      <c r="F29" s="108" t="s">
        <v>417</v>
      </c>
      <c r="G29" s="108" t="s">
        <v>418</v>
      </c>
      <c r="H29" s="109"/>
    </row>
    <row r="30" spans="1:8">
      <c r="B30" s="17" t="s">
        <v>202</v>
      </c>
      <c r="C30" t="s">
        <v>40</v>
      </c>
      <c r="E30" s="107" t="s">
        <v>395</v>
      </c>
      <c r="F30" s="108" t="s">
        <v>419</v>
      </c>
      <c r="G30" s="108" t="s">
        <v>420</v>
      </c>
      <c r="H30" s="109"/>
    </row>
    <row r="31" spans="1:8">
      <c r="B31" s="17" t="s">
        <v>203</v>
      </c>
      <c r="C31" t="s">
        <v>40</v>
      </c>
      <c r="E31" s="107" t="s">
        <v>396</v>
      </c>
      <c r="F31" s="108" t="s">
        <v>421</v>
      </c>
      <c r="G31" s="108" t="s">
        <v>422</v>
      </c>
      <c r="H31" s="109"/>
    </row>
    <row r="32" spans="1:8">
      <c r="B32" s="17" t="s">
        <v>204</v>
      </c>
      <c r="C32" t="s">
        <v>40</v>
      </c>
      <c r="E32" s="107"/>
      <c r="F32" s="108"/>
      <c r="G32" s="108"/>
      <c r="H32" s="109"/>
    </row>
    <row r="33" spans="1:8">
      <c r="B33" s="17" t="s">
        <v>205</v>
      </c>
      <c r="C33" t="s">
        <v>40</v>
      </c>
      <c r="E33" s="107" t="s">
        <v>404</v>
      </c>
      <c r="F33" s="108" t="s">
        <v>417</v>
      </c>
      <c r="G33" s="108" t="s">
        <v>418</v>
      </c>
      <c r="H33" s="109"/>
    </row>
    <row r="34" spans="1:8">
      <c r="B34" s="17" t="s">
        <v>206</v>
      </c>
      <c r="C34" t="s">
        <v>42</v>
      </c>
      <c r="E34" s="107" t="s">
        <v>395</v>
      </c>
      <c r="F34" s="108" t="s">
        <v>423</v>
      </c>
      <c r="G34" s="108" t="s">
        <v>424</v>
      </c>
      <c r="H34" s="109"/>
    </row>
    <row r="35" spans="1:8">
      <c r="A35" t="s">
        <v>211</v>
      </c>
      <c r="B35" s="17" t="s">
        <v>67</v>
      </c>
      <c r="C35" t="s">
        <v>40</v>
      </c>
      <c r="E35" s="107" t="s">
        <v>396</v>
      </c>
      <c r="F35" s="108" t="s">
        <v>425</v>
      </c>
      <c r="G35" s="108" t="s">
        <v>426</v>
      </c>
      <c r="H35" s="109"/>
    </row>
    <row r="36" spans="1:8">
      <c r="B36" s="17" t="s">
        <v>68</v>
      </c>
      <c r="C36" t="s">
        <v>40</v>
      </c>
      <c r="E36" s="107"/>
      <c r="F36" s="108"/>
      <c r="G36" s="108"/>
      <c r="H36" s="109"/>
    </row>
    <row r="37" spans="1:8">
      <c r="B37" s="17" t="s">
        <v>69</v>
      </c>
      <c r="C37" t="s">
        <v>40</v>
      </c>
      <c r="E37" s="107" t="s">
        <v>409</v>
      </c>
      <c r="F37" s="108" t="s">
        <v>417</v>
      </c>
      <c r="G37" s="108" t="s">
        <v>418</v>
      </c>
      <c r="H37" s="109"/>
    </row>
    <row r="38" spans="1:8">
      <c r="B38" s="17" t="s">
        <v>77</v>
      </c>
      <c r="C38" t="s">
        <v>40</v>
      </c>
      <c r="E38" s="107" t="s">
        <v>395</v>
      </c>
      <c r="F38" s="108" t="s">
        <v>427</v>
      </c>
      <c r="G38" s="108" t="s">
        <v>428</v>
      </c>
      <c r="H38" s="109"/>
    </row>
    <row r="39" spans="1:8" ht="17" thickBot="1">
      <c r="B39" s="17" t="s">
        <v>71</v>
      </c>
      <c r="C39" t="s">
        <v>40</v>
      </c>
      <c r="E39" s="110" t="s">
        <v>396</v>
      </c>
      <c r="F39" s="111" t="s">
        <v>429</v>
      </c>
      <c r="G39" s="111" t="s">
        <v>430</v>
      </c>
      <c r="H39" s="112"/>
    </row>
    <row r="40" spans="1:8">
      <c r="B40" s="17" t="s">
        <v>72</v>
      </c>
      <c r="C40" t="s">
        <v>40</v>
      </c>
    </row>
    <row r="41" spans="1:8">
      <c r="B41" s="17" t="s">
        <v>73</v>
      </c>
      <c r="C41" t="s">
        <v>40</v>
      </c>
    </row>
    <row r="42" spans="1:8">
      <c r="A42" t="s">
        <v>194</v>
      </c>
      <c r="B42" s="17" t="s">
        <v>74</v>
      </c>
      <c r="C42" t="s">
        <v>40</v>
      </c>
    </row>
    <row r="43" spans="1:8">
      <c r="B43" s="17" t="s">
        <v>76</v>
      </c>
      <c r="C43" t="s">
        <v>40</v>
      </c>
    </row>
    <row r="44" spans="1:8">
      <c r="B44" s="17" t="s">
        <v>153</v>
      </c>
      <c r="C44" t="s">
        <v>40</v>
      </c>
    </row>
    <row r="45" spans="1:8">
      <c r="B45" s="17" t="s">
        <v>154</v>
      </c>
      <c r="C45" t="s">
        <v>40</v>
      </c>
    </row>
    <row r="46" spans="1:8">
      <c r="B46" s="17" t="s">
        <v>155</v>
      </c>
      <c r="C46" t="s">
        <v>40</v>
      </c>
    </row>
    <row r="47" spans="1:8">
      <c r="A47" t="s">
        <v>207</v>
      </c>
      <c r="B47" s="17" t="s">
        <v>156</v>
      </c>
      <c r="C47" t="s">
        <v>40</v>
      </c>
    </row>
    <row r="48" spans="1:8">
      <c r="B48" s="17" t="s">
        <v>157</v>
      </c>
      <c r="C48" t="s">
        <v>40</v>
      </c>
    </row>
    <row r="49" spans="1:8">
      <c r="B49" s="17" t="s">
        <v>158</v>
      </c>
      <c r="C49" t="s">
        <v>40</v>
      </c>
    </row>
    <row r="50" spans="1:8">
      <c r="B50" s="17" t="s">
        <v>159</v>
      </c>
      <c r="C50" t="s">
        <v>40</v>
      </c>
    </row>
    <row r="51" spans="1:8">
      <c r="B51" s="17" t="s">
        <v>160</v>
      </c>
      <c r="C51" t="s">
        <v>40</v>
      </c>
      <c r="E51" s="25" t="s">
        <v>414</v>
      </c>
    </row>
    <row r="52" spans="1:8" ht="19" thickBot="1">
      <c r="B52" s="17" t="s">
        <v>161</v>
      </c>
      <c r="C52" t="s">
        <v>40</v>
      </c>
      <c r="E52" s="74" t="s">
        <v>487</v>
      </c>
    </row>
    <row r="53" spans="1:8">
      <c r="B53" s="17" t="s">
        <v>162</v>
      </c>
      <c r="C53" t="s">
        <v>40</v>
      </c>
      <c r="E53" s="104" t="s">
        <v>389</v>
      </c>
      <c r="F53" s="105" t="s">
        <v>352</v>
      </c>
      <c r="G53" s="105"/>
      <c r="H53" s="106"/>
    </row>
    <row r="54" spans="1:8">
      <c r="B54" s="17" t="s">
        <v>163</v>
      </c>
      <c r="C54" t="s">
        <v>40</v>
      </c>
      <c r="E54" s="107" t="s">
        <v>353</v>
      </c>
      <c r="F54" s="108" t="s">
        <v>390</v>
      </c>
      <c r="G54" s="108"/>
      <c r="H54" s="109"/>
    </row>
    <row r="55" spans="1:8">
      <c r="A55" t="s">
        <v>208</v>
      </c>
      <c r="B55" s="17" t="s">
        <v>165</v>
      </c>
      <c r="C55" t="s">
        <v>40</v>
      </c>
      <c r="E55" s="107" t="s">
        <v>355</v>
      </c>
      <c r="F55" s="108">
        <v>6.7679999999999998</v>
      </c>
      <c r="G55" s="108"/>
      <c r="H55" s="109"/>
    </row>
    <row r="56" spans="1:8">
      <c r="B56" s="17" t="s">
        <v>166</v>
      </c>
      <c r="C56" t="s">
        <v>40</v>
      </c>
      <c r="E56" s="97" t="s">
        <v>356</v>
      </c>
      <c r="F56" s="99" t="s">
        <v>391</v>
      </c>
      <c r="G56" s="108"/>
      <c r="H56" s="109"/>
    </row>
    <row r="57" spans="1:8">
      <c r="B57" s="17" t="s">
        <v>212</v>
      </c>
      <c r="C57" t="s">
        <v>40</v>
      </c>
      <c r="E57" s="107" t="s">
        <v>357</v>
      </c>
      <c r="F57" s="108" t="s">
        <v>369</v>
      </c>
      <c r="G57" s="108"/>
      <c r="H57" s="109"/>
    </row>
    <row r="58" spans="1:8">
      <c r="B58" s="17" t="s">
        <v>213</v>
      </c>
      <c r="C58" t="s">
        <v>40</v>
      </c>
      <c r="E58" s="107" t="s">
        <v>392</v>
      </c>
      <c r="F58" s="108" t="s">
        <v>393</v>
      </c>
      <c r="G58" s="108"/>
      <c r="H58" s="109"/>
    </row>
    <row r="59" spans="1:8">
      <c r="B59" s="17" t="s">
        <v>214</v>
      </c>
      <c r="C59" t="s">
        <v>42</v>
      </c>
      <c r="E59" s="107" t="s">
        <v>394</v>
      </c>
      <c r="F59" s="108" t="s">
        <v>370</v>
      </c>
      <c r="G59" s="108"/>
      <c r="H59" s="109"/>
    </row>
    <row r="60" spans="1:8">
      <c r="B60" s="17" t="s">
        <v>215</v>
      </c>
      <c r="C60" t="s">
        <v>42</v>
      </c>
      <c r="E60" s="107"/>
      <c r="F60" s="108"/>
      <c r="G60" s="108"/>
      <c r="H60" s="109"/>
    </row>
    <row r="61" spans="1:8">
      <c r="B61" s="17" t="s">
        <v>216</v>
      </c>
      <c r="C61" t="s">
        <v>42</v>
      </c>
      <c r="E61" s="107" t="s">
        <v>363</v>
      </c>
      <c r="F61" s="108" t="s">
        <v>395</v>
      </c>
      <c r="G61" s="108" t="s">
        <v>396</v>
      </c>
      <c r="H61" s="109" t="s">
        <v>366</v>
      </c>
    </row>
    <row r="62" spans="1:8">
      <c r="E62" s="107" t="s">
        <v>397</v>
      </c>
      <c r="F62" s="108">
        <v>496</v>
      </c>
      <c r="G62" s="108">
        <v>222</v>
      </c>
      <c r="H62" s="109">
        <v>718</v>
      </c>
    </row>
    <row r="63" spans="1:8">
      <c r="E63" s="107" t="s">
        <v>398</v>
      </c>
      <c r="F63" s="108">
        <v>1084</v>
      </c>
      <c r="G63" s="108">
        <v>903</v>
      </c>
      <c r="H63" s="109">
        <v>1987</v>
      </c>
    </row>
    <row r="64" spans="1:8">
      <c r="E64" s="107" t="s">
        <v>366</v>
      </c>
      <c r="F64" s="108">
        <v>1580</v>
      </c>
      <c r="G64" s="108">
        <v>1125</v>
      </c>
      <c r="H64" s="109">
        <v>2705</v>
      </c>
    </row>
    <row r="65" spans="5:8">
      <c r="E65" s="107"/>
      <c r="F65" s="108"/>
      <c r="G65" s="108"/>
      <c r="H65" s="109"/>
    </row>
    <row r="66" spans="5:8">
      <c r="E66" s="107" t="s">
        <v>399</v>
      </c>
      <c r="F66" s="108" t="s">
        <v>395</v>
      </c>
      <c r="G66" s="108" t="s">
        <v>396</v>
      </c>
      <c r="H66" s="109"/>
    </row>
    <row r="67" spans="5:8">
      <c r="E67" s="107" t="s">
        <v>397</v>
      </c>
      <c r="F67" s="108" t="s">
        <v>400</v>
      </c>
      <c r="G67" s="108" t="s">
        <v>401</v>
      </c>
      <c r="H67" s="109"/>
    </row>
    <row r="68" spans="5:8">
      <c r="E68" s="107" t="s">
        <v>398</v>
      </c>
      <c r="F68" s="108" t="s">
        <v>402</v>
      </c>
      <c r="G68" s="108" t="s">
        <v>403</v>
      </c>
      <c r="H68" s="109"/>
    </row>
    <row r="69" spans="5:8">
      <c r="E69" s="107"/>
      <c r="F69" s="108"/>
      <c r="G69" s="108"/>
      <c r="H69" s="109"/>
    </row>
    <row r="70" spans="5:8">
      <c r="E70" s="107" t="s">
        <v>404</v>
      </c>
      <c r="F70" s="108" t="s">
        <v>395</v>
      </c>
      <c r="G70" s="108" t="s">
        <v>396</v>
      </c>
      <c r="H70" s="109"/>
    </row>
    <row r="71" spans="5:8">
      <c r="E71" s="107" t="s">
        <v>397</v>
      </c>
      <c r="F71" s="108" t="s">
        <v>405</v>
      </c>
      <c r="G71" s="108" t="s">
        <v>406</v>
      </c>
      <c r="H71" s="109"/>
    </row>
    <row r="72" spans="5:8">
      <c r="E72" s="107" t="s">
        <v>398</v>
      </c>
      <c r="F72" s="108" t="s">
        <v>407</v>
      </c>
      <c r="G72" s="108" t="s">
        <v>408</v>
      </c>
      <c r="H72" s="109"/>
    </row>
    <row r="73" spans="5:8">
      <c r="E73" s="107"/>
      <c r="F73" s="108"/>
      <c r="G73" s="108"/>
      <c r="H73" s="109"/>
    </row>
    <row r="74" spans="5:8">
      <c r="E74" s="107" t="s">
        <v>409</v>
      </c>
      <c r="F74" s="108" t="s">
        <v>395</v>
      </c>
      <c r="G74" s="108" t="s">
        <v>396</v>
      </c>
      <c r="H74" s="109"/>
    </row>
    <row r="75" spans="5:8">
      <c r="E75" s="107" t="s">
        <v>397</v>
      </c>
      <c r="F75" s="108" t="s">
        <v>410</v>
      </c>
      <c r="G75" s="108" t="s">
        <v>411</v>
      </c>
      <c r="H75" s="109"/>
    </row>
    <row r="76" spans="5:8" ht="17" thickBot="1">
      <c r="E76" s="110" t="s">
        <v>398</v>
      </c>
      <c r="F76" s="111" t="s">
        <v>412</v>
      </c>
      <c r="G76" s="111" t="s">
        <v>413</v>
      </c>
      <c r="H76" s="112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5DE8F8-3F04-2B49-AAAE-079CDA7330CE}">
  <dimension ref="A2:W190"/>
  <sheetViews>
    <sheetView tabSelected="1" topLeftCell="A18" workbookViewId="0">
      <selection activeCell="O54" sqref="O54"/>
    </sheetView>
  </sheetViews>
  <sheetFormatPr baseColWidth="10" defaultRowHeight="16"/>
  <sheetData>
    <row r="2" spans="1:23">
      <c r="A2" s="25" t="s">
        <v>549</v>
      </c>
    </row>
    <row r="3" spans="1:23">
      <c r="T3" s="25" t="s">
        <v>550</v>
      </c>
    </row>
    <row r="6" spans="1:23">
      <c r="A6" t="s">
        <v>551</v>
      </c>
      <c r="B6" t="s">
        <v>552</v>
      </c>
      <c r="C6" t="s">
        <v>553</v>
      </c>
      <c r="D6" t="s">
        <v>554</v>
      </c>
      <c r="E6" t="s">
        <v>555</v>
      </c>
      <c r="F6" t="s">
        <v>556</v>
      </c>
      <c r="G6" t="s">
        <v>557</v>
      </c>
      <c r="H6" t="s">
        <v>558</v>
      </c>
      <c r="I6" t="s">
        <v>559</v>
      </c>
      <c r="J6" t="s">
        <v>560</v>
      </c>
      <c r="K6" t="s">
        <v>561</v>
      </c>
      <c r="L6" t="s">
        <v>562</v>
      </c>
      <c r="M6" t="s">
        <v>563</v>
      </c>
      <c r="N6" t="s">
        <v>564</v>
      </c>
      <c r="T6" s="25" t="s">
        <v>511</v>
      </c>
      <c r="U6" s="25" t="s">
        <v>261</v>
      </c>
      <c r="V6" s="25" t="s">
        <v>512</v>
      </c>
      <c r="W6" s="25" t="s">
        <v>513</v>
      </c>
    </row>
    <row r="9" spans="1:23">
      <c r="A9">
        <v>2.2246894560641106E-2</v>
      </c>
      <c r="B9">
        <v>0.31272254756246542</v>
      </c>
      <c r="C9">
        <v>0.14403471145642024</v>
      </c>
      <c r="D9">
        <v>0.16108899408867861</v>
      </c>
      <c r="E9">
        <v>2.9412428650867295E-2</v>
      </c>
      <c r="F9">
        <v>-2.2649751702983254</v>
      </c>
      <c r="G9">
        <v>-0.24039624052162534</v>
      </c>
      <c r="H9">
        <v>0.16291570083956697</v>
      </c>
      <c r="I9">
        <v>-0.70822993901858122</v>
      </c>
      <c r="J9">
        <v>-0.26395201004019436</v>
      </c>
      <c r="K9">
        <v>0.21908541490349892</v>
      </c>
      <c r="L9">
        <v>0.11616118375197876</v>
      </c>
      <c r="M9">
        <v>0.31189639872214431</v>
      </c>
      <c r="N9">
        <v>-0.23556571553174382</v>
      </c>
      <c r="T9">
        <v>-0.159539628633872</v>
      </c>
      <c r="U9">
        <v>0.17835720546574696</v>
      </c>
      <c r="V9">
        <v>1.881757683187496E-2</v>
      </c>
      <c r="W9">
        <v>-0.33789683409961896</v>
      </c>
    </row>
    <row r="10" spans="1:23">
      <c r="A10">
        <v>-3.0295818173793287E-2</v>
      </c>
      <c r="B10">
        <v>0.31245101586099389</v>
      </c>
      <c r="C10">
        <v>0.13836382313170922</v>
      </c>
      <c r="D10">
        <v>0.15757464116336961</v>
      </c>
      <c r="E10">
        <v>2.8578201953767923E-2</v>
      </c>
      <c r="F10">
        <v>-1.7525392218515554</v>
      </c>
      <c r="G10">
        <v>-8.7934690773356916E-2</v>
      </c>
      <c r="H10">
        <v>0.18722550800066062</v>
      </c>
      <c r="I10">
        <v>-0.68708217224242563</v>
      </c>
      <c r="J10">
        <v>-0.26457508324277818</v>
      </c>
      <c r="K10">
        <v>0.215589616943764</v>
      </c>
      <c r="L10">
        <v>0.14732553978194921</v>
      </c>
      <c r="M10">
        <v>0.34275447261378422</v>
      </c>
      <c r="N10">
        <v>-0.24318444801932615</v>
      </c>
      <c r="T10">
        <v>-0.10969632963237406</v>
      </c>
      <c r="U10">
        <v>0.14593487792387652</v>
      </c>
      <c r="V10">
        <v>3.6238548291502456E-2</v>
      </c>
      <c r="W10">
        <v>-0.25563120755625057</v>
      </c>
    </row>
    <row r="11" spans="1:23">
      <c r="A11">
        <v>-3.9265452724431826E-2</v>
      </c>
      <c r="B11">
        <v>0.31380706894133559</v>
      </c>
      <c r="C11">
        <v>0.14009620486241633</v>
      </c>
      <c r="D11">
        <v>0.15879611164079521</v>
      </c>
      <c r="E11">
        <v>5.9400402069388847E-2</v>
      </c>
      <c r="F11">
        <v>-1.5846310828536199</v>
      </c>
      <c r="G11">
        <v>-0.11141633487140346</v>
      </c>
      <c r="H11">
        <v>0.11471895444720426</v>
      </c>
      <c r="I11">
        <v>-0.67629869834695422</v>
      </c>
      <c r="J11">
        <v>-0.23350178856782411</v>
      </c>
      <c r="K11">
        <v>0.23114634699290082</v>
      </c>
      <c r="L11">
        <v>9.0129102451408954E-2</v>
      </c>
      <c r="M11">
        <v>0.35988712829371305</v>
      </c>
      <c r="N11">
        <v>-0.22644366136301319</v>
      </c>
      <c r="T11">
        <v>-0.10025540707343453</v>
      </c>
      <c r="U11">
        <v>0.13462714954511762</v>
      </c>
      <c r="V11">
        <v>3.4371742471683092E-2</v>
      </c>
      <c r="W11">
        <v>-0.23488255661855215</v>
      </c>
    </row>
    <row r="12" spans="1:23">
      <c r="A12">
        <v>-3.8639339376825788E-2</v>
      </c>
      <c r="B12">
        <v>0.10792749911907373</v>
      </c>
      <c r="C12">
        <v>0.14635528613437193</v>
      </c>
      <c r="D12">
        <v>0.14656415471653017</v>
      </c>
      <c r="E12">
        <v>8.4656256113474992E-2</v>
      </c>
      <c r="F12">
        <v>-0.99577621854494147</v>
      </c>
      <c r="G12">
        <v>-6.1039349705855894E-3</v>
      </c>
      <c r="H12">
        <v>7.6848608360705173E-2</v>
      </c>
      <c r="I12">
        <v>-0.58951577392439958</v>
      </c>
      <c r="J12">
        <v>-0.17983033178972291</v>
      </c>
      <c r="K12">
        <v>0.24042843885699072</v>
      </c>
      <c r="L12">
        <v>6.4238740790835025E-2</v>
      </c>
      <c r="M12">
        <v>0.32977059373212764</v>
      </c>
      <c r="N12">
        <v>-0.21112096824401927</v>
      </c>
      <c r="T12">
        <v>-5.8871213501884664E-2</v>
      </c>
      <c r="U12">
        <v>9.3977170840343419E-2</v>
      </c>
      <c r="V12">
        <v>3.5105957338458754E-2</v>
      </c>
      <c r="W12">
        <v>-0.15284838434222808</v>
      </c>
    </row>
    <row r="13" spans="1:23">
      <c r="A13">
        <v>-5.515304541841573E-2</v>
      </c>
      <c r="B13">
        <v>7.8904428609637645E-2</v>
      </c>
      <c r="C13">
        <v>0.14045996938008498</v>
      </c>
      <c r="D13">
        <v>0.11809966764193824</v>
      </c>
      <c r="E13">
        <v>9.1496221416243473E-2</v>
      </c>
      <c r="F13">
        <v>-0.69243068798721552</v>
      </c>
      <c r="G13">
        <v>0.16155525301809481</v>
      </c>
      <c r="H13">
        <v>-2.9016497907752292E-3</v>
      </c>
      <c r="I13">
        <v>-0.60156532533195306</v>
      </c>
      <c r="J13">
        <v>-0.13601178752695825</v>
      </c>
      <c r="K13">
        <v>0.21653889241379004</v>
      </c>
      <c r="L13">
        <v>0.1117183661728601</v>
      </c>
      <c r="M13">
        <v>0.34674979319904392</v>
      </c>
      <c r="N13">
        <v>-0.20140244339105834</v>
      </c>
      <c r="T13">
        <v>-3.0281596256763053E-2</v>
      </c>
      <c r="U13">
        <v>7.9304344648423994E-2</v>
      </c>
      <c r="V13">
        <v>4.9022748391660945E-2</v>
      </c>
      <c r="W13">
        <v>-0.10958594090518704</v>
      </c>
    </row>
    <row r="14" spans="1:23">
      <c r="A14">
        <v>-4.6552277714641321E-2</v>
      </c>
      <c r="B14">
        <v>6.4284990141295018E-2</v>
      </c>
      <c r="C14">
        <v>0.13619970887111865</v>
      </c>
      <c r="D14">
        <v>0.13973547136413456</v>
      </c>
      <c r="E14">
        <v>0.12202370268573359</v>
      </c>
      <c r="F14">
        <v>-0.20162947933783926</v>
      </c>
      <c r="G14">
        <v>0.12745815910493064</v>
      </c>
      <c r="H14">
        <v>-0.12473962259918037</v>
      </c>
      <c r="I14">
        <v>-0.71308279915707384</v>
      </c>
      <c r="J14">
        <v>-0.15696538099037094</v>
      </c>
      <c r="K14">
        <v>0.26515145880399993</v>
      </c>
      <c r="L14">
        <v>0.11290241445479895</v>
      </c>
      <c r="M14">
        <v>0.34735386277002178</v>
      </c>
      <c r="N14">
        <v>-0.19119228114903464</v>
      </c>
      <c r="T14">
        <v>-8.503719482293377E-3</v>
      </c>
      <c r="U14">
        <v>7.0482163080315838E-2</v>
      </c>
      <c r="V14">
        <v>6.1978443598022459E-2</v>
      </c>
      <c r="W14">
        <v>-7.8985882562609216E-2</v>
      </c>
    </row>
    <row r="15" spans="1:23">
      <c r="A15">
        <v>-3.8536580392810105E-2</v>
      </c>
      <c r="B15">
        <v>0.13529322097595498</v>
      </c>
      <c r="C15">
        <v>0.12524056271768624</v>
      </c>
      <c r="D15">
        <v>0.10620870549027639</v>
      </c>
      <c r="E15">
        <v>0.1208463257260079</v>
      </c>
      <c r="F15">
        <v>-0.7347752532896461</v>
      </c>
      <c r="G15">
        <v>3.1512072890850673E-2</v>
      </c>
      <c r="H15">
        <v>-0.20513298964111082</v>
      </c>
      <c r="I15">
        <v>-0.69635079986647963</v>
      </c>
      <c r="J15">
        <v>-0.18460797487640068</v>
      </c>
      <c r="K15">
        <v>0.25608662505453395</v>
      </c>
      <c r="L15">
        <v>0.11062910192469463</v>
      </c>
      <c r="M15">
        <v>0.3383866058842338</v>
      </c>
      <c r="N15">
        <v>-0.18256518981976905</v>
      </c>
      <c r="T15">
        <v>-5.841182623014126E-2</v>
      </c>
      <c r="U15">
        <v>8.5845474395794305E-2</v>
      </c>
      <c r="V15">
        <v>2.7433648165653045E-2</v>
      </c>
      <c r="W15">
        <v>-0.14425730062593556</v>
      </c>
    </row>
    <row r="16" spans="1:23">
      <c r="A16">
        <v>6.6055072050461017E-3</v>
      </c>
      <c r="B16">
        <v>0.10741611507494087</v>
      </c>
      <c r="C16">
        <v>0.10572197631895999</v>
      </c>
      <c r="D16">
        <v>0.10171926841234846</v>
      </c>
      <c r="E16">
        <v>0.12100391576254527</v>
      </c>
      <c r="F16">
        <v>-1.0861019983578295</v>
      </c>
      <c r="G16">
        <v>9.9386820056315495E-2</v>
      </c>
      <c r="H16">
        <v>-0.25181266179090256</v>
      </c>
      <c r="I16">
        <v>-0.63526598803035528</v>
      </c>
      <c r="J16">
        <v>-0.16591480885866822</v>
      </c>
      <c r="K16">
        <v>0.23671927908757573</v>
      </c>
      <c r="L16">
        <v>0.12308811399536512</v>
      </c>
      <c r="M16">
        <v>0.3232594747247895</v>
      </c>
      <c r="N16">
        <v>-0.23225334341862364</v>
      </c>
      <c r="T16">
        <v>-8.1887737844178035E-2</v>
      </c>
      <c r="U16">
        <v>0.10129781796818071</v>
      </c>
      <c r="V16">
        <v>1.9410080124002679E-2</v>
      </c>
      <c r="W16">
        <v>-0.18318555581235874</v>
      </c>
    </row>
    <row r="17" spans="1:23">
      <c r="A17">
        <v>4.6020746110975674E-2</v>
      </c>
      <c r="B17">
        <v>0.12059388165465423</v>
      </c>
      <c r="C17">
        <v>0.10713672650340486</v>
      </c>
      <c r="D17">
        <v>0.10879697533747446</v>
      </c>
      <c r="E17">
        <v>0.12301727228529147</v>
      </c>
      <c r="F17">
        <v>-0.98470097714950278</v>
      </c>
      <c r="G17">
        <v>4.1171763391093741E-2</v>
      </c>
      <c r="H17">
        <v>-0.31520325700295471</v>
      </c>
      <c r="I17">
        <v>-0.67460855995103719</v>
      </c>
      <c r="J17">
        <v>-0.13693947060433331</v>
      </c>
      <c r="K17">
        <v>0.21183619038391116</v>
      </c>
      <c r="L17">
        <v>0.13649557898111142</v>
      </c>
      <c r="M17">
        <v>0.29534700629568617</v>
      </c>
      <c r="N17">
        <v>-0.2497949388480572</v>
      </c>
      <c r="T17">
        <v>-8.3630790186591558E-2</v>
      </c>
      <c r="U17">
        <v>9.7070001621726756E-2</v>
      </c>
      <c r="V17">
        <v>1.3439211435135198E-2</v>
      </c>
      <c r="W17">
        <v>-0.18070079180831833</v>
      </c>
    </row>
    <row r="18" spans="1:23">
      <c r="A18">
        <v>7.5830717344574305E-2</v>
      </c>
      <c r="B18">
        <v>0.19072097055949111</v>
      </c>
      <c r="C18">
        <v>9.3527751188744096E-2</v>
      </c>
      <c r="D18">
        <v>0.13627021779498971</v>
      </c>
      <c r="E18">
        <v>0.12124899941296419</v>
      </c>
      <c r="F18">
        <v>-1.2356068065349266</v>
      </c>
      <c r="G18">
        <v>-5.7144203449884579E-2</v>
      </c>
      <c r="H18">
        <v>-0.25211552874749421</v>
      </c>
      <c r="I18">
        <v>-0.7266577875051099</v>
      </c>
      <c r="J18">
        <v>-0.11235766106811171</v>
      </c>
      <c r="K18">
        <v>0.19896592256499945</v>
      </c>
      <c r="L18">
        <v>0.141894419479699</v>
      </c>
      <c r="M18">
        <v>0.2507769395002325</v>
      </c>
      <c r="N18">
        <v>-0.24978378698329684</v>
      </c>
      <c r="T18">
        <v>-0.10174498831736641</v>
      </c>
      <c r="U18">
        <v>0.11139707075507663</v>
      </c>
      <c r="V18">
        <v>9.6520824377102216E-3</v>
      </c>
      <c r="W18">
        <v>-0.21314205907244305</v>
      </c>
    </row>
    <row r="19" spans="1:23">
      <c r="A19">
        <v>9.3177203244216633E-2</v>
      </c>
      <c r="B19">
        <v>0.28897531304737067</v>
      </c>
      <c r="C19">
        <v>7.7487990048009325E-2</v>
      </c>
      <c r="D19">
        <v>0.15362540461526797</v>
      </c>
      <c r="E19">
        <v>0.10271305236357925</v>
      </c>
      <c r="F19">
        <v>-1.1249852003857566</v>
      </c>
      <c r="G19">
        <v>-1.2558969146789334E-2</v>
      </c>
      <c r="H19">
        <v>-0.26522276741296813</v>
      </c>
      <c r="I19">
        <v>-0.78275596343291243</v>
      </c>
      <c r="J19">
        <v>-0.12015030296411119</v>
      </c>
      <c r="K19">
        <v>0.17049697850528239</v>
      </c>
      <c r="L19">
        <v>0.16410695674132988</v>
      </c>
      <c r="M19">
        <v>0.23218350678119409</v>
      </c>
      <c r="N19">
        <v>-0.26446288481262975</v>
      </c>
      <c r="T19">
        <v>-9.1954977343494088E-2</v>
      </c>
      <c r="U19">
        <v>0.10886819370546245</v>
      </c>
      <c r="V19">
        <v>1.6913216361968367E-2</v>
      </c>
      <c r="W19">
        <v>-0.20082317104895653</v>
      </c>
    </row>
    <row r="20" spans="1:23">
      <c r="A20">
        <v>0.10850412137653009</v>
      </c>
      <c r="B20">
        <v>0.30091696423006531</v>
      </c>
      <c r="C20">
        <v>5.1415982697346624E-2</v>
      </c>
      <c r="D20">
        <v>0.14178751181473848</v>
      </c>
      <c r="E20">
        <v>8.8608049983532444E-2</v>
      </c>
      <c r="F20">
        <v>-0.81815598382457466</v>
      </c>
      <c r="G20">
        <v>-0.1817913454067972</v>
      </c>
      <c r="H20">
        <v>-0.21902272696769087</v>
      </c>
      <c r="I20">
        <v>-0.83618317989841617</v>
      </c>
      <c r="J20">
        <v>-0.11456913837919319</v>
      </c>
      <c r="K20">
        <v>0.16662567940495221</v>
      </c>
      <c r="L20">
        <v>0.12704157747118955</v>
      </c>
      <c r="M20">
        <v>0.23187061869717351</v>
      </c>
      <c r="N20">
        <v>-0.27458283339710859</v>
      </c>
      <c r="T20">
        <v>-8.7681050157018034E-2</v>
      </c>
      <c r="U20">
        <v>9.5535860875517339E-2</v>
      </c>
      <c r="V20">
        <v>7.8548107184993055E-3</v>
      </c>
      <c r="W20">
        <v>-0.18321691103253537</v>
      </c>
    </row>
    <row r="21" spans="1:23">
      <c r="A21">
        <v>0.11647440201705617</v>
      </c>
      <c r="B21">
        <v>0.32084492293397482</v>
      </c>
      <c r="C21">
        <v>5.0277991101301212E-2</v>
      </c>
      <c r="D21">
        <v>0.15111187662540815</v>
      </c>
      <c r="E21">
        <v>8.2106014058702603E-2</v>
      </c>
      <c r="F21">
        <v>-1.5506432106522361</v>
      </c>
      <c r="G21">
        <v>-0.23569463069254359</v>
      </c>
      <c r="H21">
        <v>-0.18255555739224893</v>
      </c>
      <c r="I21">
        <v>-0.86788811383655085</v>
      </c>
      <c r="J21">
        <v>-0.12403183692722147</v>
      </c>
      <c r="K21">
        <v>0.16037036623791046</v>
      </c>
      <c r="L21">
        <v>8.0353322205741484E-2</v>
      </c>
      <c r="M21">
        <v>0.20832613741194511</v>
      </c>
      <c r="N21">
        <v>-0.27548281303972461</v>
      </c>
      <c r="T21">
        <v>-0.14760222356774894</v>
      </c>
      <c r="U21">
        <v>0.13377762234704768</v>
      </c>
      <c r="V21">
        <v>-1.3824601220701255E-2</v>
      </c>
      <c r="W21">
        <v>-0.28137984591479659</v>
      </c>
    </row>
    <row r="22" spans="1:23">
      <c r="A22">
        <v>0.11652984338876798</v>
      </c>
      <c r="B22">
        <v>0.27484539766853688</v>
      </c>
      <c r="C22">
        <v>4.3480169298471094E-2</v>
      </c>
      <c r="D22">
        <v>0.11599223491079025</v>
      </c>
      <c r="E22">
        <v>3.9686387436020265E-2</v>
      </c>
      <c r="F22">
        <v>-1.8331147442833124</v>
      </c>
      <c r="G22">
        <v>-0.30044317300388035</v>
      </c>
      <c r="H22">
        <v>-0.18284624104023528</v>
      </c>
      <c r="I22">
        <v>-0.90977115491809957</v>
      </c>
      <c r="J22">
        <v>-0.10244700754451104</v>
      </c>
      <c r="K22">
        <v>0.1537171210013063</v>
      </c>
      <c r="L22">
        <v>7.1574281507914395E-2</v>
      </c>
      <c r="M22">
        <v>0.20016062079853686</v>
      </c>
      <c r="N22">
        <v>-0.28265848217264383</v>
      </c>
      <c r="T22">
        <v>-0.18537819621088134</v>
      </c>
      <c r="U22">
        <v>0.15001745121616533</v>
      </c>
      <c r="V22">
        <v>-3.5360744994716004E-2</v>
      </c>
      <c r="W22">
        <v>-0.33539564742704664</v>
      </c>
    </row>
    <row r="23" spans="1:23">
      <c r="A23">
        <v>0.12483457277095683</v>
      </c>
      <c r="B23">
        <v>0.21974153995434886</v>
      </c>
      <c r="C23">
        <v>4.6761770486831528E-2</v>
      </c>
      <c r="D23">
        <v>0.13274406069043554</v>
      </c>
      <c r="E23">
        <v>1.9009507425274075E-2</v>
      </c>
      <c r="F23">
        <v>-1.9146940062205511</v>
      </c>
      <c r="G23">
        <v>-0.18174445239354364</v>
      </c>
      <c r="H23">
        <v>-0.17295688070563819</v>
      </c>
      <c r="I23">
        <v>-0.86308512302220475</v>
      </c>
      <c r="J23">
        <v>-7.3132240895585315E-2</v>
      </c>
      <c r="K23">
        <v>0.15296841711978998</v>
      </c>
      <c r="L23">
        <v>2.7987648615323824E-3</v>
      </c>
      <c r="M23">
        <v>0.20202079860573413</v>
      </c>
      <c r="N23">
        <v>-0.26697682413621171</v>
      </c>
      <c r="T23">
        <v>-0.18369357824705942</v>
      </c>
      <c r="U23">
        <v>0.15238976845954333</v>
      </c>
      <c r="V23">
        <v>-3.1303809787516096E-2</v>
      </c>
      <c r="W23">
        <v>-0.33608334670660278</v>
      </c>
    </row>
    <row r="24" spans="1:23">
      <c r="A24">
        <v>0.10333008554905149</v>
      </c>
      <c r="B24">
        <v>0.23722802456840919</v>
      </c>
      <c r="C24">
        <v>4.9678562273147819E-2</v>
      </c>
      <c r="D24">
        <v>0.13172839274961179</v>
      </c>
      <c r="E24">
        <v>1.2195552431605861E-2</v>
      </c>
      <c r="F24">
        <v>-1.6104611384496987</v>
      </c>
      <c r="G24">
        <v>-0.23029207694339537</v>
      </c>
      <c r="H24">
        <v>-0.15527083097312333</v>
      </c>
      <c r="I24">
        <v>-0.85510490461540212</v>
      </c>
      <c r="J24">
        <v>-5.7161700757828185E-2</v>
      </c>
      <c r="K24">
        <v>0.16954085324177703</v>
      </c>
      <c r="L24">
        <v>-2.2756210418605274E-2</v>
      </c>
      <c r="M24">
        <v>0.20118056662556355</v>
      </c>
      <c r="N24">
        <v>-0.2040947935965754</v>
      </c>
      <c r="T24">
        <v>-0.15930425845110441</v>
      </c>
      <c r="U24">
        <v>0.13359615517514617</v>
      </c>
      <c r="V24">
        <v>-2.5708103275958238E-2</v>
      </c>
      <c r="W24">
        <v>-0.29290041362625058</v>
      </c>
    </row>
    <row r="25" spans="1:23">
      <c r="A25">
        <v>0.10962341049338026</v>
      </c>
      <c r="B25">
        <v>0.1904767662596587</v>
      </c>
      <c r="C25">
        <v>5.0511747515775723E-2</v>
      </c>
      <c r="D25">
        <v>9.9913500766214303E-2</v>
      </c>
      <c r="E25">
        <v>-2.3014024182672621E-2</v>
      </c>
      <c r="F25">
        <v>-1.797503307072863</v>
      </c>
      <c r="G25">
        <v>-3.4130581674071125E-2</v>
      </c>
      <c r="H25">
        <v>-7.8721320939695971E-2</v>
      </c>
      <c r="I25">
        <v>-0.93431857178191591</v>
      </c>
      <c r="J25">
        <v>-1.2087234898160201E-2</v>
      </c>
      <c r="K25">
        <v>0.1996774362194691</v>
      </c>
      <c r="L25">
        <v>-7.5108242508815648E-3</v>
      </c>
      <c r="M25">
        <v>0.20423813454216549</v>
      </c>
      <c r="N25">
        <v>-0.19871615878424437</v>
      </c>
      <c r="T25">
        <v>-0.15939721627056008</v>
      </c>
      <c r="U25">
        <v>0.14710362772375613</v>
      </c>
      <c r="V25">
        <v>-1.2293588546803957E-2</v>
      </c>
      <c r="W25">
        <v>-0.30650084399431621</v>
      </c>
    </row>
    <row r="26" spans="1:23">
      <c r="A26">
        <v>0.153189268559767</v>
      </c>
      <c r="B26">
        <v>0.21104328390000704</v>
      </c>
      <c r="C26">
        <v>4.399488899868978E-2</v>
      </c>
      <c r="D26">
        <v>6.2678455275284817E-2</v>
      </c>
      <c r="E26">
        <v>-6.8811776894823429E-2</v>
      </c>
      <c r="F26">
        <v>-1.7851559774326002</v>
      </c>
      <c r="G26">
        <v>-5.7490457387713079E-2</v>
      </c>
      <c r="H26">
        <v>-6.1826589343456861E-2</v>
      </c>
      <c r="I26">
        <v>-0.88438809975760835</v>
      </c>
      <c r="J26">
        <v>2.3284025604146177E-2</v>
      </c>
      <c r="K26">
        <v>0.2118377685901805</v>
      </c>
      <c r="L26">
        <v>-3.8046026567677957E-2</v>
      </c>
      <c r="M26">
        <v>0.20631072506063058</v>
      </c>
      <c r="N26">
        <v>-0.19134129614807505</v>
      </c>
      <c r="T26">
        <v>-0.15533727196737493</v>
      </c>
      <c r="U26">
        <v>0.14531134242922517</v>
      </c>
      <c r="V26">
        <v>-1.0025929538149764E-2</v>
      </c>
      <c r="W26">
        <v>-0.30064861439660007</v>
      </c>
    </row>
    <row r="27" spans="1:23">
      <c r="A27">
        <v>0.15678455076148623</v>
      </c>
      <c r="B27">
        <v>0.17244406794786371</v>
      </c>
      <c r="C27">
        <v>5.5268688462648874E-2</v>
      </c>
      <c r="D27">
        <v>4.4961685363875126E-2</v>
      </c>
      <c r="E27">
        <v>-8.6512465813220141E-2</v>
      </c>
      <c r="F27">
        <v>-1.7948391410505629</v>
      </c>
      <c r="G27">
        <v>3.2662770136151043E-2</v>
      </c>
      <c r="H27">
        <v>-0.11081267359618474</v>
      </c>
      <c r="I27">
        <v>-0.86454296095139382</v>
      </c>
      <c r="J27">
        <v>3.1581293576872518E-2</v>
      </c>
      <c r="K27">
        <v>0.22146800658283694</v>
      </c>
      <c r="L27">
        <v>-5.3585332149468118E-2</v>
      </c>
      <c r="M27">
        <v>0.21910624073780305</v>
      </c>
      <c r="N27">
        <v>-0.18192106999118396</v>
      </c>
      <c r="T27">
        <v>-0.15413830999874828</v>
      </c>
      <c r="U27">
        <v>0.14545541285473718</v>
      </c>
      <c r="V27">
        <v>-8.6828971440111036E-3</v>
      </c>
      <c r="W27">
        <v>-0.29959372285348546</v>
      </c>
    </row>
    <row r="28" spans="1:23">
      <c r="A28">
        <v>0.16860246426041492</v>
      </c>
      <c r="B28">
        <v>0.22530633716373449</v>
      </c>
      <c r="C28">
        <v>5.8702981217393035E-2</v>
      </c>
      <c r="D28">
        <v>3.7994627077912235E-2</v>
      </c>
      <c r="E28">
        <v>-7.9694833982658586E-2</v>
      </c>
      <c r="F28">
        <v>-2.3898509297867925</v>
      </c>
      <c r="G28">
        <v>0.10490762441619172</v>
      </c>
      <c r="H28">
        <v>-8.5167917570936336E-3</v>
      </c>
      <c r="I28">
        <v>-0.8602704534592982</v>
      </c>
      <c r="J28">
        <v>2.4770148688680868E-2</v>
      </c>
      <c r="K28">
        <v>0.24556909965470064</v>
      </c>
      <c r="L28">
        <v>-2.6178532719381392E-2</v>
      </c>
      <c r="M28">
        <v>0.21221356091343974</v>
      </c>
      <c r="N28">
        <v>-0.18406493795241946</v>
      </c>
      <c r="T28">
        <v>-0.17646497401894118</v>
      </c>
      <c r="U28">
        <v>0.18542663291476749</v>
      </c>
      <c r="V28">
        <v>8.9616588958263133E-3</v>
      </c>
      <c r="W28">
        <v>-0.3618916069337087</v>
      </c>
    </row>
    <row r="29" spans="1:23">
      <c r="A29">
        <v>0.21709977226645016</v>
      </c>
      <c r="B29">
        <v>0.23805718666567632</v>
      </c>
      <c r="C29">
        <v>8.9793169274956008E-2</v>
      </c>
      <c r="D29">
        <v>2.0513365246900672E-2</v>
      </c>
      <c r="E29">
        <v>-6.2392985352016261E-2</v>
      </c>
      <c r="F29">
        <v>-1.8614441435481677</v>
      </c>
      <c r="G29">
        <v>-3.4632141731329114E-2</v>
      </c>
      <c r="H29">
        <v>-7.288806610255949E-2</v>
      </c>
      <c r="I29">
        <v>-0.87869754833498304</v>
      </c>
      <c r="J29">
        <v>7.1793532779974814E-2</v>
      </c>
      <c r="K29">
        <v>0.24890873593769869</v>
      </c>
      <c r="L29">
        <v>2.5409830232345512E-2</v>
      </c>
      <c r="M29">
        <v>0.21554216544815114</v>
      </c>
      <c r="N29">
        <v>-0.18287763305158422</v>
      </c>
      <c r="T29">
        <v>-0.14041534001917758</v>
      </c>
      <c r="U29">
        <v>0.15248010503211792</v>
      </c>
      <c r="V29">
        <v>1.2064765012940348E-2</v>
      </c>
      <c r="W29">
        <v>-0.2928954450512955</v>
      </c>
    </row>
    <row r="30" spans="1:23">
      <c r="A30">
        <v>0.2125673502685278</v>
      </c>
      <c r="B30">
        <v>0.28129492758456343</v>
      </c>
      <c r="C30">
        <v>0.11355979956921938</v>
      </c>
      <c r="D30">
        <v>3.8338639300876332E-2</v>
      </c>
      <c r="E30">
        <v>-5.0000640805115903E-2</v>
      </c>
      <c r="F30">
        <v>-2.2748745921228828</v>
      </c>
      <c r="G30">
        <v>9.0125338198068228E-3</v>
      </c>
      <c r="H30">
        <v>-4.7509859538504839E-2</v>
      </c>
      <c r="I30">
        <v>-0.90481668779581659</v>
      </c>
      <c r="J30">
        <v>0.12985707011808789</v>
      </c>
      <c r="K30">
        <v>0.20602964382780431</v>
      </c>
      <c r="L30">
        <v>1.0392297259136929E-3</v>
      </c>
      <c r="M30">
        <v>0.21148343888994331</v>
      </c>
      <c r="N30">
        <v>-0.16043258867406146</v>
      </c>
      <c r="T30">
        <v>-0.15960369541654562</v>
      </c>
      <c r="U30">
        <v>0.18021040939731678</v>
      </c>
      <c r="V30">
        <v>2.0606713980771157E-2</v>
      </c>
      <c r="W30">
        <v>-0.33981410481386243</v>
      </c>
    </row>
    <row r="31" spans="1:23">
      <c r="A31">
        <v>0.19865940631184964</v>
      </c>
      <c r="B31">
        <v>0.3218034256045943</v>
      </c>
      <c r="C31">
        <v>0.13551168938330749</v>
      </c>
      <c r="D31">
        <v>2.5709689672549718E-2</v>
      </c>
      <c r="E31">
        <v>-3.4860758262944103E-2</v>
      </c>
      <c r="F31">
        <v>-1.9364676355905965</v>
      </c>
      <c r="G31">
        <v>4.6684179632245026E-2</v>
      </c>
      <c r="H31">
        <v>-0.13682502928021356</v>
      </c>
      <c r="I31">
        <v>-0.98911481405740576</v>
      </c>
      <c r="J31">
        <v>0.14434677250180161</v>
      </c>
      <c r="K31">
        <v>0.17830625511458553</v>
      </c>
      <c r="L31">
        <v>4.238726336580774E-2</v>
      </c>
      <c r="M31">
        <v>0.21685537355161344</v>
      </c>
      <c r="N31">
        <v>-0.15973950622196564</v>
      </c>
      <c r="T31">
        <v>-0.1390531205910551</v>
      </c>
      <c r="U31">
        <v>0.16187148024718692</v>
      </c>
      <c r="V31">
        <v>2.2818359656131826E-2</v>
      </c>
      <c r="W31">
        <v>-0.30092460083824202</v>
      </c>
    </row>
    <row r="32" spans="1:23">
      <c r="A32">
        <v>0.19756637501027607</v>
      </c>
      <c r="B32">
        <v>0.2901001531190126</v>
      </c>
      <c r="C32">
        <v>0.15437465417857976</v>
      </c>
      <c r="D32">
        <v>1.8298740765471E-2</v>
      </c>
      <c r="E32">
        <v>-5.3345692366990216E-2</v>
      </c>
      <c r="F32">
        <v>-1.9213450956032405</v>
      </c>
      <c r="G32">
        <v>6.3961486300042392E-2</v>
      </c>
      <c r="H32">
        <v>-0.19645973744629619</v>
      </c>
      <c r="I32">
        <v>-1.0575842670240121</v>
      </c>
      <c r="J32">
        <v>0.15570416666652614</v>
      </c>
      <c r="K32">
        <v>0.17138713311975334</v>
      </c>
      <c r="L32">
        <v>8.1015056750712133E-2</v>
      </c>
      <c r="M32">
        <v>0.2009457361880313</v>
      </c>
      <c r="N32">
        <v>-0.14252347902720408</v>
      </c>
      <c r="T32">
        <v>-0.14556462638352421</v>
      </c>
      <c r="U32">
        <v>0.16286102424780435</v>
      </c>
      <c r="V32">
        <v>1.7296397864280139E-2</v>
      </c>
      <c r="W32">
        <v>-0.30842565063132854</v>
      </c>
    </row>
    <row r="33" spans="1:23">
      <c r="A33">
        <v>0.20064301252866568</v>
      </c>
      <c r="B33">
        <v>0.27250200742037012</v>
      </c>
      <c r="C33">
        <v>0.12812469437534674</v>
      </c>
      <c r="D33">
        <v>5.3487043100020726E-2</v>
      </c>
      <c r="E33">
        <v>-3.6167261531013961E-2</v>
      </c>
      <c r="F33">
        <v>-1.9574623432182632</v>
      </c>
      <c r="G33">
        <v>-4.2359107577756738E-2</v>
      </c>
      <c r="H33">
        <v>-0.34207149533410774</v>
      </c>
      <c r="I33">
        <v>-0.98493480693647284</v>
      </c>
      <c r="J33">
        <v>9.4129863842684833E-2</v>
      </c>
      <c r="K33">
        <v>0.15351480872253748</v>
      </c>
      <c r="L33">
        <v>7.5559741443573109E-2</v>
      </c>
      <c r="M33">
        <v>0.18101279835846978</v>
      </c>
      <c r="N33">
        <v>-0.13846938457688929</v>
      </c>
      <c r="T33">
        <v>-0.16732074495591684</v>
      </c>
      <c r="U33">
        <v>0.1616184783190136</v>
      </c>
      <c r="V33">
        <v>-5.702266636903236E-3</v>
      </c>
      <c r="W33">
        <v>-0.32893922327493041</v>
      </c>
    </row>
    <row r="34" spans="1:23">
      <c r="A34">
        <v>0.16949067709442101</v>
      </c>
      <c r="B34">
        <v>0.40222698802500134</v>
      </c>
      <c r="C34">
        <v>0.16049751974428805</v>
      </c>
      <c r="D34">
        <v>5.9745735688978285E-2</v>
      </c>
      <c r="E34">
        <v>1.5239980393270569E-2</v>
      </c>
      <c r="F34">
        <v>-2.1524142939941822</v>
      </c>
      <c r="G34">
        <v>-4.4760832388997418E-2</v>
      </c>
      <c r="H34">
        <v>-0.40883270267542049</v>
      </c>
      <c r="I34">
        <v>-1.0426823130413541</v>
      </c>
      <c r="J34">
        <v>0.10961597548664807</v>
      </c>
      <c r="K34">
        <v>0.15495950948393455</v>
      </c>
      <c r="L34">
        <v>7.7682757232489394E-2</v>
      </c>
      <c r="M34">
        <v>0.16498105358357545</v>
      </c>
      <c r="N34">
        <v>-0.1346638165282279</v>
      </c>
      <c r="T34">
        <v>-0.17635098299254109</v>
      </c>
      <c r="U34">
        <v>0.17792289798107774</v>
      </c>
      <c r="V34">
        <v>1.571914988536649E-3</v>
      </c>
      <c r="W34">
        <v>-0.35427388097361884</v>
      </c>
    </row>
    <row r="35" spans="1:23">
      <c r="A35">
        <v>0.1607736395742817</v>
      </c>
      <c r="B35">
        <v>0.43638980932951721</v>
      </c>
      <c r="C35">
        <v>0.15461532402174527</v>
      </c>
      <c r="D35">
        <v>0.13257329315626476</v>
      </c>
      <c r="E35">
        <v>7.4921685187384901E-2</v>
      </c>
      <c r="F35">
        <v>-2.3062851789926659</v>
      </c>
      <c r="G35">
        <v>-0.11675490101083996</v>
      </c>
      <c r="H35">
        <v>-0.42849565330835049</v>
      </c>
      <c r="I35">
        <v>-1.0688914615000753</v>
      </c>
      <c r="J35">
        <v>0.10978752106431565</v>
      </c>
      <c r="K35">
        <v>0.1438190402391597</v>
      </c>
      <c r="L35">
        <v>7.1082579411410662E-2</v>
      </c>
      <c r="M35">
        <v>0.13450041848257671</v>
      </c>
      <c r="N35">
        <v>-0.13716179630779124</v>
      </c>
      <c r="T35">
        <v>-0.18850897718950477</v>
      </c>
      <c r="U35">
        <v>0.18897487672616814</v>
      </c>
      <c r="V35">
        <v>4.6589953666337225E-4</v>
      </c>
      <c r="W35">
        <v>-0.37748385391567291</v>
      </c>
    </row>
    <row r="36" spans="1:23">
      <c r="A36">
        <v>0.15182148532355066</v>
      </c>
      <c r="B36">
        <v>0.32933969831778287</v>
      </c>
      <c r="C36">
        <v>0.15061316664924107</v>
      </c>
      <c r="D36">
        <v>0.1399329357834439</v>
      </c>
      <c r="E36">
        <v>4.9081783966138215E-2</v>
      </c>
      <c r="F36">
        <v>-2.4742316252127727</v>
      </c>
      <c r="G36">
        <v>-4.9638076952831289E-2</v>
      </c>
      <c r="H36">
        <v>-0.67942362014461499</v>
      </c>
      <c r="I36">
        <v>-1.112071207833498</v>
      </c>
      <c r="J36">
        <v>8.725418955286042E-2</v>
      </c>
      <c r="K36">
        <v>0.10849106646685408</v>
      </c>
      <c r="L36">
        <v>6.1659148404619453E-2</v>
      </c>
      <c r="M36">
        <v>0.11891145872344927</v>
      </c>
      <c r="N36">
        <v>-0.13403596260289574</v>
      </c>
      <c r="T36">
        <v>-0.23230682568276231</v>
      </c>
      <c r="U36">
        <v>0.20025777800043917</v>
      </c>
      <c r="V36">
        <v>-3.204904768232314E-2</v>
      </c>
      <c r="W36">
        <v>-0.43256460368320149</v>
      </c>
    </row>
    <row r="37" spans="1:23">
      <c r="A37">
        <v>0.10047187068073021</v>
      </c>
      <c r="B37">
        <v>0.26403576881260948</v>
      </c>
      <c r="C37">
        <v>0.12858908644407296</v>
      </c>
      <c r="D37">
        <v>0.14670406030709371</v>
      </c>
      <c r="E37">
        <v>6.7631055788371197E-2</v>
      </c>
      <c r="F37">
        <v>-2.8194527836576686</v>
      </c>
      <c r="G37">
        <v>9.1751824519835434E-2</v>
      </c>
      <c r="H37">
        <v>-0.71185353695230258</v>
      </c>
      <c r="I37">
        <v>-1.101882831952679</v>
      </c>
      <c r="J37">
        <v>0.11834418493377076</v>
      </c>
      <c r="K37">
        <v>0.11517641052403838</v>
      </c>
      <c r="L37">
        <v>4.2675155726006171E-2</v>
      </c>
      <c r="M37">
        <v>8.3175543591976209E-2</v>
      </c>
      <c r="N37">
        <v>-0.14314513985534683</v>
      </c>
      <c r="T37">
        <v>-0.25841280936353517</v>
      </c>
      <c r="U37">
        <v>0.22142084036002896</v>
      </c>
      <c r="V37">
        <v>-3.6991969003506209E-2</v>
      </c>
      <c r="W37">
        <v>-0.47983364972356413</v>
      </c>
    </row>
    <row r="38" spans="1:23">
      <c r="A38">
        <v>0.11758675480905617</v>
      </c>
      <c r="B38">
        <v>0.43229892863747044</v>
      </c>
      <c r="C38">
        <v>0.11445874248966414</v>
      </c>
      <c r="D38">
        <v>0.12933941744837318</v>
      </c>
      <c r="E38">
        <v>0.11224799641145677</v>
      </c>
      <c r="F38">
        <v>-1.9598241234642986</v>
      </c>
      <c r="G38">
        <v>0.22945218768867992</v>
      </c>
      <c r="H38">
        <v>-0.69403538610387205</v>
      </c>
      <c r="I38">
        <v>-1.0377367585865689</v>
      </c>
      <c r="J38">
        <v>0.13531844654190528</v>
      </c>
      <c r="K38">
        <v>0.16628724060019173</v>
      </c>
      <c r="L38">
        <v>4.5729173862436835E-2</v>
      </c>
      <c r="M38">
        <v>5.264581822365122E-2</v>
      </c>
      <c r="N38">
        <v>-0.15994914082862199</v>
      </c>
      <c r="T38">
        <v>-0.1654414787336054</v>
      </c>
      <c r="U38">
        <v>0.17206984329872338</v>
      </c>
      <c r="V38">
        <v>6.6283645651179779E-3</v>
      </c>
      <c r="W38">
        <v>-0.33751132203232881</v>
      </c>
    </row>
    <row r="39" spans="1:23">
      <c r="A39">
        <v>0.14579854425911404</v>
      </c>
      <c r="B39">
        <v>0.4215780552661148</v>
      </c>
      <c r="C39">
        <v>9.8455258165439874E-2</v>
      </c>
      <c r="D39">
        <v>0.13796619706678959</v>
      </c>
      <c r="E39">
        <v>0.12612779054282036</v>
      </c>
      <c r="F39">
        <v>-1.5050103198533149</v>
      </c>
      <c r="G39">
        <v>0.21576030453997763</v>
      </c>
      <c r="H39">
        <v>-0.6857963632570796</v>
      </c>
      <c r="I39">
        <v>-1.0141226525711324</v>
      </c>
      <c r="J39">
        <v>0.1336445878082308</v>
      </c>
      <c r="K39">
        <v>0.16554813198549345</v>
      </c>
      <c r="L39">
        <v>3.1020856271632771E-3</v>
      </c>
      <c r="M39">
        <v>9.6899528285170344E-3</v>
      </c>
      <c r="N39">
        <v>-0.16882100338920114</v>
      </c>
      <c r="T39">
        <v>-0.13686281649864765</v>
      </c>
      <c r="U39">
        <v>0.14574064800973716</v>
      </c>
      <c r="V39">
        <v>8.8778315110895067E-3</v>
      </c>
      <c r="W39">
        <v>-0.28260346450838481</v>
      </c>
    </row>
    <row r="40" spans="1:23">
      <c r="A40">
        <v>0.16037815065060157</v>
      </c>
      <c r="B40">
        <v>0.39613826895952975</v>
      </c>
      <c r="C40">
        <v>0.11532350627903559</v>
      </c>
      <c r="D40">
        <v>0.13812812666045382</v>
      </c>
      <c r="E40">
        <v>0.17077181795639906</v>
      </c>
      <c r="F40">
        <v>-1.3821872901281118</v>
      </c>
      <c r="G40">
        <v>0.23790581036940894</v>
      </c>
      <c r="H40">
        <v>-0.675956800060864</v>
      </c>
      <c r="I40">
        <v>-0.99336178388186736</v>
      </c>
      <c r="J40">
        <v>0.13207981950689235</v>
      </c>
      <c r="K40">
        <v>0.15218977398933692</v>
      </c>
      <c r="L40">
        <v>-3.069177061661367E-2</v>
      </c>
      <c r="M40">
        <v>-1.1093730948948166E-2</v>
      </c>
      <c r="N40">
        <v>-0.17763374120323078</v>
      </c>
      <c r="T40">
        <v>-0.12628641731914125</v>
      </c>
      <c r="U40">
        <v>0.13877351664619558</v>
      </c>
      <c r="V40">
        <v>1.248709932705433E-2</v>
      </c>
      <c r="W40">
        <v>-0.26505993396533684</v>
      </c>
    </row>
    <row r="41" spans="1:23">
      <c r="A41">
        <v>0.17674036499046708</v>
      </c>
      <c r="B41">
        <v>0.439969109987012</v>
      </c>
      <c r="C41">
        <v>0.12782568553028018</v>
      </c>
      <c r="D41">
        <v>0.18631923781736681</v>
      </c>
      <c r="E41">
        <v>0.19302631354084121</v>
      </c>
      <c r="F41">
        <v>-1.6650726170090895</v>
      </c>
      <c r="G41">
        <v>0.24209799616883698</v>
      </c>
      <c r="H41">
        <v>-0.52118479593551104</v>
      </c>
      <c r="I41">
        <v>-0.9442557238111069</v>
      </c>
      <c r="J41">
        <v>0.16883393913898093</v>
      </c>
      <c r="K41">
        <v>0.13790595599125366</v>
      </c>
      <c r="L41">
        <v>-2.7328946828118261E-2</v>
      </c>
      <c r="M41">
        <v>-1.6913234773951125E-2</v>
      </c>
      <c r="N41">
        <v>-0.18820440114477943</v>
      </c>
      <c r="T41">
        <v>-0.12073150830982267</v>
      </c>
      <c r="U41">
        <v>0.15168456978960126</v>
      </c>
      <c r="V41">
        <v>3.0953061479778596E-2</v>
      </c>
      <c r="W41">
        <v>-0.27241607809942392</v>
      </c>
    </row>
    <row r="42" spans="1:23">
      <c r="A42">
        <v>0.19893178671027095</v>
      </c>
      <c r="B42">
        <v>0.24562832787658606</v>
      </c>
      <c r="C42">
        <v>0.12993980652771656</v>
      </c>
      <c r="D42">
        <v>0.23115125551915827</v>
      </c>
      <c r="E42">
        <v>0.24352855104091187</v>
      </c>
      <c r="F42">
        <v>-1.475381169264117</v>
      </c>
      <c r="G42">
        <v>0.20720401956342838</v>
      </c>
      <c r="H42">
        <v>-0.51242823030827056</v>
      </c>
      <c r="I42">
        <v>-0.87851018431680294</v>
      </c>
      <c r="J42">
        <v>0.16505447620595465</v>
      </c>
      <c r="K42">
        <v>0.12366438514229539</v>
      </c>
      <c r="L42">
        <v>-2.82972163701566E-2</v>
      </c>
      <c r="M42">
        <v>-4.8157083593096672E-3</v>
      </c>
      <c r="N42">
        <v>-0.20426617541462422</v>
      </c>
      <c r="T42">
        <v>-0.1113282911033542</v>
      </c>
      <c r="U42">
        <v>0.13658405698958323</v>
      </c>
      <c r="V42">
        <v>2.5255765886229034E-2</v>
      </c>
      <c r="W42">
        <v>-0.24791234809293744</v>
      </c>
    </row>
    <row r="43" spans="1:23">
      <c r="A43">
        <v>0.20683808052361141</v>
      </c>
      <c r="B43">
        <v>0.1361769967330973</v>
      </c>
      <c r="C43">
        <v>0.13952775209195978</v>
      </c>
      <c r="D43">
        <v>0.21522450097233692</v>
      </c>
      <c r="E43">
        <v>0.2201935402168258</v>
      </c>
      <c r="F43">
        <v>-1.3410243556342589</v>
      </c>
      <c r="G43">
        <v>0.16964645086765828</v>
      </c>
      <c r="H43">
        <v>-0.42562528545156064</v>
      </c>
      <c r="I43">
        <v>-0.78496415663836683</v>
      </c>
      <c r="J43">
        <v>0.18128488668137199</v>
      </c>
      <c r="K43">
        <v>0.13079720447838478</v>
      </c>
      <c r="L43">
        <v>-7.1453281677843206E-3</v>
      </c>
      <c r="M43">
        <v>1.3561432297497067E-2</v>
      </c>
      <c r="N43">
        <v>-0.20741111748733182</v>
      </c>
      <c r="T43">
        <v>-9.663709989403993E-2</v>
      </c>
      <c r="U43">
        <v>0.12320406071899036</v>
      </c>
      <c r="V43">
        <v>2.6566960824950428E-2</v>
      </c>
      <c r="W43">
        <v>-0.21984116061303027</v>
      </c>
    </row>
    <row r="44" spans="1:23">
      <c r="A44">
        <v>0.19435844479517178</v>
      </c>
      <c r="B44">
        <v>0.17500833697928353</v>
      </c>
      <c r="C44">
        <v>0.16159222496651554</v>
      </c>
      <c r="D44">
        <v>0.24521956161235936</v>
      </c>
      <c r="E44">
        <v>0.22610336132621423</v>
      </c>
      <c r="F44">
        <v>-1.0618530649365319</v>
      </c>
      <c r="G44">
        <v>0.16881981987791073</v>
      </c>
      <c r="H44">
        <v>-0.28968447898964922</v>
      </c>
      <c r="I44">
        <v>-0.75906656514277837</v>
      </c>
      <c r="J44">
        <v>0.22138244036828014</v>
      </c>
      <c r="K44">
        <v>0.14520514878440066</v>
      </c>
      <c r="L44">
        <v>-2.0825837575074793E-3</v>
      </c>
      <c r="M44">
        <v>3.7371798076892615E-2</v>
      </c>
      <c r="N44">
        <v>-0.21501746075099765</v>
      </c>
      <c r="T44">
        <v>-5.3760215485031147E-2</v>
      </c>
      <c r="U44">
        <v>0.10739758993960352</v>
      </c>
      <c r="V44">
        <v>5.3637374454572374E-2</v>
      </c>
      <c r="W44">
        <v>-0.16115780542463468</v>
      </c>
    </row>
    <row r="45" spans="1:23">
      <c r="A45">
        <v>0.2493866566458337</v>
      </c>
      <c r="B45">
        <v>0.18884350658439575</v>
      </c>
      <c r="C45">
        <v>0.16439697434706935</v>
      </c>
      <c r="D45">
        <v>0.24318984605137794</v>
      </c>
      <c r="E45">
        <v>0.22232839911989566</v>
      </c>
      <c r="F45">
        <v>-0.52788363029019969</v>
      </c>
      <c r="G45">
        <v>8.9971568513287803E-2</v>
      </c>
      <c r="H45">
        <v>-0.24207739871410539</v>
      </c>
      <c r="I45">
        <v>-0.7903868052644647</v>
      </c>
      <c r="J45">
        <v>0.17058316854665284</v>
      </c>
      <c r="K45">
        <v>0.13508864922864333</v>
      </c>
      <c r="L45">
        <v>-6.3014669342278673E-3</v>
      </c>
      <c r="M45">
        <v>8.2564914256387123E-2</v>
      </c>
      <c r="N45">
        <v>-0.2086919174497881</v>
      </c>
      <c r="T45">
        <v>-1.6356252525660166E-2</v>
      </c>
      <c r="U45">
        <v>8.4436493848009248E-2</v>
      </c>
      <c r="V45">
        <v>6.8080241322349078E-2</v>
      </c>
      <c r="W45">
        <v>-0.10079274637366942</v>
      </c>
    </row>
    <row r="46" spans="1:23">
      <c r="A46">
        <v>0.22855208515488767</v>
      </c>
      <c r="B46">
        <v>-2.416207198392839E-2</v>
      </c>
      <c r="C46">
        <v>0.16264549589354133</v>
      </c>
      <c r="D46">
        <v>0.25916182442346536</v>
      </c>
      <c r="E46">
        <v>0.19243645966877299</v>
      </c>
      <c r="F46">
        <v>-1.2948745907350059</v>
      </c>
      <c r="G46">
        <v>2.6576990486963936E-2</v>
      </c>
      <c r="H46">
        <v>-0.15047351052067737</v>
      </c>
      <c r="I46">
        <v>-0.81295203357687229</v>
      </c>
      <c r="J46">
        <v>0.14090515256353464</v>
      </c>
      <c r="K46">
        <v>7.6590091930377246E-2</v>
      </c>
      <c r="L46">
        <v>2.9554558208033446E-3</v>
      </c>
      <c r="M46">
        <v>0.12226931749649955</v>
      </c>
      <c r="N46">
        <v>-0.22508762631749074</v>
      </c>
      <c r="T46">
        <v>-9.253263997822346E-2</v>
      </c>
      <c r="U46">
        <v>0.11757528045684916</v>
      </c>
      <c r="V46">
        <v>2.50426404786257E-2</v>
      </c>
      <c r="W46">
        <v>-0.21010792043507262</v>
      </c>
    </row>
    <row r="47" spans="1:23">
      <c r="A47">
        <v>0.24546240471759051</v>
      </c>
      <c r="B47">
        <v>9.6784266766181126E-3</v>
      </c>
      <c r="C47">
        <v>0.18055081354544344</v>
      </c>
      <c r="D47">
        <v>0.25673698582138227</v>
      </c>
      <c r="E47">
        <v>0.19357254826987003</v>
      </c>
      <c r="F47">
        <v>-1.583723348219201</v>
      </c>
      <c r="G47">
        <v>-0.12766311281801523</v>
      </c>
      <c r="H47">
        <v>-3.9461577434116935E-2</v>
      </c>
      <c r="I47">
        <v>-0.81113535014997939</v>
      </c>
      <c r="J47">
        <v>0.1145455125476582</v>
      </c>
      <c r="K47">
        <v>5.474694340494074E-2</v>
      </c>
      <c r="L47">
        <v>1.9391147886215425E-2</v>
      </c>
      <c r="M47">
        <v>0.17418728934607902</v>
      </c>
      <c r="N47">
        <v>-0.23597494598673996</v>
      </c>
      <c r="T47">
        <v>-0.11064901874230391</v>
      </c>
      <c r="U47">
        <v>0.13488944532010763</v>
      </c>
      <c r="V47">
        <v>2.4240426577803717E-2</v>
      </c>
      <c r="W47">
        <v>-0.24553846406241153</v>
      </c>
    </row>
    <row r="48" spans="1:23">
      <c r="A48">
        <v>0.21009323511182387</v>
      </c>
      <c r="B48">
        <v>3.6235555036345568E-2</v>
      </c>
      <c r="C48">
        <v>0.1653538877086167</v>
      </c>
      <c r="D48">
        <v>0.26171723951500359</v>
      </c>
      <c r="E48">
        <v>0.17652432716749056</v>
      </c>
      <c r="F48">
        <v>-2.0509371756794401</v>
      </c>
      <c r="G48">
        <v>-0.20774509819009457</v>
      </c>
      <c r="H48">
        <v>-2.5993312087170706E-2</v>
      </c>
      <c r="I48">
        <v>-0.76029275714501354</v>
      </c>
      <c r="J48">
        <v>0.12347248849296445</v>
      </c>
      <c r="K48">
        <v>6.1468210339142348E-2</v>
      </c>
      <c r="L48">
        <v>2.2976330214824273E-2</v>
      </c>
      <c r="M48">
        <v>0.22618199689771745</v>
      </c>
      <c r="N48">
        <v>-0.25112001782303645</v>
      </c>
      <c r="T48">
        <v>-0.14371893503148761</v>
      </c>
      <c r="U48">
        <v>0.16316614839592833</v>
      </c>
      <c r="V48">
        <v>1.9447213364440719E-2</v>
      </c>
      <c r="W48">
        <v>-0.30688508342741594</v>
      </c>
    </row>
    <row r="49" spans="1:23">
      <c r="A49">
        <v>0.19935039204054478</v>
      </c>
      <c r="B49">
        <v>2.1394374787715109E-2</v>
      </c>
      <c r="C49">
        <v>0.15155415318622234</v>
      </c>
      <c r="D49">
        <v>0.23987445706343846</v>
      </c>
      <c r="E49">
        <v>0.163082328486574</v>
      </c>
      <c r="F49">
        <v>-1.9556063914579775</v>
      </c>
      <c r="G49">
        <v>-0.21543011407935486</v>
      </c>
      <c r="H49">
        <v>-3.1393273057842119E-2</v>
      </c>
      <c r="I49">
        <v>-0.69597653215251942</v>
      </c>
      <c r="J49">
        <v>7.5263567567107018E-2</v>
      </c>
      <c r="K49">
        <v>7.8660890337986844E-2</v>
      </c>
      <c r="L49">
        <v>2.2832052382603669E-2</v>
      </c>
      <c r="M49">
        <v>0.28212531586923578</v>
      </c>
      <c r="N49">
        <v>-0.25362335701925037</v>
      </c>
      <c r="T49">
        <v>-0.13699229543182254</v>
      </c>
      <c r="U49">
        <v>0.15543574520644909</v>
      </c>
      <c r="V49">
        <v>1.8443449774626558E-2</v>
      </c>
      <c r="W49">
        <v>-0.29242804063827166</v>
      </c>
    </row>
    <row r="50" spans="1:23">
      <c r="A50">
        <v>0.17728465345514899</v>
      </c>
      <c r="B50">
        <v>-1.6891495404232626E-2</v>
      </c>
      <c r="C50">
        <v>0.12279886601776038</v>
      </c>
      <c r="D50">
        <v>0.21979481055397865</v>
      </c>
      <c r="E50">
        <v>0.13838792037382286</v>
      </c>
      <c r="F50">
        <v>-1.4497300059289637</v>
      </c>
      <c r="G50">
        <v>-0.23851050631952786</v>
      </c>
      <c r="H50">
        <v>-5.6132134572550729E-3</v>
      </c>
      <c r="I50">
        <v>-0.70495234737125678</v>
      </c>
      <c r="J50">
        <v>4.9617146929019598E-2</v>
      </c>
      <c r="K50">
        <v>0.10456050014930224</v>
      </c>
      <c r="L50">
        <v>3.125365573800172E-2</v>
      </c>
      <c r="M50">
        <v>0.30311733244387945</v>
      </c>
      <c r="N50">
        <v>-0.24976931300338945</v>
      </c>
      <c r="T50">
        <v>-0.10847514255883658</v>
      </c>
      <c r="U50">
        <v>0.12345384088048812</v>
      </c>
      <c r="V50">
        <v>1.4978698321651537E-2</v>
      </c>
      <c r="W50">
        <v>-0.23192898343932472</v>
      </c>
    </row>
    <row r="51" spans="1:23">
      <c r="A51">
        <v>0.14682488445961506</v>
      </c>
      <c r="B51">
        <v>-2.1722951923218603E-2</v>
      </c>
      <c r="C51">
        <v>9.4101285573661902E-2</v>
      </c>
      <c r="D51">
        <v>0.20025424927959301</v>
      </c>
      <c r="E51">
        <v>0.14790879734681439</v>
      </c>
      <c r="F51">
        <v>-1.4529576478656274</v>
      </c>
      <c r="G51">
        <v>-0.25030197078352945</v>
      </c>
      <c r="H51">
        <v>8.6775238141048039E-3</v>
      </c>
      <c r="I51">
        <v>-0.74591161566264075</v>
      </c>
      <c r="J51">
        <v>7.394273203558395E-2</v>
      </c>
      <c r="K51">
        <v>0.12476259691584041</v>
      </c>
      <c r="L51">
        <v>9.5160442138036774E-3</v>
      </c>
      <c r="M51">
        <v>0.33486951329932524</v>
      </c>
      <c r="N51">
        <v>-0.25754480692137321</v>
      </c>
      <c r="T51">
        <v>-0.11339866901557479</v>
      </c>
      <c r="U51">
        <v>0.12497709666682827</v>
      </c>
      <c r="V51">
        <v>1.1578427651253484E-2</v>
      </c>
      <c r="W51">
        <v>-0.23837576568240304</v>
      </c>
    </row>
    <row r="52" spans="1:23">
      <c r="A52">
        <v>0.14686696894494022</v>
      </c>
      <c r="B52">
        <v>-6.8142289288216529E-2</v>
      </c>
      <c r="C52">
        <v>9.4680262744688382E-2</v>
      </c>
      <c r="D52">
        <v>0.19178937196065615</v>
      </c>
      <c r="E52">
        <v>0.15788449503009561</v>
      </c>
      <c r="F52">
        <v>-1.7699276817838392</v>
      </c>
      <c r="G52">
        <v>-0.31355158549120699</v>
      </c>
      <c r="H52">
        <v>-3.7706228331485958E-2</v>
      </c>
      <c r="I52">
        <v>-0.68547954680610124</v>
      </c>
      <c r="J52">
        <v>8.5622713188773833E-2</v>
      </c>
      <c r="K52">
        <v>8.2182898688432815E-2</v>
      </c>
      <c r="L52">
        <v>-2.5530964693881109E-2</v>
      </c>
      <c r="M52">
        <v>0.34859246384863257</v>
      </c>
      <c r="N52">
        <v>-0.28488990888112881</v>
      </c>
      <c r="T52">
        <v>-0.14840064506211714</v>
      </c>
      <c r="U52">
        <v>0.14274318321645199</v>
      </c>
      <c r="V52">
        <v>-5.6574618456651515E-3</v>
      </c>
      <c r="W52">
        <v>-0.29114382827856911</v>
      </c>
    </row>
    <row r="53" spans="1:23">
      <c r="A53">
        <v>8.8724444497991717E-2</v>
      </c>
      <c r="B53">
        <v>-3.8900015584584557E-2</v>
      </c>
      <c r="C53">
        <v>9.9822483413050722E-2</v>
      </c>
      <c r="D53">
        <v>0.21567269408226952</v>
      </c>
      <c r="E53">
        <v>9.3558474551957538E-2</v>
      </c>
      <c r="F53">
        <v>-1.6403247490695456</v>
      </c>
      <c r="G53">
        <v>-0.36533115577680042</v>
      </c>
      <c r="H53">
        <v>-6.1701043245214526E-2</v>
      </c>
      <c r="I53">
        <v>-0.64032759993736121</v>
      </c>
      <c r="J53">
        <v>5.1437791368875427E-2</v>
      </c>
      <c r="K53">
        <v>6.6889447886094022E-2</v>
      </c>
      <c r="L53">
        <v>7.4161703560582853E-2</v>
      </c>
      <c r="M53">
        <v>0.35009067133394101</v>
      </c>
      <c r="N53">
        <v>-0.29813606496047512</v>
      </c>
      <c r="T53">
        <v>-0.14316877984851559</v>
      </c>
      <c r="U53">
        <v>0.13362614612770365</v>
      </c>
      <c r="V53">
        <v>-9.5426337208119327E-3</v>
      </c>
      <c r="W53">
        <v>-0.27679492597621924</v>
      </c>
    </row>
    <row r="54" spans="1:23">
      <c r="A54">
        <v>7.0751013609548163E-2</v>
      </c>
      <c r="B54">
        <v>-1.9343605164316324E-2</v>
      </c>
      <c r="C54">
        <v>7.2847509291458945E-2</v>
      </c>
      <c r="D54">
        <v>0.16344714977651642</v>
      </c>
      <c r="E54">
        <v>8.2319504551039369E-2</v>
      </c>
      <c r="F54">
        <v>-1.7733230816722623</v>
      </c>
      <c r="G54">
        <v>-0.4058029212657509</v>
      </c>
      <c r="H54">
        <v>-0.16671667356107978</v>
      </c>
      <c r="I54">
        <v>-0.62315335958236218</v>
      </c>
      <c r="J54">
        <v>7.0512463591526339E-2</v>
      </c>
      <c r="K54">
        <v>0.11820010764601507</v>
      </c>
      <c r="L54">
        <v>0.11957079161197817</v>
      </c>
      <c r="M54">
        <v>0.34581897048314014</v>
      </c>
      <c r="N54">
        <v>-0.28510296104213523</v>
      </c>
      <c r="T54">
        <v>-0.15928393512333461</v>
      </c>
      <c r="U54">
        <v>0.14158969999550422</v>
      </c>
      <c r="V54">
        <v>-1.7694235127830388E-2</v>
      </c>
      <c r="W54">
        <v>-0.3008736351188388</v>
      </c>
    </row>
    <row r="55" spans="1:23">
      <c r="A55">
        <v>-2.030174681490754E-2</v>
      </c>
      <c r="B55">
        <v>-3.1784883328478286E-2</v>
      </c>
      <c r="C55">
        <v>3.1585075528142048E-2</v>
      </c>
      <c r="D55">
        <v>0.17841007890010752</v>
      </c>
      <c r="E55">
        <v>0.12155884475591844</v>
      </c>
      <c r="F55">
        <v>-1.7894082338755899</v>
      </c>
      <c r="G55">
        <v>-0.34251198602041399</v>
      </c>
      <c r="H55">
        <v>-0.29734505318577886</v>
      </c>
      <c r="I55">
        <v>-0.61723936424831805</v>
      </c>
      <c r="J55">
        <v>7.2420385498474668E-2</v>
      </c>
      <c r="K55">
        <v>0.16518263840819314</v>
      </c>
      <c r="L55">
        <v>0.1093123820088521</v>
      </c>
      <c r="M55">
        <v>0.32145970306224969</v>
      </c>
      <c r="N55">
        <v>-0.27271130160136692</v>
      </c>
      <c r="T55">
        <v>-0.16938381863663685</v>
      </c>
      <c r="U55">
        <v>0.14177734633647099</v>
      </c>
      <c r="V55">
        <v>-2.7606472300165857E-2</v>
      </c>
      <c r="W55">
        <v>-0.31116116497310786</v>
      </c>
    </row>
    <row r="56" spans="1:23">
      <c r="A56">
        <v>-1.0728130053692109E-2</v>
      </c>
      <c r="B56">
        <v>-2.858750467372273E-2</v>
      </c>
      <c r="C56">
        <v>2.3664537924839052E-2</v>
      </c>
      <c r="D56">
        <v>0.16957773129365361</v>
      </c>
      <c r="E56">
        <v>8.5252706333318773E-2</v>
      </c>
      <c r="F56">
        <v>-1.5425755316789571</v>
      </c>
      <c r="G56">
        <v>-0.3997601945239132</v>
      </c>
      <c r="H56">
        <v>-0.36112160308497443</v>
      </c>
      <c r="I56">
        <v>-0.65933302725361065</v>
      </c>
      <c r="J56">
        <v>6.5417549329778127E-2</v>
      </c>
      <c r="K56">
        <v>0.16720037008873501</v>
      </c>
      <c r="L56">
        <v>0.15621072420861387</v>
      </c>
      <c r="M56">
        <v>0.28182596341753408</v>
      </c>
      <c r="N56">
        <v>-0.27005584535538235</v>
      </c>
      <c r="T56">
        <v>-0.16592944671627002</v>
      </c>
      <c r="U56">
        <v>0.12765039373953224</v>
      </c>
      <c r="V56">
        <v>-3.8279052976737782E-2</v>
      </c>
      <c r="W56">
        <v>-0.29357984045580227</v>
      </c>
    </row>
    <row r="57" spans="1:23">
      <c r="A57">
        <v>-8.8688046418786332E-2</v>
      </c>
      <c r="B57">
        <v>-1.2623651554143411E-2</v>
      </c>
      <c r="C57">
        <v>2.7918105091506468E-2</v>
      </c>
      <c r="D57">
        <v>0.11109054880664493</v>
      </c>
      <c r="E57">
        <v>5.3947960712457332E-2</v>
      </c>
      <c r="F57">
        <v>-1.2285787596657318</v>
      </c>
      <c r="G57">
        <v>-0.43479916633387738</v>
      </c>
      <c r="H57">
        <v>-0.44803027803696649</v>
      </c>
      <c r="I57">
        <v>-0.76017384085579742</v>
      </c>
      <c r="J57">
        <v>0.1159151142647727</v>
      </c>
      <c r="K57">
        <v>0.14797060991635586</v>
      </c>
      <c r="L57">
        <v>0.1572296642073488</v>
      </c>
      <c r="M57">
        <v>0.21260638868842163</v>
      </c>
      <c r="N57">
        <v>-0.25811923735603498</v>
      </c>
      <c r="T57">
        <v>-0.17173818489527362</v>
      </c>
      <c r="U57">
        <v>0.11143766776545128</v>
      </c>
      <c r="V57">
        <v>-6.0300517129822345E-2</v>
      </c>
      <c r="W57">
        <v>-0.28317585266072487</v>
      </c>
    </row>
    <row r="58" spans="1:23">
      <c r="A58">
        <v>-0.14991614231482164</v>
      </c>
      <c r="B58">
        <v>3.2690740082445102E-2</v>
      </c>
      <c r="C58">
        <v>1.4227163050787153E-2</v>
      </c>
      <c r="D58">
        <v>7.4318984750546435E-2</v>
      </c>
      <c r="E58">
        <v>-1.5446601838430274E-3</v>
      </c>
      <c r="F58">
        <v>-1.5236199526046725</v>
      </c>
      <c r="G58">
        <v>-0.4543820171535834</v>
      </c>
      <c r="H58">
        <v>-0.47777395423370583</v>
      </c>
      <c r="I58">
        <v>-0.65558435340735333</v>
      </c>
      <c r="J58">
        <v>0.11902872316043188</v>
      </c>
      <c r="K58">
        <v>0.11181097970645454</v>
      </c>
      <c r="L58">
        <v>0.15188783080042295</v>
      </c>
      <c r="M58">
        <v>0.16975427725578995</v>
      </c>
      <c r="N58">
        <v>-0.25239753697596812</v>
      </c>
      <c r="T58">
        <v>-0.20296427986193358</v>
      </c>
      <c r="U58">
        <v>0.12360949697675669</v>
      </c>
      <c r="V58">
        <v>-7.9354782885176889E-2</v>
      </c>
      <c r="W58">
        <v>-0.32657377683869027</v>
      </c>
    </row>
    <row r="59" spans="1:23">
      <c r="A59">
        <v>-0.18665672426330043</v>
      </c>
      <c r="B59">
        <v>0.14956795968823167</v>
      </c>
      <c r="C59">
        <v>1.3706960532614346E-2</v>
      </c>
      <c r="D59">
        <v>5.4518914189662149E-2</v>
      </c>
      <c r="E59">
        <v>-5.6992686163654938E-2</v>
      </c>
      <c r="F59">
        <v>-1.2638732965334007</v>
      </c>
      <c r="G59">
        <v>-0.46421816980167097</v>
      </c>
      <c r="H59">
        <v>-0.48224574334450176</v>
      </c>
      <c r="I59">
        <v>-0.60774149206091344</v>
      </c>
      <c r="J59">
        <v>0.11028404324298903</v>
      </c>
      <c r="K59">
        <v>8.7521734829858977E-2</v>
      </c>
      <c r="L59">
        <v>0.14654223064913519</v>
      </c>
      <c r="M59">
        <v>0.10894481430490099</v>
      </c>
      <c r="N59">
        <v>-0.24191131385606135</v>
      </c>
      <c r="T59">
        <v>-0.18803948347043647</v>
      </c>
      <c r="U59">
        <v>0.1072926641790779</v>
      </c>
      <c r="V59">
        <v>-8.0746819291358574E-2</v>
      </c>
      <c r="W59">
        <v>-0.29533214764951438</v>
      </c>
    </row>
    <row r="60" spans="1:23">
      <c r="A60">
        <v>-0.20671654539798864</v>
      </c>
      <c r="B60">
        <v>0.24422139939821441</v>
      </c>
      <c r="C60">
        <v>-1.1511911109648137E-2</v>
      </c>
      <c r="D60">
        <v>5.805936863737593E-3</v>
      </c>
      <c r="E60">
        <v>-7.5717831403476654E-2</v>
      </c>
      <c r="F60">
        <v>-0.92086416096754853</v>
      </c>
      <c r="G60">
        <v>-0.49304581094512911</v>
      </c>
      <c r="H60">
        <v>-0.46125827967782351</v>
      </c>
      <c r="I60">
        <v>-0.60201306828648327</v>
      </c>
      <c r="J60">
        <v>6.6664967401735539E-2</v>
      </c>
      <c r="K60">
        <v>9.5284205151987988E-2</v>
      </c>
      <c r="L60">
        <v>0.2843248444833727</v>
      </c>
      <c r="M60">
        <v>6.280727065986913E-2</v>
      </c>
      <c r="N60">
        <v>-0.23416725947322481</v>
      </c>
      <c r="T60">
        <v>-0.16044187452160044</v>
      </c>
      <c r="U60">
        <v>9.2799792594502745E-2</v>
      </c>
      <c r="V60">
        <v>-6.7642081927097697E-2</v>
      </c>
      <c r="W60">
        <v>-0.25324166711610319</v>
      </c>
    </row>
    <row r="61" spans="1:23">
      <c r="A61">
        <v>-0.21969330419715213</v>
      </c>
      <c r="B61">
        <v>0.27653351944747107</v>
      </c>
      <c r="C61">
        <v>-3.0506079359811741E-2</v>
      </c>
      <c r="D61">
        <v>-2.128940225788567E-2</v>
      </c>
      <c r="E61">
        <v>-7.0305911814589173E-2</v>
      </c>
      <c r="F61">
        <v>-1.3262865071837044</v>
      </c>
      <c r="G61">
        <v>-0.47208269836677907</v>
      </c>
      <c r="H61">
        <v>-0.38844811273298296</v>
      </c>
      <c r="I61">
        <v>-0.72548596283381783</v>
      </c>
      <c r="J61">
        <v>8.8438850941272559E-2</v>
      </c>
      <c r="K61">
        <v>6.7629650825860643E-2</v>
      </c>
      <c r="L61">
        <v>0.19152125332222722</v>
      </c>
      <c r="M61">
        <v>2.7247703733981332E-2</v>
      </c>
      <c r="N61">
        <v>-0.2145372524788392</v>
      </c>
      <c r="T61">
        <v>-0.20123316092533927</v>
      </c>
      <c r="U61">
        <v>0.11288355656850671</v>
      </c>
      <c r="V61">
        <v>-8.8349604356832562E-2</v>
      </c>
      <c r="W61">
        <v>-0.31411671749384595</v>
      </c>
    </row>
    <row r="62" spans="1:23">
      <c r="A62">
        <v>-0.23041970108036886</v>
      </c>
      <c r="B62">
        <v>0.31390755260840186</v>
      </c>
      <c r="C62">
        <v>-3.2433036198381698E-2</v>
      </c>
      <c r="D62">
        <v>2.2045340220214704E-2</v>
      </c>
      <c r="E62">
        <v>-5.0793452443636367E-2</v>
      </c>
      <c r="F62">
        <v>-0.81881687863921471</v>
      </c>
      <c r="G62">
        <v>-0.46614318275363498</v>
      </c>
      <c r="H62">
        <v>-0.35043996088653617</v>
      </c>
      <c r="I62">
        <v>-0.36844601760395701</v>
      </c>
      <c r="J62">
        <v>5.5779917090024292E-2</v>
      </c>
      <c r="K62">
        <v>2.6300609905855477E-3</v>
      </c>
      <c r="L62">
        <v>0.1159400645215881</v>
      </c>
      <c r="M62">
        <v>-9.2518451575225313E-3</v>
      </c>
      <c r="N62">
        <v>-0.20568272762255929</v>
      </c>
      <c r="T62">
        <v>-0.14443741906821408</v>
      </c>
      <c r="U62">
        <v>7.6638658336748267E-2</v>
      </c>
      <c r="V62">
        <v>-6.7798760731465818E-2</v>
      </c>
      <c r="W62">
        <v>-0.22107607740496235</v>
      </c>
    </row>
    <row r="63" spans="1:23">
      <c r="A63">
        <v>-0.2189373283035545</v>
      </c>
      <c r="B63">
        <v>0.3205379798567275</v>
      </c>
      <c r="C63">
        <v>-4.2458099982216425E-2</v>
      </c>
      <c r="D63">
        <v>-4.3625467000668605E-3</v>
      </c>
      <c r="E63">
        <v>-0.12342298363714249</v>
      </c>
      <c r="F63">
        <v>-0.67118103546292396</v>
      </c>
      <c r="G63">
        <v>-0.45954291891849786</v>
      </c>
      <c r="H63">
        <v>-0.19914075513032348</v>
      </c>
      <c r="I63">
        <v>-0.25116200956999668</v>
      </c>
      <c r="J63">
        <v>4.5648615226357478E-2</v>
      </c>
      <c r="K63">
        <v>-1.2525513935592425E-2</v>
      </c>
      <c r="L63">
        <v>0.12019836978508008</v>
      </c>
      <c r="M63">
        <v>-3.587253810447677E-2</v>
      </c>
      <c r="N63">
        <v>-0.18541410306604272</v>
      </c>
      <c r="T63">
        <v>-0.12268820485304778</v>
      </c>
      <c r="U63">
        <v>6.5203819715252159E-2</v>
      </c>
      <c r="V63">
        <v>-5.7484385137795621E-2</v>
      </c>
      <c r="W63">
        <v>-0.18789202456829995</v>
      </c>
    </row>
    <row r="64" spans="1:23">
      <c r="A64">
        <v>-0.21386260166788512</v>
      </c>
      <c r="B64">
        <v>0.34582881051449477</v>
      </c>
      <c r="C64">
        <v>-5.4895233351207925E-2</v>
      </c>
      <c r="D64">
        <v>-1.9836310921314715E-2</v>
      </c>
      <c r="E64">
        <v>-0.11786416391987181</v>
      </c>
      <c r="F64">
        <v>-0.65425937433997738</v>
      </c>
      <c r="G64">
        <v>-0.36106292819125674</v>
      </c>
      <c r="H64">
        <v>-0.10226926732644293</v>
      </c>
      <c r="I64">
        <v>-0.20955434490504021</v>
      </c>
      <c r="J64">
        <v>2.9579789945858401E-2</v>
      </c>
      <c r="K64">
        <v>-1.7369520115157688E-2</v>
      </c>
      <c r="L64">
        <v>9.3149114415912115E-2</v>
      </c>
      <c r="M64">
        <v>-3.9138354988423107E-2</v>
      </c>
      <c r="N64">
        <v>-0.14400310159094309</v>
      </c>
      <c r="T64">
        <v>-0.10468267760294682</v>
      </c>
      <c r="U64">
        <v>6.0861571547390712E-2</v>
      </c>
      <c r="V64">
        <v>-4.3821106055556107E-2</v>
      </c>
      <c r="W64">
        <v>-0.16554424915033752</v>
      </c>
    </row>
    <row r="65" spans="1:23">
      <c r="A65">
        <v>-0.14080274729086897</v>
      </c>
      <c r="B65">
        <v>0.27588647451957848</v>
      </c>
      <c r="C65">
        <v>-8.2149682927666112E-2</v>
      </c>
      <c r="D65">
        <v>-1.0158793540800959E-3</v>
      </c>
      <c r="E65">
        <v>-0.10193282805757392</v>
      </c>
      <c r="F65">
        <v>-0.76622273304751687</v>
      </c>
      <c r="G65">
        <v>-0.3429918780917478</v>
      </c>
      <c r="H65">
        <v>2.3501426661546976E-2</v>
      </c>
      <c r="I65">
        <v>-9.3118053118212529E-2</v>
      </c>
      <c r="J65">
        <v>4.7269360883255562E-3</v>
      </c>
      <c r="K65">
        <v>-5.3980361463129567E-3</v>
      </c>
      <c r="L65">
        <v>7.065163274056184E-2</v>
      </c>
      <c r="M65">
        <v>-2.3111166578022702E-2</v>
      </c>
      <c r="N65">
        <v>-0.11731036081431012</v>
      </c>
      <c r="T65">
        <v>-9.2806206815449974E-2</v>
      </c>
      <c r="U65">
        <v>6.3150875361010966E-2</v>
      </c>
      <c r="V65">
        <v>-2.9655331454439007E-2</v>
      </c>
      <c r="W65">
        <v>-0.15595708217646093</v>
      </c>
    </row>
    <row r="66" spans="1:23">
      <c r="A66">
        <v>-9.055997379509903E-2</v>
      </c>
      <c r="B66">
        <v>0.29051179980663611</v>
      </c>
      <c r="C66">
        <v>-6.6074705931668781E-2</v>
      </c>
      <c r="D66">
        <v>4.7433641656052794E-3</v>
      </c>
      <c r="E66">
        <v>-4.4893050742288665E-2</v>
      </c>
      <c r="F66">
        <v>-0.90222077597035089</v>
      </c>
      <c r="G66">
        <v>-0.33905922320736015</v>
      </c>
      <c r="H66">
        <v>6.4674048065820333E-3</v>
      </c>
      <c r="I66">
        <v>-0.1897220603780011</v>
      </c>
      <c r="J66">
        <v>6.8364405263255379E-3</v>
      </c>
      <c r="K66">
        <v>-7.6612482940008331E-3</v>
      </c>
      <c r="L66">
        <v>5.7482503636541678E-2</v>
      </c>
      <c r="M66">
        <v>-1.8893787324078315E-2</v>
      </c>
      <c r="N66">
        <v>-9.5949181366861036E-2</v>
      </c>
      <c r="T66">
        <v>-9.9213749576287036E-2</v>
      </c>
      <c r="U66">
        <v>7.1836057480314949E-2</v>
      </c>
      <c r="V66">
        <v>-2.7377692095972087E-2</v>
      </c>
      <c r="W66">
        <v>-0.171049807056602</v>
      </c>
    </row>
    <row r="67" spans="1:23">
      <c r="A67">
        <v>-7.2369541368051044E-2</v>
      </c>
      <c r="B67">
        <v>0.17736329214535018</v>
      </c>
      <c r="C67">
        <v>-2.6106126207938354E-2</v>
      </c>
      <c r="D67">
        <v>-2.5443083142765832E-2</v>
      </c>
      <c r="E67">
        <v>-1.6391464267146938E-2</v>
      </c>
      <c r="F67">
        <v>-1.0955440453837628</v>
      </c>
      <c r="G67">
        <v>-0.18550052487576774</v>
      </c>
      <c r="H67">
        <v>2.7663561648498369E-2</v>
      </c>
      <c r="I67">
        <v>-0.16487332798582288</v>
      </c>
      <c r="J67">
        <v>-2.6330051954258346E-2</v>
      </c>
      <c r="K67">
        <v>-4.1942204901211894E-2</v>
      </c>
      <c r="L67">
        <v>0.10705858177302195</v>
      </c>
      <c r="M67">
        <v>-9.9372467650393759E-4</v>
      </c>
      <c r="N67">
        <v>-6.993938004167799E-2</v>
      </c>
      <c r="T67">
        <v>-0.10095343137414552</v>
      </c>
      <c r="U67">
        <v>8.0418840736594138E-2</v>
      </c>
      <c r="V67">
        <v>-2.0534590637551378E-2</v>
      </c>
      <c r="W67">
        <v>-0.18137227211073964</v>
      </c>
    </row>
    <row r="68" spans="1:23">
      <c r="A68">
        <v>-2.138936980458761E-2</v>
      </c>
      <c r="B68">
        <v>8.0700573248018437E-2</v>
      </c>
      <c r="C68">
        <v>-3.2944201795813421E-4</v>
      </c>
      <c r="D68">
        <v>-1.2646287477234008E-2</v>
      </c>
      <c r="E68">
        <v>-2.4432754144162627E-2</v>
      </c>
      <c r="F68">
        <v>-0.91232243410310865</v>
      </c>
      <c r="G68">
        <v>-0.11703772194222783</v>
      </c>
      <c r="H68">
        <v>5.4411447683373471E-3</v>
      </c>
      <c r="I68">
        <v>-0.15651463244144559</v>
      </c>
      <c r="J68">
        <v>8.8026085981726676E-5</v>
      </c>
      <c r="K68">
        <v>-2.3334563934193753E-2</v>
      </c>
      <c r="L68">
        <v>-1.296694103410935E-2</v>
      </c>
      <c r="M68">
        <v>5.270946163226875E-3</v>
      </c>
      <c r="N68">
        <v>-2.2565723745561095E-2</v>
      </c>
      <c r="T68">
        <v>-8.6574227169930323E-2</v>
      </c>
      <c r="U68">
        <v>6.5239441665985956E-2</v>
      </c>
      <c r="V68">
        <v>-2.1334785503944367E-2</v>
      </c>
      <c r="W68">
        <v>-0.15181366883591629</v>
      </c>
    </row>
    <row r="69" spans="1:23">
      <c r="A69">
        <v>0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T69">
        <v>0</v>
      </c>
      <c r="U69">
        <v>0</v>
      </c>
      <c r="V69">
        <v>0</v>
      </c>
      <c r="W69">
        <v>0</v>
      </c>
    </row>
    <row r="70" spans="1:23">
      <c r="A70">
        <v>4.7983998252317805E-3</v>
      </c>
      <c r="B70">
        <v>1.150542490579276E-2</v>
      </c>
      <c r="C70">
        <v>4.0657298424668004E-2</v>
      </c>
      <c r="D70">
        <v>-1.1400732261336033E-2</v>
      </c>
      <c r="E70">
        <v>-2.3351082194604356E-2</v>
      </c>
      <c r="F70">
        <v>1.7969802052624217E-2</v>
      </c>
      <c r="G70">
        <v>5.6314649216397061E-2</v>
      </c>
      <c r="H70">
        <v>0.14000676654835464</v>
      </c>
      <c r="I70">
        <v>-0.30036290420460632</v>
      </c>
      <c r="J70">
        <v>-1.4057229583602893E-2</v>
      </c>
      <c r="K70">
        <v>3.2729822582883983E-2</v>
      </c>
      <c r="L70">
        <v>-3.3081973499243245E-3</v>
      </c>
      <c r="M70">
        <v>-1.7427487886645388E-3</v>
      </c>
      <c r="N70">
        <v>2.0421271252332063E-2</v>
      </c>
      <c r="T70">
        <v>-2.1299613981752819E-3</v>
      </c>
      <c r="U70">
        <v>2.5402002188974267E-2</v>
      </c>
      <c r="V70">
        <v>2.3272040790798986E-2</v>
      </c>
      <c r="W70">
        <v>-2.7531963587149547E-2</v>
      </c>
    </row>
    <row r="71" spans="1:23">
      <c r="A71">
        <v>6.1421256687451298E-2</v>
      </c>
      <c r="B71">
        <v>-6.1603072077680232E-2</v>
      </c>
      <c r="C71">
        <v>6.2854059421080299E-2</v>
      </c>
      <c r="D71">
        <v>-1.1579418283691967E-2</v>
      </c>
      <c r="E71">
        <v>-3.8661290497841838E-2</v>
      </c>
      <c r="F71">
        <v>-0.15283692353653322</v>
      </c>
      <c r="G71">
        <v>3.6846087443966447E-2</v>
      </c>
      <c r="H71">
        <v>0.20396976785426602</v>
      </c>
      <c r="I71">
        <v>-0.52160416769128648</v>
      </c>
      <c r="J71">
        <v>8.3688348066414814E-3</v>
      </c>
      <c r="K71">
        <v>1.2424538591683076E-2</v>
      </c>
      <c r="L71">
        <v>1.6652058314318895E-2</v>
      </c>
      <c r="M71">
        <v>1.3685291512280595E-2</v>
      </c>
      <c r="N71">
        <v>2.1748258085977579E-2</v>
      </c>
      <c r="T71">
        <v>-2.4879622812097719E-2</v>
      </c>
      <c r="U71">
        <v>4.3478227448351316E-2</v>
      </c>
      <c r="V71">
        <v>1.8598604636253596E-2</v>
      </c>
      <c r="W71">
        <v>-6.8357850260449035E-2</v>
      </c>
    </row>
    <row r="72" spans="1:23">
      <c r="A72">
        <v>6.9018262232300898E-2</v>
      </c>
      <c r="B72">
        <v>0.10258503828206328</v>
      </c>
      <c r="C72">
        <v>0.11633660411875166</v>
      </c>
      <c r="D72">
        <v>-1.3474958044880414E-2</v>
      </c>
      <c r="E72">
        <v>-3.9440820541377264E-2</v>
      </c>
      <c r="F72">
        <v>-0.16387028386026969</v>
      </c>
      <c r="G72">
        <v>-1.5885689364673938E-2</v>
      </c>
      <c r="H72">
        <v>0.42547018259097413</v>
      </c>
      <c r="I72">
        <v>-0.40251045165037791</v>
      </c>
      <c r="J72">
        <v>4.3961292102918506E-2</v>
      </c>
      <c r="K72">
        <v>4.114425761702345E-3</v>
      </c>
      <c r="L72">
        <v>2.2466511037986192E-2</v>
      </c>
      <c r="M72">
        <v>2.1787711684323252E-2</v>
      </c>
      <c r="N72">
        <v>3.6216471249976068E-2</v>
      </c>
      <c r="T72">
        <v>1.4769592542815504E-2</v>
      </c>
      <c r="U72">
        <v>4.6992102146803223E-2</v>
      </c>
      <c r="V72">
        <v>6.1761694689618729E-2</v>
      </c>
      <c r="W72">
        <v>-3.2222509603987717E-2</v>
      </c>
    </row>
    <row r="73" spans="1:23">
      <c r="A73">
        <v>6.0523410818269952E-2</v>
      </c>
      <c r="B73">
        <v>0.15670868041158759</v>
      </c>
      <c r="C73">
        <v>0.14866352957062404</v>
      </c>
      <c r="D73">
        <v>-4.8164900191729476E-2</v>
      </c>
      <c r="E73">
        <v>-3.6733800647155868E-2</v>
      </c>
      <c r="F73">
        <v>0.34239481825440166</v>
      </c>
      <c r="G73">
        <v>3.921608728519721E-2</v>
      </c>
      <c r="H73">
        <v>0.63397292011579309</v>
      </c>
      <c r="I73">
        <v>-0.33030948884528555</v>
      </c>
      <c r="J73">
        <v>7.6974324278641135E-2</v>
      </c>
      <c r="K73">
        <v>-9.2186234028959202E-3</v>
      </c>
      <c r="L73">
        <v>5.0948668906296221E-2</v>
      </c>
      <c r="M73">
        <v>1.9277556836475584E-2</v>
      </c>
      <c r="N73">
        <v>5.8148607398863628E-2</v>
      </c>
      <c r="T73">
        <v>8.3028699342077364E-2</v>
      </c>
      <c r="U73">
        <v>5.7400332627287123E-2</v>
      </c>
      <c r="V73">
        <v>0.14042903196936449</v>
      </c>
      <c r="W73">
        <v>2.5628366714790241E-2</v>
      </c>
    </row>
    <row r="74" spans="1:23">
      <c r="A74">
        <v>8.1124488246429205E-2</v>
      </c>
      <c r="B74">
        <v>0.12741134313545438</v>
      </c>
      <c r="C74">
        <v>0.14450426972106389</v>
      </c>
      <c r="D74">
        <v>-4.7081145256289703E-2</v>
      </c>
      <c r="E74">
        <v>-4.7903805732333882E-2</v>
      </c>
      <c r="F74">
        <v>1.0547554437736331</v>
      </c>
      <c r="G74">
        <v>8.0070153411382128E-2</v>
      </c>
      <c r="H74">
        <v>0.73245296084226297</v>
      </c>
      <c r="I74">
        <v>-0.13156632198839313</v>
      </c>
      <c r="J74">
        <v>0.21452277553979965</v>
      </c>
      <c r="K74">
        <v>5.118709032856994E-3</v>
      </c>
      <c r="L74">
        <v>8.4223920027724164E-2</v>
      </c>
      <c r="M74">
        <v>1.850624721369587E-2</v>
      </c>
      <c r="N74">
        <v>7.47899421998518E-2</v>
      </c>
      <c r="T74">
        <v>0.17078064144050978</v>
      </c>
      <c r="U74">
        <v>8.6815411026789413E-2</v>
      </c>
      <c r="V74">
        <v>0.25759605246729922</v>
      </c>
      <c r="W74">
        <v>8.3965230413720365E-2</v>
      </c>
    </row>
    <row r="75" spans="1:23">
      <c r="A75">
        <v>0.14331382187885611</v>
      </c>
      <c r="B75">
        <v>0.16995812567840984</v>
      </c>
      <c r="C75">
        <v>0.1394067727559776</v>
      </c>
      <c r="D75">
        <v>-3.1275228335708949E-2</v>
      </c>
      <c r="E75">
        <v>-3.7409388601610361E-2</v>
      </c>
      <c r="F75">
        <v>1.250988986882124</v>
      </c>
      <c r="G75">
        <v>-0.12144654756795625</v>
      </c>
      <c r="H75">
        <v>0.85136850269324671</v>
      </c>
      <c r="I75">
        <v>-0.28962172448854595</v>
      </c>
      <c r="J75">
        <v>0.32366457836264934</v>
      </c>
      <c r="K75">
        <v>3.1584297053509791E-2</v>
      </c>
      <c r="L75">
        <v>6.5303931840435786E-2</v>
      </c>
      <c r="M75">
        <v>1.5394406934488347E-2</v>
      </c>
      <c r="N75">
        <v>8.0174590248605071E-2</v>
      </c>
      <c r="T75">
        <v>0.18510036609532007</v>
      </c>
      <c r="U75">
        <v>0.10733403771331752</v>
      </c>
      <c r="V75">
        <v>0.29243440380863761</v>
      </c>
      <c r="W75">
        <v>7.776632838200255E-2</v>
      </c>
    </row>
    <row r="76" spans="1:23">
      <c r="A76">
        <v>0.13263031656277852</v>
      </c>
      <c r="B76">
        <v>0.40742492044223433</v>
      </c>
      <c r="C76">
        <v>0.1393023813227825</v>
      </c>
      <c r="D76">
        <v>-2.32970758089317E-2</v>
      </c>
      <c r="E76">
        <v>-2.3723376524448558E-2</v>
      </c>
      <c r="F76">
        <v>1.1949703995124867</v>
      </c>
      <c r="G76">
        <v>-0.13767744945073179</v>
      </c>
      <c r="H76">
        <v>1.0830820923349236</v>
      </c>
      <c r="I76">
        <v>-0.29743035556646058</v>
      </c>
      <c r="J76">
        <v>0.41844144533322708</v>
      </c>
      <c r="K76">
        <v>3.6115016932447397E-2</v>
      </c>
      <c r="L76">
        <v>7.9214741430432709E-2</v>
      </c>
      <c r="M76">
        <v>1.7381182868949518E-2</v>
      </c>
      <c r="N76">
        <v>0.11035985945015148</v>
      </c>
      <c r="T76">
        <v>0.22405672134570298</v>
      </c>
      <c r="U76">
        <v>0.11495210252010372</v>
      </c>
      <c r="V76">
        <v>0.33900882386580672</v>
      </c>
      <c r="W76">
        <v>0.10910461882559926</v>
      </c>
    </row>
    <row r="77" spans="1:23">
      <c r="A77">
        <v>0.12903177774569513</v>
      </c>
      <c r="B77">
        <v>0.58124634080237592</v>
      </c>
      <c r="C77">
        <v>0.13618337911243295</v>
      </c>
      <c r="D77">
        <v>-4.4351059923370961E-2</v>
      </c>
      <c r="E77">
        <v>-6.0294952109543609E-3</v>
      </c>
      <c r="F77">
        <v>1.3235804550028885</v>
      </c>
      <c r="G77">
        <v>-0.18981358155879891</v>
      </c>
      <c r="H77">
        <v>1.2507788524653447</v>
      </c>
      <c r="I77">
        <v>-0.18451562851962133</v>
      </c>
      <c r="J77">
        <v>0.52730595790517054</v>
      </c>
      <c r="K77">
        <v>2.7233480251642128E-2</v>
      </c>
      <c r="L77">
        <v>7.5059578919060024E-2</v>
      </c>
      <c r="M77">
        <v>1.6197871169156053E-2</v>
      </c>
      <c r="N77">
        <v>0.10967674316232101</v>
      </c>
      <c r="T77">
        <v>0.26797033366595296</v>
      </c>
      <c r="U77">
        <v>0.12951585140947316</v>
      </c>
      <c r="V77">
        <v>0.3974861850754261</v>
      </c>
      <c r="W77">
        <v>0.1384544822564798</v>
      </c>
    </row>
    <row r="78" spans="1:23">
      <c r="A78">
        <v>0.11882313312807646</v>
      </c>
      <c r="B78">
        <v>0.61045555259446649</v>
      </c>
      <c r="C78">
        <v>0.17520920279002616</v>
      </c>
      <c r="D78">
        <v>5.1438832636534093E-2</v>
      </c>
      <c r="E78">
        <v>1.9495869557949241E-2</v>
      </c>
      <c r="F78">
        <v>1.9727206267095934</v>
      </c>
      <c r="G78">
        <v>-0.24704312180463739</v>
      </c>
      <c r="H78">
        <v>1.3421379095137163</v>
      </c>
      <c r="I78">
        <v>-0.33740125194241799</v>
      </c>
      <c r="J78">
        <v>0.69868754750228279</v>
      </c>
      <c r="K78">
        <v>3.6323061976171078E-2</v>
      </c>
      <c r="L78">
        <v>0.11531831654796448</v>
      </c>
      <c r="M78">
        <v>1.8308538985519429E-2</v>
      </c>
      <c r="N78">
        <v>0.11111606963754128</v>
      </c>
      <c r="T78">
        <v>0.33468502055948468</v>
      </c>
      <c r="U78">
        <v>0.16961102310221415</v>
      </c>
      <c r="V78">
        <v>0.50429604366169878</v>
      </c>
      <c r="W78">
        <v>0.16507399745727053</v>
      </c>
    </row>
    <row r="79" spans="1:23">
      <c r="A79">
        <v>5.4755005869949414E-2</v>
      </c>
      <c r="B79">
        <v>0.74004136946915178</v>
      </c>
      <c r="C79">
        <v>0.17906335284819791</v>
      </c>
      <c r="D79">
        <v>4.1253766283805282E-2</v>
      </c>
      <c r="E79">
        <v>4.8432579357198857E-2</v>
      </c>
      <c r="F79">
        <v>2.1573633276679072</v>
      </c>
      <c r="G79">
        <v>-0.26529080485960987</v>
      </c>
      <c r="H79">
        <v>1.4703189915220707</v>
      </c>
      <c r="I79">
        <v>6.8119809153618149E-2</v>
      </c>
      <c r="J79">
        <v>0.81510347215329604</v>
      </c>
      <c r="K79">
        <v>5.8157413112731982E-2</v>
      </c>
      <c r="L79">
        <v>0.2302649453256104</v>
      </c>
      <c r="M79">
        <v>1.3575749645146962E-2</v>
      </c>
      <c r="N79">
        <v>0.1134424434505823</v>
      </c>
      <c r="T79">
        <v>0.40890010149997552</v>
      </c>
      <c r="U79">
        <v>0.17960711049786166</v>
      </c>
      <c r="V79">
        <v>0.58850721199783718</v>
      </c>
      <c r="W79">
        <v>0.22929299100211387</v>
      </c>
    </row>
    <row r="80" spans="1:23">
      <c r="A80">
        <v>-2.7699217496304218E-3</v>
      </c>
      <c r="B80">
        <v>0.67944168074001243</v>
      </c>
      <c r="C80">
        <v>0.16894395072221774</v>
      </c>
      <c r="D80">
        <v>9.6135007467747502E-2</v>
      </c>
      <c r="E80">
        <v>7.7179767287007373E-2</v>
      </c>
      <c r="F80">
        <v>2.2817942015192703</v>
      </c>
      <c r="G80">
        <v>-0.14066239618959586</v>
      </c>
      <c r="H80">
        <v>1.6060745428769205</v>
      </c>
      <c r="I80">
        <v>-0.16020006280869348</v>
      </c>
      <c r="J80">
        <v>0.8901961367089597</v>
      </c>
      <c r="K80">
        <v>6.242420207332916E-2</v>
      </c>
      <c r="L80">
        <v>0.25401846642891523</v>
      </c>
      <c r="M80">
        <v>1.7556071102579063E-3</v>
      </c>
      <c r="N80">
        <v>0.10219354808560133</v>
      </c>
      <c r="T80">
        <v>0.4226089093051657</v>
      </c>
      <c r="U80">
        <v>0.19198281743679876</v>
      </c>
      <c r="V80">
        <v>0.61459172674196449</v>
      </c>
      <c r="W80">
        <v>0.23062609186836694</v>
      </c>
    </row>
    <row r="81" spans="1:23">
      <c r="A81">
        <v>-3.5951975910113676E-2</v>
      </c>
      <c r="B81">
        <v>0.79171911126842287</v>
      </c>
      <c r="C81">
        <v>0.18231540116960643</v>
      </c>
      <c r="D81">
        <v>0.18847102958448259</v>
      </c>
      <c r="E81">
        <v>5.8860352448305508E-2</v>
      </c>
      <c r="F81">
        <v>1.8220185768883432</v>
      </c>
      <c r="G81">
        <v>-0.2033169423022072</v>
      </c>
      <c r="H81">
        <v>1.7242147935596772</v>
      </c>
      <c r="I81">
        <v>-0.10444969141835447</v>
      </c>
      <c r="J81">
        <v>1.0179056023437782</v>
      </c>
      <c r="K81">
        <v>8.1175473726595393E-2</v>
      </c>
      <c r="L81">
        <v>0.32292575230192155</v>
      </c>
      <c r="M81">
        <v>0.24608350433139398</v>
      </c>
      <c r="N81">
        <v>9.6232245929900984E-2</v>
      </c>
      <c r="T81">
        <v>0.44201451670869668</v>
      </c>
      <c r="U81">
        <v>0.17426401376492526</v>
      </c>
      <c r="V81">
        <v>0.61627853047362191</v>
      </c>
      <c r="W81">
        <v>0.26775050294377145</v>
      </c>
    </row>
    <row r="82" spans="1:23">
      <c r="A82">
        <v>-0.11271651132525745</v>
      </c>
      <c r="B82">
        <v>0.88111559206889567</v>
      </c>
      <c r="C82">
        <v>0.19440570002296548</v>
      </c>
      <c r="D82">
        <v>0.29900393536302805</v>
      </c>
      <c r="E82">
        <v>3.8233077581788677E-2</v>
      </c>
      <c r="F82">
        <v>1.4951286677683804</v>
      </c>
      <c r="G82">
        <v>-0.22138114773973361</v>
      </c>
      <c r="H82">
        <v>1.9963416005904666</v>
      </c>
      <c r="I82">
        <v>-0.14733183769757219</v>
      </c>
      <c r="J82">
        <v>0.97899037917009279</v>
      </c>
      <c r="K82">
        <v>7.8801058244479361E-2</v>
      </c>
      <c r="L82">
        <v>0.47587493881325393</v>
      </c>
      <c r="M82">
        <v>0.46701178309676683</v>
      </c>
      <c r="N82">
        <v>0.10977472681397038</v>
      </c>
      <c r="T82">
        <v>0.46666085448368044</v>
      </c>
      <c r="U82">
        <v>0.17512682526482889</v>
      </c>
      <c r="V82">
        <v>0.64178767974850937</v>
      </c>
      <c r="W82">
        <v>0.29153402921885152</v>
      </c>
    </row>
    <row r="83" spans="1:23">
      <c r="A83">
        <v>-0.14238137083446528</v>
      </c>
      <c r="B83">
        <v>0.9239826614529284</v>
      </c>
      <c r="C83">
        <v>0.17207572575989416</v>
      </c>
      <c r="D83">
        <v>0.35787300089407614</v>
      </c>
      <c r="E83">
        <v>1.2536063677659803E-2</v>
      </c>
      <c r="F83">
        <v>2.0531017171081665</v>
      </c>
      <c r="G83">
        <v>-0.13580177571602636</v>
      </c>
      <c r="H83">
        <v>2.1683383578796773</v>
      </c>
      <c r="I83">
        <v>0.22006675328402503</v>
      </c>
      <c r="J83">
        <v>1.0147961164185124</v>
      </c>
      <c r="K83">
        <v>5.5939552100070344E-2</v>
      </c>
      <c r="L83">
        <v>0.55152696589389438</v>
      </c>
      <c r="M83">
        <v>0.62363397405786614</v>
      </c>
      <c r="N83">
        <v>0.10780593879245037</v>
      </c>
      <c r="T83">
        <v>0.57024954862633781</v>
      </c>
      <c r="U83">
        <v>0.19891114526370204</v>
      </c>
      <c r="V83">
        <v>0.76916069389003983</v>
      </c>
      <c r="W83">
        <v>0.37133840336263579</v>
      </c>
    </row>
    <row r="84" spans="1:23">
      <c r="A84">
        <v>-0.23374188540523169</v>
      </c>
      <c r="B84">
        <v>0.80450279800781377</v>
      </c>
      <c r="C84">
        <v>0.18804050129082872</v>
      </c>
      <c r="D84">
        <v>0.43191848098417462</v>
      </c>
      <c r="E84">
        <v>1.0534749446917124E-3</v>
      </c>
      <c r="F84">
        <v>2.4628561891115837</v>
      </c>
      <c r="G84">
        <v>-4.9974734029347712E-2</v>
      </c>
      <c r="H84">
        <v>2.4568511017308206</v>
      </c>
      <c r="I84">
        <v>0.48019160601526356</v>
      </c>
      <c r="J84">
        <v>1.0710598581511692</v>
      </c>
      <c r="K84">
        <v>5.7601853521271729E-2</v>
      </c>
      <c r="L84">
        <v>0.67193702212021955</v>
      </c>
      <c r="M84">
        <v>0.84264164285173304</v>
      </c>
      <c r="N84">
        <v>0.12211305619401691</v>
      </c>
      <c r="T84">
        <v>0.66478935467778633</v>
      </c>
      <c r="U84">
        <v>0.22724625161477283</v>
      </c>
      <c r="V84">
        <v>0.89203560629255918</v>
      </c>
      <c r="W84">
        <v>0.43754310306301347</v>
      </c>
    </row>
    <row r="85" spans="1:23">
      <c r="A85">
        <v>-0.27946399015410439</v>
      </c>
      <c r="B85">
        <v>0.78055979859360536</v>
      </c>
      <c r="C85">
        <v>0.17898038277785022</v>
      </c>
      <c r="D85">
        <v>0.43437704250065978</v>
      </c>
      <c r="E85">
        <v>-2.6916131649704134E-2</v>
      </c>
      <c r="F85">
        <v>1.6898208905713812</v>
      </c>
      <c r="G85">
        <v>-8.0926693634589819E-2</v>
      </c>
      <c r="H85">
        <v>2.5298404022004268</v>
      </c>
      <c r="I85">
        <v>0.58402983763807015</v>
      </c>
      <c r="J85">
        <v>1.0933508544545263</v>
      </c>
      <c r="K85">
        <v>8.8319395422408464E-2</v>
      </c>
      <c r="L85">
        <v>0.7744800857452232</v>
      </c>
      <c r="M85">
        <v>1.182459019206735</v>
      </c>
      <c r="N85">
        <v>0.15421187740329045</v>
      </c>
      <c r="T85">
        <v>0.65022305507684131</v>
      </c>
      <c r="U85">
        <v>0.20726169475664755</v>
      </c>
      <c r="V85">
        <v>0.85748474983348888</v>
      </c>
      <c r="W85">
        <v>0.44296136032019373</v>
      </c>
    </row>
    <row r="86" spans="1:23">
      <c r="A86">
        <v>-0.29818022315125525</v>
      </c>
      <c r="B86">
        <v>0.92969899435727632</v>
      </c>
      <c r="C86">
        <v>0.14021690268356149</v>
      </c>
      <c r="D86">
        <v>0.43866938784982812</v>
      </c>
      <c r="E86">
        <v>-4.1880925183018614E-2</v>
      </c>
      <c r="F86">
        <v>1.0103500998099797</v>
      </c>
      <c r="G86">
        <v>-5.5013351512885444E-2</v>
      </c>
      <c r="H86">
        <v>2.7740702265827588</v>
      </c>
      <c r="I86">
        <v>1.0055234377516622</v>
      </c>
      <c r="J86">
        <v>1.0716869789599655</v>
      </c>
      <c r="K86">
        <v>9.1182580572707395E-2</v>
      </c>
      <c r="L86">
        <v>0.81774832580634482</v>
      </c>
      <c r="M86">
        <v>1.4549870124703546</v>
      </c>
      <c r="N86">
        <v>0.15160367203857961</v>
      </c>
      <c r="T86">
        <v>0.67790450850256134</v>
      </c>
      <c r="U86">
        <v>0.21521111264776566</v>
      </c>
      <c r="V86">
        <v>0.89311562115032705</v>
      </c>
      <c r="W86">
        <v>0.46269339585479569</v>
      </c>
    </row>
    <row r="87" spans="1:23">
      <c r="A87">
        <v>-0.30124653708629856</v>
      </c>
      <c r="B87">
        <v>1.0839449187248817</v>
      </c>
      <c r="C87">
        <v>0.16213775639224243</v>
      </c>
      <c r="D87">
        <v>0.502068528841358</v>
      </c>
      <c r="E87">
        <v>-1.3461340643973141E-2</v>
      </c>
      <c r="F87">
        <v>0.85941798244275702</v>
      </c>
      <c r="G87">
        <v>2.4346210872193241E-2</v>
      </c>
      <c r="H87">
        <v>2.8121720911672714</v>
      </c>
      <c r="I87">
        <v>0.9624720559172113</v>
      </c>
      <c r="J87">
        <v>1.0659875386427833</v>
      </c>
      <c r="K87">
        <v>9.6486905382500543E-2</v>
      </c>
      <c r="L87">
        <v>0.7471553518281786</v>
      </c>
      <c r="M87">
        <v>1.7453062394739343</v>
      </c>
      <c r="N87">
        <v>0.18826826465426116</v>
      </c>
      <c r="T87">
        <v>0.7096468547578072</v>
      </c>
      <c r="U87">
        <v>0.22055617139635908</v>
      </c>
      <c r="V87">
        <v>0.93020302615416628</v>
      </c>
      <c r="W87">
        <v>0.48909068336144812</v>
      </c>
    </row>
    <row r="88" spans="1:23">
      <c r="A88">
        <v>-0.29891509578373432</v>
      </c>
      <c r="B88">
        <v>1.1863806055516468</v>
      </c>
      <c r="C88">
        <v>0.14143859171119302</v>
      </c>
      <c r="D88">
        <v>0.52097796978809319</v>
      </c>
      <c r="E88">
        <v>-2.4856379577429644E-2</v>
      </c>
      <c r="F88">
        <v>0.81790326827568904</v>
      </c>
      <c r="G88">
        <v>-2.4784033364082081E-2</v>
      </c>
      <c r="H88">
        <v>2.9159849574042704</v>
      </c>
      <c r="I88">
        <v>1.1510394066930489</v>
      </c>
      <c r="J88">
        <v>1.1022908953447736</v>
      </c>
      <c r="K88">
        <v>0.11246822440876725</v>
      </c>
      <c r="L88">
        <v>0.77718346125470272</v>
      </c>
      <c r="M88">
        <v>1.9233713169424269</v>
      </c>
      <c r="N88">
        <v>0.22645332552262953</v>
      </c>
      <c r="T88">
        <v>0.75192403672657115</v>
      </c>
      <c r="U88">
        <v>0.23385829077934439</v>
      </c>
      <c r="V88">
        <v>0.98578232750591555</v>
      </c>
      <c r="W88">
        <v>0.51806574594722676</v>
      </c>
    </row>
    <row r="89" spans="1:23">
      <c r="A89">
        <v>-0.28920599325804636</v>
      </c>
      <c r="B89">
        <v>1.2009122484033212</v>
      </c>
      <c r="C89">
        <v>0.18051148493224239</v>
      </c>
      <c r="D89">
        <v>0.49829273564078858</v>
      </c>
      <c r="E89">
        <v>-9.459864290330966E-3</v>
      </c>
      <c r="F89">
        <v>0.63573377815180621</v>
      </c>
      <c r="G89">
        <v>7.3928932970518613E-2</v>
      </c>
      <c r="H89">
        <v>3.1418339717013337</v>
      </c>
      <c r="I89">
        <v>1.2790528678672501</v>
      </c>
      <c r="J89">
        <v>1.1575394122319156</v>
      </c>
      <c r="K89">
        <v>0.10206374635203957</v>
      </c>
      <c r="L89">
        <v>0.75922194973563439</v>
      </c>
      <c r="M89">
        <v>1.9129749693976623</v>
      </c>
      <c r="N89">
        <v>0.24832181143917964</v>
      </c>
      <c r="T89">
        <v>0.77798014651966541</v>
      </c>
      <c r="U89">
        <v>0.2447041265608916</v>
      </c>
      <c r="V89">
        <v>1.022684273080557</v>
      </c>
      <c r="W89">
        <v>0.53327601995877383</v>
      </c>
    </row>
    <row r="90" spans="1:23">
      <c r="A90">
        <v>-0.25309459094877279</v>
      </c>
      <c r="B90">
        <v>1.2477310791378819</v>
      </c>
      <c r="C90">
        <v>0.21433891354198797</v>
      </c>
      <c r="D90">
        <v>0.45931809289855063</v>
      </c>
      <c r="E90">
        <v>-1.5939089422291941E-2</v>
      </c>
      <c r="F90">
        <v>0.84313958843571157</v>
      </c>
      <c r="G90">
        <v>0.17861305033725094</v>
      </c>
      <c r="H90">
        <v>3.3210298003967456</v>
      </c>
      <c r="I90">
        <v>1.4100491945127902</v>
      </c>
      <c r="J90">
        <v>1.2004868334139995</v>
      </c>
      <c r="K90">
        <v>0.10732049448612901</v>
      </c>
      <c r="L90">
        <v>0.67724822870327106</v>
      </c>
      <c r="M90">
        <v>1.8680424494485859</v>
      </c>
      <c r="N90">
        <v>0.26091979886138961</v>
      </c>
      <c r="T90">
        <v>0.82280027455737326</v>
      </c>
      <c r="U90">
        <v>0.25278328224625862</v>
      </c>
      <c r="V90">
        <v>1.0755835568036318</v>
      </c>
      <c r="W90">
        <v>0.57001699231111469</v>
      </c>
    </row>
    <row r="91" spans="1:23">
      <c r="A91">
        <v>-0.25681785496766041</v>
      </c>
      <c r="B91">
        <v>1.5707232492193857</v>
      </c>
      <c r="C91">
        <v>0.29665274825771154</v>
      </c>
      <c r="D91">
        <v>0.44054467709464695</v>
      </c>
      <c r="E91">
        <v>1.2943619078894464E-2</v>
      </c>
      <c r="F91">
        <v>0.7647328547495551</v>
      </c>
      <c r="G91">
        <v>0.26268791027682847</v>
      </c>
      <c r="H91">
        <v>3.4741809120374905</v>
      </c>
      <c r="I91">
        <v>1.4603999005732109</v>
      </c>
      <c r="J91">
        <v>1.2057489632355229</v>
      </c>
      <c r="K91">
        <v>0.16168347906694619</v>
      </c>
      <c r="L91">
        <v>0.69265223657345831</v>
      </c>
      <c r="M91">
        <v>1.9333569701901383</v>
      </c>
      <c r="N91">
        <v>0.28129707101300616</v>
      </c>
      <c r="T91">
        <v>0.87862762402850958</v>
      </c>
      <c r="U91">
        <v>0.2635473587860131</v>
      </c>
      <c r="V91">
        <v>1.1421749828145227</v>
      </c>
      <c r="W91">
        <v>0.61508026524249648</v>
      </c>
    </row>
    <row r="92" spans="1:23">
      <c r="A92">
        <v>-0.14816965155269368</v>
      </c>
      <c r="B92">
        <v>1.7112152840063661</v>
      </c>
      <c r="C92">
        <v>0.30521718586484892</v>
      </c>
      <c r="D92">
        <v>0.40390598613472772</v>
      </c>
      <c r="E92">
        <v>2.2618970369029268E-2</v>
      </c>
      <c r="F92">
        <v>0.50089771497544788</v>
      </c>
      <c r="G92">
        <v>0.21844289043714005</v>
      </c>
      <c r="H92">
        <v>3.546696531261734</v>
      </c>
      <c r="I92">
        <v>1.223912281379758</v>
      </c>
      <c r="J92">
        <v>1.2339350853098925</v>
      </c>
      <c r="K92">
        <v>0.17073909442244523</v>
      </c>
      <c r="L92">
        <v>0.69960583105201946</v>
      </c>
      <c r="M92">
        <v>1.9273684319927447</v>
      </c>
      <c r="N92">
        <v>0.27992161249335568</v>
      </c>
      <c r="T92">
        <v>0.86402194629620133</v>
      </c>
      <c r="U92">
        <v>0.26691026688774977</v>
      </c>
      <c r="V92">
        <v>1.130932213183951</v>
      </c>
      <c r="W92">
        <v>0.59711167940845156</v>
      </c>
    </row>
    <row r="93" spans="1:23">
      <c r="A93">
        <v>-3.1413443684679132E-2</v>
      </c>
      <c r="B93">
        <v>1.7395021386548879</v>
      </c>
      <c r="C93">
        <v>0.34723633467206794</v>
      </c>
      <c r="D93">
        <v>0.43781769683435867</v>
      </c>
      <c r="E93">
        <v>3.91655146951424E-2</v>
      </c>
      <c r="F93">
        <v>0.5808132430081514</v>
      </c>
      <c r="G93">
        <v>0.39124647934402379</v>
      </c>
      <c r="H93">
        <v>3.8313348838505608</v>
      </c>
      <c r="I93">
        <v>1.0565657678054436</v>
      </c>
      <c r="J93">
        <v>1.3163774151767957</v>
      </c>
      <c r="K93">
        <v>0.16959360193093576</v>
      </c>
      <c r="L93">
        <v>0.73363515640248622</v>
      </c>
      <c r="M93">
        <v>1.8138931034979819</v>
      </c>
      <c r="N93">
        <v>0.28420848012153233</v>
      </c>
      <c r="T93">
        <v>0.9078554551649779</v>
      </c>
      <c r="U93">
        <v>0.27495191616255155</v>
      </c>
      <c r="V93">
        <v>1.1828073713275296</v>
      </c>
      <c r="W93">
        <v>0.63290353900242635</v>
      </c>
    </row>
    <row r="94" spans="1:23">
      <c r="A94">
        <v>4.502402341977646E-2</v>
      </c>
      <c r="B94">
        <v>1.6927084040580649</v>
      </c>
      <c r="C94">
        <v>0.41675493605930897</v>
      </c>
      <c r="D94">
        <v>0.36480234430079883</v>
      </c>
      <c r="E94">
        <v>3.3851273379480573E-2</v>
      </c>
      <c r="F94">
        <v>0.54136128699478014</v>
      </c>
      <c r="G94">
        <v>0.5875835609604283</v>
      </c>
      <c r="H94">
        <v>3.9499893755771023</v>
      </c>
      <c r="I94">
        <v>0.83094874882229175</v>
      </c>
      <c r="J94">
        <v>1.3054984958755393</v>
      </c>
      <c r="K94">
        <v>0.18796032900492382</v>
      </c>
      <c r="L94">
        <v>0.81236186828081702</v>
      </c>
      <c r="M94">
        <v>1.7307353351196153</v>
      </c>
      <c r="N94">
        <v>0.33103378803646588</v>
      </c>
      <c r="T94">
        <v>0.91647241213495667</v>
      </c>
      <c r="U94">
        <v>0.27588574003243765</v>
      </c>
      <c r="V94">
        <v>1.1923581521673943</v>
      </c>
      <c r="W94">
        <v>0.64058667210251907</v>
      </c>
    </row>
    <row r="95" spans="1:23">
      <c r="A95">
        <v>0.12500573591773501</v>
      </c>
      <c r="B95">
        <v>1.6475619396119048</v>
      </c>
      <c r="C95">
        <v>0.42341129701460939</v>
      </c>
      <c r="D95">
        <v>0.34008803450837999</v>
      </c>
      <c r="E95">
        <v>5.4484850412627184E-3</v>
      </c>
      <c r="F95">
        <v>0.51752610798216558</v>
      </c>
      <c r="G95">
        <v>0.57422946032763744</v>
      </c>
      <c r="H95">
        <v>4.2355614651894271</v>
      </c>
      <c r="I95">
        <v>0.75698808803384665</v>
      </c>
      <c r="J95">
        <v>1.4037870622007571</v>
      </c>
      <c r="K95">
        <v>0.24173935472478825</v>
      </c>
      <c r="L95">
        <v>0.89207493896371104</v>
      </c>
      <c r="M95">
        <v>1.611083326523457</v>
      </c>
      <c r="N95">
        <v>0.32200349372682413</v>
      </c>
      <c r="T95">
        <v>0.93546491355475059</v>
      </c>
      <c r="U95">
        <v>0.29097142864922898</v>
      </c>
      <c r="V95">
        <v>1.2264363422039795</v>
      </c>
      <c r="W95">
        <v>0.64449348490552161</v>
      </c>
    </row>
    <row r="96" spans="1:23">
      <c r="A96">
        <v>0.19626834572022023</v>
      </c>
      <c r="B96">
        <v>1.6612379267573378</v>
      </c>
      <c r="C96">
        <v>0.48699177045809555</v>
      </c>
      <c r="D96">
        <v>0.28546566324801592</v>
      </c>
      <c r="E96">
        <v>1.574230329433246E-2</v>
      </c>
      <c r="F96">
        <v>0.5670354313454613</v>
      </c>
      <c r="G96">
        <v>0.62431141195824358</v>
      </c>
      <c r="H96">
        <v>4.2368192314129418</v>
      </c>
      <c r="I96">
        <v>0.9521449823901551</v>
      </c>
      <c r="J96">
        <v>1.4830771716497873</v>
      </c>
      <c r="K96">
        <v>0.24004361207254721</v>
      </c>
      <c r="L96">
        <v>0.97153260131174712</v>
      </c>
      <c r="M96">
        <v>1.585572272790484</v>
      </c>
      <c r="N96">
        <v>0.32733412320654187</v>
      </c>
      <c r="T96">
        <v>0.97382691768685092</v>
      </c>
      <c r="U96">
        <v>0.28929212522503645</v>
      </c>
      <c r="V96">
        <v>1.2631190429118875</v>
      </c>
      <c r="W96">
        <v>0.68453479246181448</v>
      </c>
    </row>
    <row r="97" spans="1:23">
      <c r="A97">
        <v>0.23576129527523948</v>
      </c>
      <c r="B97">
        <v>1.7586257195454498</v>
      </c>
      <c r="C97">
        <v>0.49370311333092648</v>
      </c>
      <c r="D97">
        <v>0.26271761266422156</v>
      </c>
      <c r="E97">
        <v>1.2365174434836423E-2</v>
      </c>
      <c r="F97">
        <v>1.3341811037462659</v>
      </c>
      <c r="G97">
        <v>0.57197271246748782</v>
      </c>
      <c r="H97">
        <v>4.1820100383364833</v>
      </c>
      <c r="I97">
        <v>0.71779739359350803</v>
      </c>
      <c r="J97">
        <v>1.4001685380405495</v>
      </c>
      <c r="K97">
        <v>0.28012780845381857</v>
      </c>
      <c r="L97">
        <v>1.0441991856464929</v>
      </c>
      <c r="M97">
        <v>1.5942911820658923</v>
      </c>
      <c r="N97">
        <v>0.31636916913261681</v>
      </c>
      <c r="T97">
        <v>1.0145921461952703</v>
      </c>
      <c r="U97">
        <v>0.28644220882342158</v>
      </c>
      <c r="V97">
        <v>1.3010343550186918</v>
      </c>
      <c r="W97">
        <v>0.72814993737184874</v>
      </c>
    </row>
    <row r="98" spans="1:23">
      <c r="A98">
        <v>0.27931051747262836</v>
      </c>
      <c r="B98">
        <v>1.7769315033821869</v>
      </c>
      <c r="C98">
        <v>0.51068106508216293</v>
      </c>
      <c r="D98">
        <v>0.25759083084577883</v>
      </c>
      <c r="E98">
        <v>3.2765283171979076E-2</v>
      </c>
      <c r="F98">
        <v>1.7076456007412819</v>
      </c>
      <c r="G98">
        <v>0.57428594750075157</v>
      </c>
      <c r="H98">
        <v>4.0534339478189461</v>
      </c>
      <c r="I98">
        <v>0.56046920765810881</v>
      </c>
      <c r="J98">
        <v>1.4175248739395936</v>
      </c>
      <c r="K98">
        <v>0.28424352087757787</v>
      </c>
      <c r="L98">
        <v>1.1007175019004292</v>
      </c>
      <c r="M98">
        <v>1.5862268801448063</v>
      </c>
      <c r="N98">
        <v>0.3042416853211154</v>
      </c>
      <c r="T98">
        <v>1.0318620261326674</v>
      </c>
      <c r="U98">
        <v>0.28282870710900648</v>
      </c>
      <c r="V98">
        <v>1.314690733241674</v>
      </c>
      <c r="W98">
        <v>0.74903331902366088</v>
      </c>
    </row>
    <row r="99" spans="1:23">
      <c r="A99">
        <v>0.31641357482930099</v>
      </c>
      <c r="B99">
        <v>1.5696507248001161</v>
      </c>
      <c r="C99">
        <v>0.48363429952626508</v>
      </c>
      <c r="D99">
        <v>0.3252296655664535</v>
      </c>
      <c r="E99">
        <v>3.7258278910849596E-2</v>
      </c>
      <c r="F99">
        <v>1.0794301681480505</v>
      </c>
      <c r="G99">
        <v>0.56948047344083452</v>
      </c>
      <c r="H99">
        <v>4.2485657066114024</v>
      </c>
      <c r="I99">
        <v>0.39151313986370906</v>
      </c>
      <c r="J99">
        <v>1.473116922780918</v>
      </c>
      <c r="K99">
        <v>0.27139993119500649</v>
      </c>
      <c r="L99">
        <v>1.13900135486748</v>
      </c>
      <c r="M99">
        <v>1.6119147649449941</v>
      </c>
      <c r="N99">
        <v>0.30674156009989462</v>
      </c>
      <c r="T99">
        <v>0.98738218325609117</v>
      </c>
      <c r="U99">
        <v>0.28883059919883908</v>
      </c>
      <c r="V99">
        <v>1.2762127824549303</v>
      </c>
      <c r="W99">
        <v>0.69855158405725204</v>
      </c>
    </row>
    <row r="100" spans="1:23">
      <c r="A100">
        <v>0.34257140273343933</v>
      </c>
      <c r="B100">
        <v>1.593649502783804</v>
      </c>
      <c r="C100">
        <v>0.50718676867190959</v>
      </c>
      <c r="D100">
        <v>0.30707820956268561</v>
      </c>
      <c r="E100">
        <v>4.3481567373001795E-2</v>
      </c>
      <c r="F100">
        <v>0.96721811541387837</v>
      </c>
      <c r="G100">
        <v>0.55429485229766118</v>
      </c>
      <c r="H100">
        <v>4.3273483783351168</v>
      </c>
      <c r="I100">
        <v>0.63502191506618755</v>
      </c>
      <c r="J100">
        <v>1.518375677124449</v>
      </c>
      <c r="K100">
        <v>0.27462768742952581</v>
      </c>
      <c r="L100">
        <v>1.1370619162832203</v>
      </c>
      <c r="M100">
        <v>1.6436639282824519</v>
      </c>
      <c r="N100">
        <v>0.29078006399422418</v>
      </c>
      <c r="T100">
        <v>1.010168570382254</v>
      </c>
      <c r="U100">
        <v>0.29236379495312453</v>
      </c>
      <c r="V100">
        <v>1.3025323653353786</v>
      </c>
      <c r="W100">
        <v>0.71780477542912946</v>
      </c>
    </row>
    <row r="101" spans="1:23">
      <c r="A101">
        <v>0.33332861154894589</v>
      </c>
      <c r="B101">
        <v>1.6692530739479454</v>
      </c>
      <c r="C101">
        <v>0.51000937518443701</v>
      </c>
      <c r="D101">
        <v>0.26409978027181291</v>
      </c>
      <c r="E101">
        <v>2.4583204099648426E-2</v>
      </c>
      <c r="F101">
        <v>1.3751214392587343</v>
      </c>
      <c r="G101">
        <v>0.52918847711489958</v>
      </c>
      <c r="H101">
        <v>4.2395911283362091</v>
      </c>
      <c r="I101">
        <v>0.59408449516764428</v>
      </c>
      <c r="J101">
        <v>1.514771455175375</v>
      </c>
      <c r="K101">
        <v>0.27268188151356765</v>
      </c>
      <c r="L101">
        <v>1.0854385965635043</v>
      </c>
      <c r="M101">
        <v>1.615715223004166</v>
      </c>
      <c r="N101">
        <v>0.28290294204008348</v>
      </c>
      <c r="T101">
        <v>1.0221978345162124</v>
      </c>
      <c r="U101">
        <v>0.29027944497215941</v>
      </c>
      <c r="V101">
        <v>1.3124772794883719</v>
      </c>
      <c r="W101">
        <v>0.73191838954405297</v>
      </c>
    </row>
    <row r="102" spans="1:23">
      <c r="A102">
        <v>0.35742345549789722</v>
      </c>
      <c r="B102">
        <v>1.6405316696170016</v>
      </c>
      <c r="C102">
        <v>0.53146187101170472</v>
      </c>
      <c r="D102">
        <v>0.33356481641090618</v>
      </c>
      <c r="E102">
        <v>2.8083906006788173E-2</v>
      </c>
      <c r="F102">
        <v>1.7483295436799864</v>
      </c>
      <c r="G102">
        <v>0.46584526970814122</v>
      </c>
      <c r="H102">
        <v>4.4480370503711582</v>
      </c>
      <c r="I102">
        <v>0.41432553561551932</v>
      </c>
      <c r="J102">
        <v>1.5894765422396988</v>
      </c>
      <c r="K102">
        <v>0.31851846142049423</v>
      </c>
      <c r="L102">
        <v>1.0291291139384371</v>
      </c>
      <c r="M102">
        <v>1.7100562155022958</v>
      </c>
      <c r="N102">
        <v>0.25696151593832595</v>
      </c>
      <c r="T102">
        <v>1.0622674976398823</v>
      </c>
      <c r="U102">
        <v>0.30852401950901098</v>
      </c>
      <c r="V102">
        <v>1.3707915171488931</v>
      </c>
      <c r="W102">
        <v>0.75374347813087128</v>
      </c>
    </row>
    <row r="103" spans="1:23">
      <c r="A103">
        <v>0.3890214781111464</v>
      </c>
      <c r="B103">
        <v>1.6365706652943768</v>
      </c>
      <c r="C103">
        <v>0.54761644238299878</v>
      </c>
      <c r="D103">
        <v>0.30118000446333326</v>
      </c>
      <c r="E103">
        <v>4.987317278235559E-2</v>
      </c>
      <c r="F103">
        <v>1.5456754793773619</v>
      </c>
      <c r="G103">
        <v>0.63453797911276366</v>
      </c>
      <c r="H103">
        <v>4.3927016233579304</v>
      </c>
      <c r="I103">
        <v>0.42583017965866721</v>
      </c>
      <c r="J103">
        <v>1.5686539868455716</v>
      </c>
      <c r="K103">
        <v>0.28882831504124651</v>
      </c>
      <c r="L103">
        <v>0.98525621457994494</v>
      </c>
      <c r="M103">
        <v>1.7624214911217226</v>
      </c>
      <c r="N103">
        <v>0.25022090768732641</v>
      </c>
      <c r="T103">
        <v>1.055599138558339</v>
      </c>
      <c r="U103">
        <v>0.30178692720521538</v>
      </c>
      <c r="V103">
        <v>1.3573860657635544</v>
      </c>
      <c r="W103">
        <v>0.7538122113531236</v>
      </c>
    </row>
    <row r="104" spans="1:23">
      <c r="A104">
        <v>0.40821933027150681</v>
      </c>
      <c r="B104">
        <v>1.7017776617923355</v>
      </c>
      <c r="C104">
        <v>0.58006778224119704</v>
      </c>
      <c r="D104">
        <v>0.29788894315071635</v>
      </c>
      <c r="E104">
        <v>5.8989536566648959E-2</v>
      </c>
      <c r="F104">
        <v>2.5486718993488342</v>
      </c>
      <c r="G104">
        <v>0.67527402069641873</v>
      </c>
      <c r="H104">
        <v>4.6206579608958149</v>
      </c>
      <c r="I104">
        <v>0.18469833031244298</v>
      </c>
      <c r="J104">
        <v>1.5014486021725602</v>
      </c>
      <c r="K104">
        <v>0.29401551823016214</v>
      </c>
      <c r="L104">
        <v>0.95243743210184173</v>
      </c>
      <c r="M104">
        <v>1.8820943877119749</v>
      </c>
      <c r="N104">
        <v>0.20979334797408455</v>
      </c>
      <c r="T104">
        <v>1.13685962524761</v>
      </c>
      <c r="U104">
        <v>0.33617319259657569</v>
      </c>
      <c r="V104">
        <v>1.4730328178441856</v>
      </c>
      <c r="W104">
        <v>0.80068643265103434</v>
      </c>
    </row>
    <row r="105" spans="1:23">
      <c r="A105">
        <v>0.44793706035985481</v>
      </c>
      <c r="B105">
        <v>1.8662257240750231</v>
      </c>
      <c r="C105">
        <v>0.62380062489131638</v>
      </c>
      <c r="D105">
        <v>0.29571909598411195</v>
      </c>
      <c r="E105">
        <v>4.4895154199182996E-2</v>
      </c>
      <c r="F105">
        <v>2.5279177449344967</v>
      </c>
      <c r="G105">
        <v>0.78925118987033427</v>
      </c>
      <c r="H105">
        <v>4.2694720979060303</v>
      </c>
      <c r="I105">
        <v>0.27805840204102505</v>
      </c>
      <c r="J105">
        <v>1.5525982390645183</v>
      </c>
      <c r="K105">
        <v>0.2613812947491243</v>
      </c>
      <c r="L105">
        <v>0.92975084892864279</v>
      </c>
      <c r="M105">
        <v>1.9088606372785084</v>
      </c>
      <c r="N105">
        <v>0.20348998888764458</v>
      </c>
      <c r="T105">
        <v>1.1428112930835581</v>
      </c>
      <c r="U105">
        <v>0.31645199834843335</v>
      </c>
      <c r="V105">
        <v>1.4592632914319914</v>
      </c>
      <c r="W105">
        <v>0.82635929473512482</v>
      </c>
    </row>
    <row r="106" spans="1:23">
      <c r="A106">
        <v>0.47948418370327139</v>
      </c>
      <c r="B106">
        <v>1.9953629972436997</v>
      </c>
      <c r="C106">
        <v>0.69691362563406156</v>
      </c>
      <c r="D106">
        <v>0.25495770032020737</v>
      </c>
      <c r="E106">
        <v>4.125307881946022E-2</v>
      </c>
      <c r="F106">
        <v>2.4576314623055389</v>
      </c>
      <c r="G106">
        <v>0.82483747474899261</v>
      </c>
      <c r="H106">
        <v>4.4193659958063245</v>
      </c>
      <c r="I106">
        <v>0.29771817479164131</v>
      </c>
      <c r="J106">
        <v>1.550123044572457</v>
      </c>
      <c r="K106">
        <v>0.26182506894905833</v>
      </c>
      <c r="L106">
        <v>1.070123793953933</v>
      </c>
      <c r="M106">
        <v>2.0481960872153699</v>
      </c>
      <c r="N106">
        <v>0.18207027296314382</v>
      </c>
      <c r="T106">
        <v>1.1842759257876543</v>
      </c>
      <c r="U106">
        <v>0.3257605558301202</v>
      </c>
      <c r="V106">
        <v>1.5100364816177745</v>
      </c>
      <c r="W106">
        <v>0.85851536995753408</v>
      </c>
    </row>
    <row r="107" spans="1:23">
      <c r="A107">
        <v>0.51669461570882025</v>
      </c>
      <c r="B107">
        <v>2.0659674643763495</v>
      </c>
      <c r="C107">
        <v>0.71607043113328084</v>
      </c>
      <c r="D107">
        <v>0.15709954044642283</v>
      </c>
      <c r="E107">
        <v>2.9069437049399849E-2</v>
      </c>
      <c r="F107">
        <v>2.624209219620063</v>
      </c>
      <c r="G107">
        <v>0.89690168326633657</v>
      </c>
      <c r="H107">
        <v>4.3046883860027858</v>
      </c>
      <c r="I107">
        <v>0.41811829813221779</v>
      </c>
      <c r="J107">
        <v>1.5163728891271364</v>
      </c>
      <c r="K107">
        <v>0.27433058549133604</v>
      </c>
      <c r="L107">
        <v>1.0660823978083824</v>
      </c>
      <c r="M107">
        <v>2.0582228391944448</v>
      </c>
      <c r="N107">
        <v>0.19984565899535989</v>
      </c>
      <c r="T107">
        <v>1.2031195318823098</v>
      </c>
      <c r="U107">
        <v>0.32303993920319274</v>
      </c>
      <c r="V107">
        <v>1.5261594710855024</v>
      </c>
      <c r="W107">
        <v>0.88007959267911706</v>
      </c>
    </row>
    <row r="108" spans="1:23">
      <c r="A108">
        <v>0.53465821303383398</v>
      </c>
      <c r="B108">
        <v>2.0484893658292096</v>
      </c>
      <c r="C108">
        <v>0.73138755548116974</v>
      </c>
      <c r="D108">
        <v>0.17603397212839067</v>
      </c>
      <c r="E108">
        <v>8.6779316543059148E-3</v>
      </c>
      <c r="F108">
        <v>2.5899548091418829</v>
      </c>
      <c r="G108">
        <v>1.1157528353101807</v>
      </c>
      <c r="H108">
        <v>4.5172572621373446</v>
      </c>
      <c r="I108">
        <v>0.42340247190174374</v>
      </c>
      <c r="J108">
        <v>1.437945715133389</v>
      </c>
      <c r="K108">
        <v>0.28047220535034545</v>
      </c>
      <c r="L108">
        <v>1.1119513370791769</v>
      </c>
      <c r="M108">
        <v>2.097639431572861</v>
      </c>
      <c r="N108">
        <v>0.18985295322440399</v>
      </c>
      <c r="T108">
        <v>1.23310543278416</v>
      </c>
      <c r="U108">
        <v>0.33247049656503436</v>
      </c>
      <c r="V108">
        <v>1.5655759293491944</v>
      </c>
      <c r="W108">
        <v>0.9006349362191256</v>
      </c>
    </row>
    <row r="109" spans="1:23">
      <c r="A109">
        <v>0.57383320304073238</v>
      </c>
      <c r="B109">
        <v>2.1226782457663029</v>
      </c>
      <c r="C109">
        <v>0.82450441512113848</v>
      </c>
      <c r="D109">
        <v>0.22540418984696575</v>
      </c>
      <c r="E109">
        <v>5.6703939864514108E-2</v>
      </c>
      <c r="F109">
        <v>2.591605024802865</v>
      </c>
      <c r="G109">
        <v>1.0999647072118703</v>
      </c>
      <c r="H109">
        <v>4.6403368768894007</v>
      </c>
      <c r="I109">
        <v>0.67323078886582355</v>
      </c>
      <c r="J109">
        <v>1.3910630819886385</v>
      </c>
      <c r="K109">
        <v>0.31164003061911416</v>
      </c>
      <c r="L109">
        <v>1.1827792507342003</v>
      </c>
      <c r="M109">
        <v>2.1014644391723483</v>
      </c>
      <c r="N109">
        <v>0.16863050405803937</v>
      </c>
      <c r="T109">
        <v>1.2831313355701395</v>
      </c>
      <c r="U109">
        <v>0.33403603117500685</v>
      </c>
      <c r="V109">
        <v>1.6171673667451463</v>
      </c>
      <c r="W109">
        <v>0.94909530439513268</v>
      </c>
    </row>
    <row r="110" spans="1:23">
      <c r="A110">
        <v>0.6054243684228815</v>
      </c>
      <c r="B110">
        <v>2.217675132593171</v>
      </c>
      <c r="C110">
        <v>0.77389888200976675</v>
      </c>
      <c r="D110">
        <v>0.15789918448786189</v>
      </c>
      <c r="E110">
        <v>3.8239917537046753E-2</v>
      </c>
      <c r="F110">
        <v>3.1841738246780054</v>
      </c>
      <c r="G110">
        <v>0.97228303198233013</v>
      </c>
      <c r="H110">
        <v>4.8888108685957743</v>
      </c>
      <c r="I110">
        <v>1.0157680030749385</v>
      </c>
      <c r="J110">
        <v>1.3855696120802605</v>
      </c>
      <c r="K110">
        <v>0.23495636970671152</v>
      </c>
      <c r="L110">
        <v>1.2945277449759891</v>
      </c>
      <c r="M110">
        <v>2.0897454542417053</v>
      </c>
      <c r="N110">
        <v>0.17150324738494294</v>
      </c>
      <c r="T110">
        <v>1.3593196886979564</v>
      </c>
      <c r="U110">
        <v>0.363937468456277</v>
      </c>
      <c r="V110">
        <v>1.7232571571542334</v>
      </c>
      <c r="W110">
        <v>0.99538222024167933</v>
      </c>
    </row>
    <row r="111" spans="1:23">
      <c r="A111">
        <v>0.64975045344258997</v>
      </c>
      <c r="B111">
        <v>2.4191026152679966</v>
      </c>
      <c r="C111">
        <v>0.83790570395960096</v>
      </c>
      <c r="D111">
        <v>0.19104086179568214</v>
      </c>
      <c r="E111">
        <v>1.8889260976124034E-2</v>
      </c>
      <c r="F111">
        <v>4.7775817547359303</v>
      </c>
      <c r="G111">
        <v>0.88201633776690835</v>
      </c>
      <c r="H111">
        <v>5.3961774847349941</v>
      </c>
      <c r="I111">
        <v>1.1046034190195213</v>
      </c>
      <c r="J111">
        <v>1.3909018225682281</v>
      </c>
      <c r="K111">
        <v>0.22519679394536218</v>
      </c>
      <c r="L111">
        <v>1.4633756733887737</v>
      </c>
      <c r="M111">
        <v>2.1837450972132872</v>
      </c>
      <c r="N111">
        <v>0.16482857376275606</v>
      </c>
      <c r="T111">
        <v>1.550365418041268</v>
      </c>
      <c r="U111">
        <v>0.44615724394448175</v>
      </c>
      <c r="V111">
        <v>1.9965226619857499</v>
      </c>
      <c r="W111">
        <v>1.1042081740967862</v>
      </c>
    </row>
    <row r="112" spans="1:23">
      <c r="A112">
        <v>0.6729464095626988</v>
      </c>
      <c r="B112">
        <v>2.4321777536664206</v>
      </c>
      <c r="C112">
        <v>0.81945444696112668</v>
      </c>
      <c r="D112">
        <v>0.20946932324706102</v>
      </c>
      <c r="E112">
        <v>-1.057644966457788E-2</v>
      </c>
      <c r="F112">
        <v>3.6782914527591561</v>
      </c>
      <c r="G112">
        <v>1.1301866512214405</v>
      </c>
      <c r="H112">
        <v>5.3463069821266247</v>
      </c>
      <c r="I112">
        <v>1.165195707546661</v>
      </c>
      <c r="J112">
        <v>1.5869031021289777</v>
      </c>
      <c r="K112">
        <v>0.22034182873390618</v>
      </c>
      <c r="L112">
        <v>1.477100624058542</v>
      </c>
      <c r="M112">
        <v>2.1742226313247408</v>
      </c>
      <c r="N112">
        <v>0.19547326746060567</v>
      </c>
      <c r="T112">
        <v>1.5069638379380994</v>
      </c>
      <c r="U112">
        <v>0.40296639141648133</v>
      </c>
      <c r="V112">
        <v>1.9099302293545808</v>
      </c>
      <c r="W112">
        <v>1.103997446521618</v>
      </c>
    </row>
    <row r="113" spans="1:23">
      <c r="A113">
        <v>0.78004110942358518</v>
      </c>
      <c r="B113">
        <v>2.305378165463198</v>
      </c>
      <c r="C113">
        <v>0.78656380298088435</v>
      </c>
      <c r="D113">
        <v>0.20338857655867681</v>
      </c>
      <c r="E113">
        <v>1.823249919382991E-2</v>
      </c>
      <c r="F113">
        <v>3.1525110045764748</v>
      </c>
      <c r="G113">
        <v>1.1898410077749864</v>
      </c>
      <c r="H113">
        <v>6.1732968228515066</v>
      </c>
      <c r="I113">
        <v>1.0343950876237251</v>
      </c>
      <c r="J113">
        <v>1.6154189067104339</v>
      </c>
      <c r="K113">
        <v>0.22584793302751227</v>
      </c>
      <c r="L113">
        <v>1.488328861597507</v>
      </c>
      <c r="M113">
        <v>2.1659900429719312</v>
      </c>
      <c r="N113">
        <v>0.22403757379966416</v>
      </c>
      <c r="T113">
        <v>1.525947956753851</v>
      </c>
      <c r="U113">
        <v>0.4330853372537512</v>
      </c>
      <c r="V113">
        <v>1.9590332940076021</v>
      </c>
      <c r="W113">
        <v>1.0928626195000999</v>
      </c>
    </row>
    <row r="114" spans="1:23">
      <c r="A114">
        <v>0.83355097209071427</v>
      </c>
      <c r="B114">
        <v>2.3318969345706302</v>
      </c>
      <c r="C114">
        <v>0.74850468083791544</v>
      </c>
      <c r="D114">
        <v>0.17502329316697518</v>
      </c>
      <c r="E114">
        <v>2.2699259456267495E-3</v>
      </c>
      <c r="F114">
        <v>2.693055692675479</v>
      </c>
      <c r="G114">
        <v>1.1353460431042937</v>
      </c>
      <c r="H114">
        <v>6.3444019324556375</v>
      </c>
      <c r="I114">
        <v>1.0169587796368385</v>
      </c>
      <c r="J114">
        <v>1.6393975699463545</v>
      </c>
      <c r="K114">
        <v>0.22360122572308794</v>
      </c>
      <c r="L114">
        <v>1.3281605687699376</v>
      </c>
      <c r="M114">
        <v>2.1413701843333279</v>
      </c>
      <c r="N114">
        <v>0.24038489498042104</v>
      </c>
      <c r="T114">
        <v>1.4895659070169458</v>
      </c>
      <c r="U114">
        <v>0.43622571014541062</v>
      </c>
      <c r="V114">
        <v>1.9257916171623564</v>
      </c>
      <c r="W114">
        <v>1.0533401968715352</v>
      </c>
    </row>
    <row r="115" spans="1:23">
      <c r="A115">
        <v>0.82669560294982058</v>
      </c>
      <c r="B115">
        <v>2.4539156375339704</v>
      </c>
      <c r="C115">
        <v>0.75961191360576175</v>
      </c>
      <c r="D115">
        <v>0.15569179461514204</v>
      </c>
      <c r="E115">
        <v>8.8300155727544238E-3</v>
      </c>
      <c r="F115">
        <v>3.268401641004484</v>
      </c>
      <c r="G115">
        <v>1.0969041597034308</v>
      </c>
      <c r="H115">
        <v>6.2745443318871521</v>
      </c>
      <c r="I115">
        <v>1.0356008816004207</v>
      </c>
      <c r="J115">
        <v>1.7604795930708457</v>
      </c>
      <c r="K115">
        <v>0.21011176434951279</v>
      </c>
      <c r="L115">
        <v>1.3184694450081156</v>
      </c>
      <c r="M115">
        <v>2.0885505872672248</v>
      </c>
      <c r="N115">
        <v>0.20918824993818386</v>
      </c>
      <c r="T115">
        <v>1.5333568298647726</v>
      </c>
      <c r="U115">
        <v>0.44479048011408967</v>
      </c>
      <c r="V115">
        <v>1.9781473099788622</v>
      </c>
      <c r="W115">
        <v>1.088566349750683</v>
      </c>
    </row>
    <row r="116" spans="1:23">
      <c r="A116">
        <v>0.84807303680966728</v>
      </c>
      <c r="B116">
        <v>2.7962045240856752</v>
      </c>
      <c r="C116">
        <v>0.76252335110720249</v>
      </c>
      <c r="D116">
        <v>0.17078210654787462</v>
      </c>
      <c r="E116">
        <v>4.9266942254142521E-2</v>
      </c>
      <c r="F116">
        <v>3.7327928799987813</v>
      </c>
      <c r="G116">
        <v>0.9955265956634034</v>
      </c>
      <c r="H116">
        <v>6.3889523882471151</v>
      </c>
      <c r="I116">
        <v>0.77486786029730514</v>
      </c>
      <c r="J116">
        <v>1.7960429167850605</v>
      </c>
      <c r="K116">
        <v>0.22095263495990769</v>
      </c>
      <c r="L116">
        <v>1.4187878928840341</v>
      </c>
      <c r="M116">
        <v>1.9671395583545497</v>
      </c>
      <c r="N116">
        <v>0.22676742193468835</v>
      </c>
      <c r="T116">
        <v>1.582048579280672</v>
      </c>
      <c r="U116">
        <v>0.46683709856662708</v>
      </c>
      <c r="V116">
        <v>2.048885677847299</v>
      </c>
      <c r="W116">
        <v>1.115211480714045</v>
      </c>
    </row>
    <row r="117" spans="1:23">
      <c r="A117">
        <v>0.83839628280303324</v>
      </c>
      <c r="B117">
        <v>2.7643594319902269</v>
      </c>
      <c r="C117">
        <v>0.71417727191625646</v>
      </c>
      <c r="D117">
        <v>0.21631217534500757</v>
      </c>
      <c r="E117">
        <v>5.8458647341181613E-2</v>
      </c>
      <c r="F117">
        <v>3.8783027334791527</v>
      </c>
      <c r="G117">
        <v>0.88356719810154782</v>
      </c>
      <c r="H117">
        <v>6.3691725850815155</v>
      </c>
      <c r="I117">
        <v>0.56513519061587747</v>
      </c>
      <c r="J117">
        <v>1.841739262673264</v>
      </c>
      <c r="K117">
        <v>0.17082362497622233</v>
      </c>
      <c r="L117">
        <v>1.3778354269532791</v>
      </c>
      <c r="M117">
        <v>1.982695823156186</v>
      </c>
      <c r="N117">
        <v>0.24603981073973313</v>
      </c>
      <c r="T117">
        <v>1.5647868189408918</v>
      </c>
      <c r="U117">
        <v>0.47257291984836675</v>
      </c>
      <c r="V117">
        <v>2.0373597387892586</v>
      </c>
      <c r="W117">
        <v>1.092213899092525</v>
      </c>
    </row>
    <row r="118" spans="1:23">
      <c r="A118">
        <v>0.8712489441713317</v>
      </c>
      <c r="B118">
        <v>2.9643521114822464</v>
      </c>
      <c r="C118">
        <v>0.71928048835161107</v>
      </c>
      <c r="D118">
        <v>0.24661844858199644</v>
      </c>
      <c r="E118">
        <v>7.4312206565757821E-2</v>
      </c>
      <c r="F118">
        <v>2.8933724768580511</v>
      </c>
      <c r="G118">
        <v>1.0430549467287134</v>
      </c>
      <c r="H118">
        <v>6.2121758516462338</v>
      </c>
      <c r="I118">
        <v>0.44460127577483721</v>
      </c>
      <c r="J118">
        <v>1.9054079841800107</v>
      </c>
      <c r="K118">
        <v>0.18013237340732258</v>
      </c>
      <c r="L118">
        <v>1.4390754490140583</v>
      </c>
      <c r="M118">
        <v>1.9316227749432158</v>
      </c>
      <c r="N118">
        <v>0.2572105941666718</v>
      </c>
      <c r="T118">
        <v>1.5130332804194329</v>
      </c>
      <c r="U118">
        <v>0.44389104886644515</v>
      </c>
      <c r="V118">
        <v>1.956924329285878</v>
      </c>
      <c r="W118">
        <v>1.0691422315529877</v>
      </c>
    </row>
    <row r="119" spans="1:23">
      <c r="A119">
        <v>0.89466292567830419</v>
      </c>
      <c r="B119">
        <v>2.9312408510319066</v>
      </c>
      <c r="C119">
        <v>0.68741954153862994</v>
      </c>
      <c r="D119">
        <v>0.31098426598187867</v>
      </c>
      <c r="E119">
        <v>8.9300401132572427E-2</v>
      </c>
      <c r="F119">
        <v>1.7382880512151306</v>
      </c>
      <c r="G119">
        <v>1.0407545207034516</v>
      </c>
      <c r="H119">
        <v>6.2129053374380412</v>
      </c>
      <c r="I119">
        <v>0.33716453803613322</v>
      </c>
      <c r="J119">
        <v>1.9082656396021864</v>
      </c>
      <c r="K119">
        <v>0.21545910212350622</v>
      </c>
      <c r="L119">
        <v>1.3334453114867832</v>
      </c>
      <c r="M119">
        <v>1.8565453974903283</v>
      </c>
      <c r="N119">
        <v>0.27375819119920453</v>
      </c>
      <c r="T119">
        <v>1.4164424339041468</v>
      </c>
      <c r="U119">
        <v>0.4302369664954806</v>
      </c>
      <c r="V119">
        <v>1.8466794003996274</v>
      </c>
      <c r="W119">
        <v>0.98620546740866621</v>
      </c>
    </row>
    <row r="120" spans="1:23">
      <c r="A120">
        <v>0.89035748075625676</v>
      </c>
      <c r="B120">
        <v>3.0098989147620658</v>
      </c>
      <c r="C120">
        <v>0.66368729661458303</v>
      </c>
      <c r="D120">
        <v>0.33732835164557318</v>
      </c>
      <c r="E120">
        <v>8.6844661125903777E-2</v>
      </c>
      <c r="F120">
        <v>2.0852886072229797</v>
      </c>
      <c r="G120">
        <v>0.8441243417626727</v>
      </c>
      <c r="H120">
        <v>6.5480106077181919</v>
      </c>
      <c r="I120">
        <v>0.49397254468085205</v>
      </c>
      <c r="J120">
        <v>1.7159229221369303</v>
      </c>
      <c r="K120">
        <v>0.21243429269579434</v>
      </c>
      <c r="L120">
        <v>1.3465387560591608</v>
      </c>
      <c r="M120">
        <v>1.8778505077499426</v>
      </c>
      <c r="N120">
        <v>0.27356235127301309</v>
      </c>
      <c r="T120">
        <v>1.4561301168717087</v>
      </c>
      <c r="U120">
        <v>0.45280595600073392</v>
      </c>
      <c r="V120">
        <v>1.9089360728724425</v>
      </c>
      <c r="W120">
        <v>1.0033241608709749</v>
      </c>
    </row>
    <row r="121" spans="1:23">
      <c r="A121">
        <v>0.82665236724652658</v>
      </c>
      <c r="B121">
        <v>3.0116333228219796</v>
      </c>
      <c r="C121">
        <v>0.68952125087845562</v>
      </c>
      <c r="D121">
        <v>0.36102730324150123</v>
      </c>
      <c r="E121">
        <v>8.2946041267078718E-2</v>
      </c>
      <c r="F121">
        <v>2.3854202600327454</v>
      </c>
      <c r="G121">
        <v>0.80418107406314743</v>
      </c>
      <c r="H121">
        <v>6.1056556014462542</v>
      </c>
      <c r="I121">
        <v>0.57949322277282356</v>
      </c>
      <c r="J121">
        <v>1.7830534309528892</v>
      </c>
      <c r="K121">
        <v>0.21681621696656367</v>
      </c>
      <c r="L121">
        <v>1.383775693304296</v>
      </c>
      <c r="M121">
        <v>1.8753288889177622</v>
      </c>
      <c r="N121">
        <v>0.25515037377253924</v>
      </c>
      <c r="T121">
        <v>1.4543325034060401</v>
      </c>
      <c r="U121">
        <v>0.42858492322244468</v>
      </c>
      <c r="V121">
        <v>1.8829174266284849</v>
      </c>
      <c r="W121">
        <v>1.0257475801835954</v>
      </c>
    </row>
    <row r="122" spans="1:23">
      <c r="A122">
        <v>0.87206942352487482</v>
      </c>
      <c r="B122">
        <v>3.1102271881317809</v>
      </c>
      <c r="C122">
        <v>0.62779730119659538</v>
      </c>
      <c r="D122">
        <v>0.40968424579325646</v>
      </c>
      <c r="E122">
        <v>9.726215689396428E-2</v>
      </c>
      <c r="F122">
        <v>2.1520020101091237</v>
      </c>
      <c r="G122">
        <v>0.77750677961872539</v>
      </c>
      <c r="H122">
        <v>6.4725075670093588</v>
      </c>
      <c r="I122">
        <v>0.64852743554186532</v>
      </c>
      <c r="J122">
        <v>1.8972070305033575</v>
      </c>
      <c r="K122">
        <v>0.22042582482437656</v>
      </c>
      <c r="L122">
        <v>1.3863522847958476</v>
      </c>
      <c r="M122">
        <v>1.8769227113501037</v>
      </c>
      <c r="N122">
        <v>0.28437541541352562</v>
      </c>
      <c r="T122">
        <v>1.4880619553361971</v>
      </c>
      <c r="U122">
        <v>0.44923141033485547</v>
      </c>
      <c r="V122">
        <v>1.9372933656710525</v>
      </c>
      <c r="W122">
        <v>1.0388305450013418</v>
      </c>
    </row>
    <row r="123" spans="1:23">
      <c r="A123">
        <v>0.93420984946469676</v>
      </c>
      <c r="B123">
        <v>3.1758909527814749</v>
      </c>
      <c r="C123">
        <v>0.63264789183203196</v>
      </c>
      <c r="D123">
        <v>0.45401718515568135</v>
      </c>
      <c r="E123">
        <v>7.5200543958471977E-2</v>
      </c>
      <c r="F123">
        <v>1.4845816655836526</v>
      </c>
      <c r="G123">
        <v>0.72294554965889146</v>
      </c>
      <c r="H123">
        <v>7.060382970526117</v>
      </c>
      <c r="I123">
        <v>0.60658969905470261</v>
      </c>
      <c r="J123">
        <v>1.8782020632870198</v>
      </c>
      <c r="K123">
        <v>0.24287364625254526</v>
      </c>
      <c r="L123">
        <v>1.3553423614368025</v>
      </c>
      <c r="M123">
        <v>1.9177285537795687</v>
      </c>
      <c r="N123">
        <v>0.29554102509796842</v>
      </c>
      <c r="T123">
        <v>1.4882967112764018</v>
      </c>
      <c r="U123">
        <v>0.48433819258330696</v>
      </c>
      <c r="V123">
        <v>1.9726349038597089</v>
      </c>
      <c r="W123">
        <v>1.0039585186930948</v>
      </c>
    </row>
    <row r="124" spans="1:23">
      <c r="A124">
        <v>0.9305063326050077</v>
      </c>
      <c r="B124">
        <v>2.971368398403504</v>
      </c>
      <c r="C124">
        <v>0.62762982754680641</v>
      </c>
      <c r="D124">
        <v>0.44829459213391254</v>
      </c>
      <c r="E124">
        <v>1.9612574333377097E-2</v>
      </c>
      <c r="F124">
        <v>1.9779692826835973</v>
      </c>
      <c r="G124">
        <v>0.83389497306783067</v>
      </c>
      <c r="H124">
        <v>7.2990433147004641</v>
      </c>
      <c r="I124">
        <v>0.89424373801588208</v>
      </c>
      <c r="J124">
        <v>1.9573283138316317</v>
      </c>
      <c r="K124">
        <v>0.23662887007237665</v>
      </c>
      <c r="L124">
        <v>1.2147411441521039</v>
      </c>
      <c r="M124">
        <v>1.9932102778202063</v>
      </c>
      <c r="N124">
        <v>0.2801327873277899</v>
      </c>
      <c r="T124">
        <v>1.5489003161924637</v>
      </c>
      <c r="U124">
        <v>0.49614869031376424</v>
      </c>
      <c r="V124">
        <v>2.0450490065062281</v>
      </c>
      <c r="W124">
        <v>1.0527516258786995</v>
      </c>
    </row>
    <row r="125" spans="1:23">
      <c r="A125">
        <v>0.91206506241921204</v>
      </c>
      <c r="B125">
        <v>2.9677160736796253</v>
      </c>
      <c r="C125">
        <v>0.61839996284616761</v>
      </c>
      <c r="D125">
        <v>0.4428605209693729</v>
      </c>
      <c r="E125">
        <v>-8.7945205640931334E-3</v>
      </c>
      <c r="F125">
        <v>2.2269035513151625</v>
      </c>
      <c r="G125">
        <v>0.85852069875104675</v>
      </c>
      <c r="H125">
        <v>7.6802044744680682</v>
      </c>
      <c r="I125">
        <v>1.1067524399338966</v>
      </c>
      <c r="J125">
        <v>2.0222353821660874</v>
      </c>
      <c r="K125">
        <v>0.26589746418190252</v>
      </c>
      <c r="L125">
        <v>1.2301510552625923</v>
      </c>
      <c r="M125">
        <v>2.0705631384499759</v>
      </c>
      <c r="N125">
        <v>0.31138039414199037</v>
      </c>
      <c r="T125">
        <v>1.6217754070015007</v>
      </c>
      <c r="U125">
        <v>0.52078426507162923</v>
      </c>
      <c r="V125">
        <v>2.1425596720731299</v>
      </c>
      <c r="W125">
        <v>1.1009911419298715</v>
      </c>
    </row>
    <row r="126" spans="1:23">
      <c r="A126">
        <v>0.94829852512225188</v>
      </c>
      <c r="B126">
        <v>2.8917671412797556</v>
      </c>
      <c r="C126">
        <v>0.56706527393624229</v>
      </c>
      <c r="D126">
        <v>0.4391900946692453</v>
      </c>
      <c r="E126">
        <v>-2.2388660846587638E-2</v>
      </c>
      <c r="F126">
        <v>3.256173135387586</v>
      </c>
      <c r="G126">
        <v>0.88385196935790988</v>
      </c>
      <c r="H126">
        <v>7.4816355932019558</v>
      </c>
      <c r="I126">
        <v>1.2056621982776718</v>
      </c>
      <c r="J126">
        <v>1.9927504477895721</v>
      </c>
      <c r="K126">
        <v>0.28365474025353676</v>
      </c>
      <c r="L126">
        <v>1.1162445248520829</v>
      </c>
      <c r="M126">
        <v>2.1254348935215241</v>
      </c>
      <c r="N126">
        <v>0.32850353070751892</v>
      </c>
      <c r="T126">
        <v>1.678417386250733</v>
      </c>
      <c r="U126">
        <v>0.51926676135054062</v>
      </c>
      <c r="V126">
        <v>2.1976841476012736</v>
      </c>
      <c r="W126">
        <v>1.1591506249001924</v>
      </c>
    </row>
    <row r="127" spans="1:23">
      <c r="A127">
        <v>0.99070987710258318</v>
      </c>
      <c r="B127">
        <v>2.9603387177004223</v>
      </c>
      <c r="C127">
        <v>0.56249258837929461</v>
      </c>
      <c r="D127">
        <v>0.39550537299713562</v>
      </c>
      <c r="E127">
        <v>-2.6390569896493965E-2</v>
      </c>
      <c r="F127">
        <v>4.4275621397471614</v>
      </c>
      <c r="G127">
        <v>0.91888499237814036</v>
      </c>
      <c r="H127">
        <v>7.6535216861027173</v>
      </c>
      <c r="I127">
        <v>1.2849656637628057</v>
      </c>
      <c r="J127">
        <v>1.9922342518969662</v>
      </c>
      <c r="K127">
        <v>0.26420480824047288</v>
      </c>
      <c r="L127">
        <v>1.0853504575875172</v>
      </c>
      <c r="M127">
        <v>2.1076979966140632</v>
      </c>
      <c r="N127">
        <v>0.34885702352594483</v>
      </c>
      <c r="T127">
        <v>1.783281071867052</v>
      </c>
      <c r="U127">
        <v>0.55546802217118463</v>
      </c>
      <c r="V127">
        <v>2.3387490940382367</v>
      </c>
      <c r="W127">
        <v>1.2278130496958672</v>
      </c>
    </row>
    <row r="128" spans="1:23">
      <c r="A128">
        <v>1.0323637387810698</v>
      </c>
      <c r="B128">
        <v>2.9810920035833419</v>
      </c>
      <c r="C128">
        <v>0.56618539114760713</v>
      </c>
      <c r="D128">
        <v>0.42094619285795132</v>
      </c>
      <c r="E128">
        <v>7.7618691515634608E-3</v>
      </c>
      <c r="F128">
        <v>5.3553987228746021</v>
      </c>
      <c r="G128">
        <v>0.8574393155058555</v>
      </c>
      <c r="H128">
        <v>7.4992233271955229</v>
      </c>
      <c r="I128">
        <v>1.1823102739469382</v>
      </c>
      <c r="J128">
        <v>2.0177784610623051</v>
      </c>
      <c r="K128">
        <v>0.28305405437105025</v>
      </c>
      <c r="L128">
        <v>1.2003723675542064</v>
      </c>
      <c r="M128">
        <v>2.0452521632267713</v>
      </c>
      <c r="N128">
        <v>0.37612278823742795</v>
      </c>
      <c r="T128">
        <v>1.844664333535444</v>
      </c>
      <c r="U128">
        <v>0.57312524205951143</v>
      </c>
      <c r="V128">
        <v>2.4177895755949557</v>
      </c>
      <c r="W128">
        <v>1.2715390914759326</v>
      </c>
    </row>
    <row r="129" spans="1:23">
      <c r="A129">
        <v>1.0795955063713802</v>
      </c>
      <c r="B129">
        <v>3.2027013388849275</v>
      </c>
      <c r="C129">
        <v>0.59379709827098504</v>
      </c>
      <c r="D129">
        <v>0.43004170701602851</v>
      </c>
      <c r="E129">
        <v>9.7661241582215896E-3</v>
      </c>
      <c r="F129">
        <v>5.7820511403043913</v>
      </c>
      <c r="G129">
        <v>0.79113479163318656</v>
      </c>
      <c r="H129">
        <v>7.9039039018957062</v>
      </c>
      <c r="I129">
        <v>1.1977803434387102</v>
      </c>
      <c r="J129">
        <v>1.962562206727458</v>
      </c>
      <c r="K129">
        <v>0.29101171013729088</v>
      </c>
      <c r="L129">
        <v>1.1530930983951961</v>
      </c>
      <c r="M129">
        <v>2.0164398453041503</v>
      </c>
      <c r="N129">
        <v>0.42128623507255403</v>
      </c>
      <c r="T129">
        <v>1.9167975034007276</v>
      </c>
      <c r="U129">
        <v>0.61124451937066715</v>
      </c>
      <c r="V129">
        <v>2.5280420227713947</v>
      </c>
      <c r="W129">
        <v>1.3055529840300606</v>
      </c>
    </row>
    <row r="130" spans="1:23">
      <c r="A130">
        <v>1.0629304209317811</v>
      </c>
      <c r="B130">
        <v>3.1295087702889908</v>
      </c>
      <c r="C130">
        <v>0.62886486090509086</v>
      </c>
      <c r="D130">
        <v>0.4400402596317845</v>
      </c>
      <c r="E130">
        <v>2.2471756070619853E-2</v>
      </c>
      <c r="F130">
        <v>6.4494508505745074</v>
      </c>
      <c r="G130">
        <v>0.86953293337620829</v>
      </c>
      <c r="H130">
        <v>7.589740777447382</v>
      </c>
      <c r="I130">
        <v>1.1653266995710352</v>
      </c>
      <c r="J130">
        <v>1.8414692827785288</v>
      </c>
      <c r="K130">
        <v>0.32540270066738386</v>
      </c>
      <c r="L130">
        <v>1.149406122729383</v>
      </c>
      <c r="M130">
        <v>1.997594265948476</v>
      </c>
      <c r="N130">
        <v>0.44706189008900565</v>
      </c>
      <c r="T130">
        <v>1.9370572565007269</v>
      </c>
      <c r="U130">
        <v>0.61709459712299475</v>
      </c>
      <c r="V130">
        <v>2.5541518536237215</v>
      </c>
      <c r="W130">
        <v>1.3199626593777323</v>
      </c>
    </row>
    <row r="131" spans="1:23">
      <c r="A131">
        <v>1.0525376959690345</v>
      </c>
      <c r="B131">
        <v>2.9458934043114424</v>
      </c>
      <c r="C131">
        <v>0.6674293899154784</v>
      </c>
      <c r="D131">
        <v>0.48098148333914148</v>
      </c>
      <c r="E131">
        <v>3.4563647592141755E-2</v>
      </c>
      <c r="F131">
        <v>7.106957190689112</v>
      </c>
      <c r="G131">
        <v>1.0134269231170991</v>
      </c>
      <c r="H131">
        <v>7.0063976249976054</v>
      </c>
      <c r="I131">
        <v>0.84371073132658081</v>
      </c>
      <c r="J131">
        <v>1.799676360059087</v>
      </c>
      <c r="K131">
        <v>0.33993392227848407</v>
      </c>
      <c r="L131">
        <v>1.3025821511959752</v>
      </c>
      <c r="M131">
        <v>2.0331558393434856</v>
      </c>
      <c r="N131">
        <v>0.46686200082991258</v>
      </c>
      <c r="T131">
        <v>1.9352934546403271</v>
      </c>
      <c r="U131">
        <v>0.61470669120979449</v>
      </c>
      <c r="V131">
        <v>2.5500001458501216</v>
      </c>
      <c r="W131">
        <v>1.3205867634305326</v>
      </c>
    </row>
    <row r="132" spans="1:23">
      <c r="A132">
        <v>1.0526259179660751</v>
      </c>
      <c r="B132">
        <v>2.9944063289178797</v>
      </c>
      <c r="C132">
        <v>0.64567169644083067</v>
      </c>
      <c r="D132">
        <v>0.48261299906533872</v>
      </c>
      <c r="E132">
        <v>9.8290234166614754E-3</v>
      </c>
      <c r="F132">
        <v>6.9210357973007781</v>
      </c>
      <c r="G132">
        <v>0.77528306023237148</v>
      </c>
      <c r="H132">
        <v>7.1731767599621783</v>
      </c>
      <c r="I132">
        <v>0.60334319421501248</v>
      </c>
      <c r="J132">
        <v>1.8132297968323856</v>
      </c>
      <c r="K132">
        <v>0.34604338594275008</v>
      </c>
      <c r="L132">
        <v>1.3679089497926575</v>
      </c>
      <c r="M132">
        <v>2.0770865050032778</v>
      </c>
      <c r="N132">
        <v>0.52859287968169</v>
      </c>
      <c r="T132">
        <v>1.913631878197849</v>
      </c>
      <c r="U132">
        <v>0.61862761795356624</v>
      </c>
      <c r="V132">
        <v>2.5322594961514153</v>
      </c>
      <c r="W132">
        <v>1.2950042602442826</v>
      </c>
    </row>
    <row r="133" spans="1:23">
      <c r="A133">
        <v>1.1036912629711759</v>
      </c>
      <c r="B133">
        <v>3.1464004470265983</v>
      </c>
      <c r="C133">
        <v>0.63686984585804729</v>
      </c>
      <c r="D133">
        <v>0.42088060030944541</v>
      </c>
      <c r="E133">
        <v>2.2576693988341889E-2</v>
      </c>
      <c r="F133">
        <v>6.9567008577351785</v>
      </c>
      <c r="G133">
        <v>0.79004594648017523</v>
      </c>
      <c r="H133">
        <v>7.7684315634007124</v>
      </c>
      <c r="I133">
        <v>0.35810954602229783</v>
      </c>
      <c r="J133">
        <v>1.7758670774616692</v>
      </c>
      <c r="K133">
        <v>0.35150569309130031</v>
      </c>
      <c r="L133">
        <v>1.4216362063156656</v>
      </c>
      <c r="M133">
        <v>2.0341913470866486</v>
      </c>
      <c r="N133">
        <v>0.54111384738976132</v>
      </c>
      <c r="T133">
        <v>1.95200149536693</v>
      </c>
      <c r="U133">
        <v>0.65290956909091136</v>
      </c>
      <c r="V133">
        <v>2.6049110644578413</v>
      </c>
      <c r="W133">
        <v>1.2990919262760188</v>
      </c>
    </row>
    <row r="134" spans="1:23">
      <c r="A134">
        <v>1.1092622974009494</v>
      </c>
      <c r="B134">
        <v>3.0355089531953099</v>
      </c>
      <c r="C134">
        <v>0.69204267788354334</v>
      </c>
      <c r="D134">
        <v>0.36348607303541436</v>
      </c>
      <c r="E134">
        <v>-4.5135231449305868E-3</v>
      </c>
      <c r="F134">
        <v>6.3328222322084642</v>
      </c>
      <c r="G134">
        <v>0.67321000622506011</v>
      </c>
      <c r="H134">
        <v>8.3931809028316398</v>
      </c>
      <c r="I134">
        <v>0.19429083259472169</v>
      </c>
      <c r="J134">
        <v>1.9485003845164841</v>
      </c>
      <c r="K134">
        <v>0.38583125305200394</v>
      </c>
      <c r="L134">
        <v>1.5422196121657441</v>
      </c>
      <c r="M134">
        <v>2.0722043462691184</v>
      </c>
      <c r="N134">
        <v>0.51934678152725666</v>
      </c>
      <c r="T134">
        <v>1.9469566306971988</v>
      </c>
      <c r="U134">
        <v>0.66265420864107727</v>
      </c>
      <c r="V134">
        <v>2.6096108393382762</v>
      </c>
      <c r="W134">
        <v>1.2843024220561214</v>
      </c>
    </row>
    <row r="135" spans="1:23">
      <c r="A135">
        <v>1.1626903895153182</v>
      </c>
      <c r="B135">
        <v>2.8647203808099873</v>
      </c>
      <c r="C135">
        <v>0.68615362003508551</v>
      </c>
      <c r="D135">
        <v>0.31297263436570999</v>
      </c>
      <c r="E135">
        <v>-9.4419615920483535E-3</v>
      </c>
      <c r="F135">
        <v>5.6108001819008706</v>
      </c>
      <c r="G135">
        <v>0.81324352924751819</v>
      </c>
      <c r="H135">
        <v>8.256018323509057</v>
      </c>
      <c r="I135">
        <v>0.13041872989250236</v>
      </c>
      <c r="J135">
        <v>2.0669062634700071</v>
      </c>
      <c r="K135">
        <v>0.39927981020478887</v>
      </c>
      <c r="L135">
        <v>1.6264790592805103</v>
      </c>
      <c r="M135">
        <v>2.1214128673004913</v>
      </c>
      <c r="N135">
        <v>0.51961260549932453</v>
      </c>
      <c r="T135">
        <v>1.897233316674223</v>
      </c>
      <c r="U135">
        <v>0.6285568975929483</v>
      </c>
      <c r="V135">
        <v>2.5257902142671713</v>
      </c>
      <c r="W135">
        <v>1.2686764190812747</v>
      </c>
    </row>
    <row r="136" spans="1:23">
      <c r="A136">
        <v>1.1627671082162556</v>
      </c>
      <c r="B136">
        <v>2.6580959643003972</v>
      </c>
      <c r="C136">
        <v>0.68088507130077103</v>
      </c>
      <c r="D136">
        <v>0.24519947438757539</v>
      </c>
      <c r="E136">
        <v>-1.3397778088196366E-2</v>
      </c>
      <c r="F136">
        <v>4.9395552917237833</v>
      </c>
      <c r="G136">
        <v>0.81863803634318799</v>
      </c>
      <c r="H136">
        <v>8.1258740643237743</v>
      </c>
      <c r="I136">
        <v>0.11011825122247765</v>
      </c>
      <c r="J136">
        <v>1.9757576608971772</v>
      </c>
      <c r="K136">
        <v>0.41611349200799241</v>
      </c>
      <c r="L136">
        <v>1.5926442656928956</v>
      </c>
      <c r="M136">
        <v>2.2528536915039186</v>
      </c>
      <c r="N136">
        <v>0.46883861705475238</v>
      </c>
      <c r="T136">
        <v>1.8167102293490545</v>
      </c>
      <c r="U136">
        <v>0.60108461720552075</v>
      </c>
      <c r="V136">
        <v>2.4177948465545751</v>
      </c>
      <c r="W136">
        <v>1.2156256121435338</v>
      </c>
    </row>
    <row r="137" spans="1:23">
      <c r="A137">
        <v>1.1656309006136292</v>
      </c>
      <c r="B137">
        <v>2.2738824545716332</v>
      </c>
      <c r="C137">
        <v>0.59196258162684945</v>
      </c>
      <c r="D137">
        <v>0.21525919032691576</v>
      </c>
      <c r="E137">
        <v>-5.7436922387160694E-3</v>
      </c>
      <c r="F137">
        <v>4.7519080586086062</v>
      </c>
      <c r="G137">
        <v>0.87249320283120602</v>
      </c>
      <c r="H137">
        <v>7.9365856662926326</v>
      </c>
      <c r="I137">
        <v>6.3554838447265505E-2</v>
      </c>
      <c r="J137">
        <v>2.0566272312388159</v>
      </c>
      <c r="K137">
        <v>0.44129693014478821</v>
      </c>
      <c r="L137">
        <v>1.6470183187111216</v>
      </c>
      <c r="M137">
        <v>2.3817338667527772</v>
      </c>
      <c r="N137">
        <v>0.39905088446573422</v>
      </c>
      <c r="T137">
        <v>1.7708043165995189</v>
      </c>
      <c r="U137">
        <v>0.58521996695846978</v>
      </c>
      <c r="V137">
        <v>2.3560242835579888</v>
      </c>
      <c r="W137">
        <v>1.185584349641049</v>
      </c>
    </row>
    <row r="138" spans="1:23">
      <c r="A138">
        <v>1.1647417558545858</v>
      </c>
      <c r="B138">
        <v>2.2258739339529048</v>
      </c>
      <c r="C138">
        <v>0.62592025523976913</v>
      </c>
      <c r="D138">
        <v>0.16580386111606693</v>
      </c>
      <c r="E138">
        <v>-2.7058172206348985E-2</v>
      </c>
      <c r="F138">
        <v>4.6426355604451697</v>
      </c>
      <c r="G138">
        <v>1.012186490390004</v>
      </c>
      <c r="H138">
        <v>8.1394348039785793</v>
      </c>
      <c r="I138">
        <v>2.7876286823282692E-2</v>
      </c>
      <c r="J138">
        <v>2.0836835672048224</v>
      </c>
      <c r="K138">
        <v>0.49635400001024532</v>
      </c>
      <c r="L138">
        <v>1.8819039092493888</v>
      </c>
      <c r="M138">
        <v>2.4399714572972879</v>
      </c>
      <c r="N138">
        <v>0.34628747639779422</v>
      </c>
      <c r="T138">
        <v>1.8018296561252536</v>
      </c>
      <c r="U138">
        <v>0.59445077433845694</v>
      </c>
      <c r="V138">
        <v>2.3962804304637104</v>
      </c>
      <c r="W138">
        <v>1.2073788817867968</v>
      </c>
    </row>
    <row r="139" spans="1:23">
      <c r="A139">
        <v>1.1743328345546122</v>
      </c>
      <c r="B139">
        <v>2.2194092264303302</v>
      </c>
      <c r="C139">
        <v>0.60310157702677425</v>
      </c>
      <c r="D139">
        <v>8.7273894120064033E-2</v>
      </c>
      <c r="E139">
        <v>-1.2581824294186472E-2</v>
      </c>
      <c r="F139">
        <v>4.6733247750442199</v>
      </c>
      <c r="G139">
        <v>0.90879814465412201</v>
      </c>
      <c r="H139">
        <v>8.629229527800689</v>
      </c>
      <c r="I139">
        <v>0.19509622949417471</v>
      </c>
      <c r="J139">
        <v>2.0474912526992592</v>
      </c>
      <c r="K139">
        <v>0.47756166456416593</v>
      </c>
      <c r="L139">
        <v>1.9711513515239913</v>
      </c>
      <c r="M139">
        <v>2.4432981947406911</v>
      </c>
      <c r="N139">
        <v>0.32736874485034573</v>
      </c>
      <c r="T139">
        <v>1.8389182566578042</v>
      </c>
      <c r="U139">
        <v>0.62408602961446891</v>
      </c>
      <c r="V139">
        <v>2.4630042862722732</v>
      </c>
      <c r="W139">
        <v>1.2148322270433352</v>
      </c>
    </row>
    <row r="140" spans="1:23">
      <c r="A140">
        <v>1.2079584471398293</v>
      </c>
      <c r="B140">
        <v>2.0423178386856797</v>
      </c>
      <c r="C140">
        <v>0.56115661982424525</v>
      </c>
      <c r="D140">
        <v>5.4640645244100838E-2</v>
      </c>
      <c r="E140">
        <v>1.3370571828030087E-2</v>
      </c>
      <c r="F140">
        <v>4.5245318164894837</v>
      </c>
      <c r="G140">
        <v>0.97466843371001843</v>
      </c>
      <c r="H140">
        <v>7.9384230782656573</v>
      </c>
      <c r="I140">
        <v>0.20890476758567456</v>
      </c>
      <c r="J140">
        <v>2.1240455920075938</v>
      </c>
      <c r="K140">
        <v>0.46563000824002909</v>
      </c>
      <c r="L140">
        <v>2.014132936296432</v>
      </c>
      <c r="M140">
        <v>2.4681688122625229</v>
      </c>
      <c r="N140">
        <v>0.265357280411328</v>
      </c>
      <c r="T140">
        <v>1.7759504891421876</v>
      </c>
      <c r="U140">
        <v>0.58000149720843874</v>
      </c>
      <c r="V140">
        <v>2.3559519863506262</v>
      </c>
      <c r="W140">
        <v>1.1959489919337489</v>
      </c>
    </row>
    <row r="141" spans="1:23">
      <c r="A141">
        <v>1.2743129703132312</v>
      </c>
      <c r="B141">
        <v>1.8934920641205455</v>
      </c>
      <c r="C141">
        <v>0.54596874154249853</v>
      </c>
      <c r="D141">
        <v>5.0782227869570817E-2</v>
      </c>
      <c r="E141">
        <v>3.0762141346285909E-2</v>
      </c>
      <c r="F141">
        <v>4.427469900129628</v>
      </c>
      <c r="G141">
        <v>0.97295448158697617</v>
      </c>
      <c r="H141">
        <v>7.2204779233085716</v>
      </c>
      <c r="I141">
        <v>0.26806864982763479</v>
      </c>
      <c r="J141">
        <v>2.1633992496731342</v>
      </c>
      <c r="K141">
        <v>0.46120080570150257</v>
      </c>
      <c r="L141">
        <v>2.0364765957672759</v>
      </c>
      <c r="M141">
        <v>2.532491237233772</v>
      </c>
      <c r="N141">
        <v>0.19255529792280368</v>
      </c>
      <c r="T141">
        <v>1.719315163310245</v>
      </c>
      <c r="U141">
        <v>0.53644585205695938</v>
      </c>
      <c r="V141">
        <v>2.2557610153672045</v>
      </c>
      <c r="W141">
        <v>1.1828693112532855</v>
      </c>
    </row>
    <row r="142" spans="1:23">
      <c r="A142">
        <v>1.2830162397882132</v>
      </c>
      <c r="B142">
        <v>1.9983198247624041</v>
      </c>
      <c r="C142">
        <v>0.5418860821740743</v>
      </c>
      <c r="D142">
        <v>0.11958124541509907</v>
      </c>
      <c r="E142">
        <v>5.7627194241140933E-2</v>
      </c>
      <c r="F142">
        <v>4.5116940631187834</v>
      </c>
      <c r="G142">
        <v>1.008926665866916</v>
      </c>
      <c r="H142">
        <v>6.7678326874847796</v>
      </c>
      <c r="I142">
        <v>0.50269769733632108</v>
      </c>
      <c r="J142">
        <v>2.0048873522461781</v>
      </c>
      <c r="K142">
        <v>0.43164384498680952</v>
      </c>
      <c r="L142">
        <v>2.0378174772292157</v>
      </c>
      <c r="M142">
        <v>2.5593761682515228</v>
      </c>
      <c r="N142">
        <v>0.16482109385400712</v>
      </c>
      <c r="T142">
        <v>1.7135805454825328</v>
      </c>
      <c r="U142">
        <v>0.50930273774263224</v>
      </c>
      <c r="V142">
        <v>2.222883283225165</v>
      </c>
      <c r="W142">
        <v>1.2042778077399006</v>
      </c>
    </row>
    <row r="143" spans="1:23">
      <c r="A143">
        <v>1.2078068123987551</v>
      </c>
      <c r="B143">
        <v>2.0599486495130357</v>
      </c>
      <c r="C143">
        <v>0.52313324224611124</v>
      </c>
      <c r="D143">
        <v>0.20487805813743876</v>
      </c>
      <c r="E143">
        <v>4.4245597022780137E-2</v>
      </c>
      <c r="F143">
        <v>5.3255493080713414</v>
      </c>
      <c r="G143">
        <v>1.0254467579414439</v>
      </c>
      <c r="H143">
        <v>6.6637843559353129</v>
      </c>
      <c r="I143">
        <v>0.6627178757979395</v>
      </c>
      <c r="J143">
        <v>1.9579034109238735</v>
      </c>
      <c r="K143">
        <v>0.41530481855329293</v>
      </c>
      <c r="L143">
        <v>2.1199136779173804</v>
      </c>
      <c r="M143">
        <v>2.6534318543224598</v>
      </c>
      <c r="N143">
        <v>0.1323775740111639</v>
      </c>
      <c r="T143">
        <v>1.7854601423423091</v>
      </c>
      <c r="U143">
        <v>0.53043400430487286</v>
      </c>
      <c r="V143">
        <v>2.3158941466471821</v>
      </c>
      <c r="W143">
        <v>1.2550261380374361</v>
      </c>
    </row>
    <row r="144" spans="1:23">
      <c r="A144">
        <v>1.29290100678833</v>
      </c>
      <c r="B144">
        <v>2.1005785961933445</v>
      </c>
      <c r="C144">
        <v>0.52392708042698222</v>
      </c>
      <c r="D144">
        <v>0.18322461243420551</v>
      </c>
      <c r="E144">
        <v>4.6994427805804539E-2</v>
      </c>
      <c r="F144">
        <v>5.903489283215194</v>
      </c>
      <c r="G144">
        <v>1.0143643377672209</v>
      </c>
      <c r="H144">
        <v>6.5992180308493271</v>
      </c>
      <c r="I144">
        <v>0.52887320109178049</v>
      </c>
      <c r="J144">
        <v>2.0875058244368727</v>
      </c>
      <c r="K144">
        <v>0.38520502448482419</v>
      </c>
      <c r="L144">
        <v>2.2684910995121719</v>
      </c>
      <c r="M144">
        <v>2.6895828024395172</v>
      </c>
      <c r="N144">
        <v>0.11735516646362898</v>
      </c>
      <c r="T144">
        <v>1.8386936067078001</v>
      </c>
      <c r="U144">
        <v>0.55308396848403141</v>
      </c>
      <c r="V144">
        <v>2.3917775751918313</v>
      </c>
      <c r="W144">
        <v>1.2856096382237687</v>
      </c>
    </row>
    <row r="145" spans="1:23">
      <c r="A145">
        <v>1.3400410506393383</v>
      </c>
      <c r="B145">
        <v>2.2138508661906759</v>
      </c>
      <c r="C145">
        <v>0.49467948628397823</v>
      </c>
      <c r="D145">
        <v>0.30416053526531428</v>
      </c>
      <c r="E145">
        <v>0.14957494521967063</v>
      </c>
      <c r="F145">
        <v>5.1533572132748162</v>
      </c>
      <c r="G145">
        <v>1.067347601266297</v>
      </c>
      <c r="H145">
        <v>6.8511772931147012</v>
      </c>
      <c r="I145">
        <v>0.41503206546752414</v>
      </c>
      <c r="J145">
        <v>1.9913101167341565</v>
      </c>
      <c r="K145">
        <v>0.39717953598519129</v>
      </c>
      <c r="L145">
        <v>2.3177744901720807</v>
      </c>
      <c r="M145">
        <v>2.7550442873449339</v>
      </c>
      <c r="N145">
        <v>0.10902200584889998</v>
      </c>
      <c r="T145">
        <v>1.8256822494862557</v>
      </c>
      <c r="U145">
        <v>0.5360566687971493</v>
      </c>
      <c r="V145">
        <v>2.3617389182834048</v>
      </c>
      <c r="W145">
        <v>1.2896255806891064</v>
      </c>
    </row>
    <row r="146" spans="1:23">
      <c r="A146">
        <v>1.3402435351690389</v>
      </c>
      <c r="B146">
        <v>2.2353050387138249</v>
      </c>
      <c r="C146">
        <v>0.42767329593053688</v>
      </c>
      <c r="D146">
        <v>0.28902617840448908</v>
      </c>
      <c r="E146">
        <v>0.15248896362698644</v>
      </c>
      <c r="F146">
        <v>5.6589403164786205</v>
      </c>
      <c r="G146">
        <v>0.92151611806760059</v>
      </c>
      <c r="H146">
        <v>6.3853431487033276</v>
      </c>
      <c r="I146">
        <v>0.41220908278309865</v>
      </c>
      <c r="J146">
        <v>2.1231411495436783</v>
      </c>
      <c r="K146">
        <v>0.2924821163532958</v>
      </c>
      <c r="L146">
        <v>2.1438415233593457</v>
      </c>
      <c r="M146">
        <v>2.7984549579751707</v>
      </c>
      <c r="N146">
        <v>9.3503763199726198E-2</v>
      </c>
      <c r="T146">
        <v>1.80529779916491</v>
      </c>
      <c r="U146">
        <v>0.53606975180070093</v>
      </c>
      <c r="V146">
        <v>2.3413675509656109</v>
      </c>
      <c r="W146">
        <v>1.269228047364209</v>
      </c>
    </row>
    <row r="147" spans="1:23">
      <c r="A147">
        <v>1.3635922003628411</v>
      </c>
      <c r="B147">
        <v>2.0899740930345003</v>
      </c>
      <c r="C147">
        <v>0.40549693365732725</v>
      </c>
      <c r="D147">
        <v>0.26680601645959268</v>
      </c>
      <c r="E147">
        <v>0.20095096410412749</v>
      </c>
      <c r="F147">
        <v>5.8052287604361368</v>
      </c>
      <c r="G147">
        <v>0.92103640340762905</v>
      </c>
      <c r="H147">
        <v>5.9424545303041976</v>
      </c>
      <c r="I147">
        <v>0.48764482811121579</v>
      </c>
      <c r="J147">
        <v>2.3634993962566115</v>
      </c>
      <c r="K147">
        <v>0.31814902628778485</v>
      </c>
      <c r="L147">
        <v>2.1509562924612338</v>
      </c>
      <c r="M147">
        <v>2.8622723694637595</v>
      </c>
      <c r="N147">
        <v>7.7531900385117147E-2</v>
      </c>
      <c r="T147">
        <v>1.8039709796237198</v>
      </c>
      <c r="U147">
        <v>0.52181350983714481</v>
      </c>
      <c r="V147">
        <v>2.3257844894608644</v>
      </c>
      <c r="W147">
        <v>1.282157469786575</v>
      </c>
    </row>
    <row r="148" spans="1:23">
      <c r="A148">
        <v>1.4248952360336253</v>
      </c>
      <c r="B148">
        <v>2.2038720755238113</v>
      </c>
      <c r="C148">
        <v>0.42340815438645402</v>
      </c>
      <c r="D148">
        <v>0.29296334482884656</v>
      </c>
      <c r="E148">
        <v>0.21777966910948665</v>
      </c>
      <c r="F148">
        <v>5.9633889404657943</v>
      </c>
      <c r="G148">
        <v>1.1035956149252208</v>
      </c>
      <c r="H148">
        <v>6.2438589916071017</v>
      </c>
      <c r="I148">
        <v>0.58701961349834098</v>
      </c>
      <c r="J148">
        <v>2.2176386849174499</v>
      </c>
      <c r="K148">
        <v>0.35116898446194411</v>
      </c>
      <c r="L148">
        <v>2.1180723881633456</v>
      </c>
      <c r="M148">
        <v>2.9765081840457537</v>
      </c>
      <c r="N148">
        <v>6.3940788527486636E-2</v>
      </c>
      <c r="T148">
        <v>1.8705793336067615</v>
      </c>
      <c r="U148">
        <v>0.53819011944101836</v>
      </c>
      <c r="V148">
        <v>2.4087694530477801</v>
      </c>
      <c r="W148">
        <v>1.3323892141657432</v>
      </c>
    </row>
    <row r="149" spans="1:23">
      <c r="A149">
        <v>1.4481608165780546</v>
      </c>
      <c r="B149">
        <v>2.1002715631255504</v>
      </c>
      <c r="C149">
        <v>0.41563040814269187</v>
      </c>
      <c r="D149">
        <v>0.37258117798346924</v>
      </c>
      <c r="E149">
        <v>0.18507272006548448</v>
      </c>
      <c r="F149">
        <v>5.3447371193869753</v>
      </c>
      <c r="G149">
        <v>1.16097535887359</v>
      </c>
      <c r="H149">
        <v>6.2648650117929474</v>
      </c>
      <c r="I149">
        <v>0.4744640391136119</v>
      </c>
      <c r="J149">
        <v>2.2265144118078721</v>
      </c>
      <c r="K149">
        <v>0.36694607121913669</v>
      </c>
      <c r="L149">
        <v>2.0970800060260002</v>
      </c>
      <c r="M149">
        <v>3.0488764476431247</v>
      </c>
      <c r="N149">
        <v>7.4287661150517215E-2</v>
      </c>
      <c r="T149">
        <v>1.8271759152077875</v>
      </c>
      <c r="U149">
        <v>0.51512432382866968</v>
      </c>
      <c r="V149">
        <v>2.3423002390364571</v>
      </c>
      <c r="W149">
        <v>1.312051591379118</v>
      </c>
    </row>
    <row r="150" spans="1:23">
      <c r="A150">
        <v>1.4170234933982409</v>
      </c>
      <c r="B150">
        <v>1.9955580683196894</v>
      </c>
      <c r="C150">
        <v>0.37685119087001973</v>
      </c>
      <c r="D150">
        <v>0.38034273047265399</v>
      </c>
      <c r="E150">
        <v>0.18859044169701356</v>
      </c>
      <c r="F150">
        <v>5.0276930171129308</v>
      </c>
      <c r="G150">
        <v>1.1318609911720445</v>
      </c>
      <c r="H150">
        <v>6.5966821689907329</v>
      </c>
      <c r="I150">
        <v>0.18975829051793625</v>
      </c>
      <c r="J150">
        <v>2.3518707421943907</v>
      </c>
      <c r="K150">
        <v>0.39807185601539019</v>
      </c>
      <c r="L150">
        <v>2.1832943914310143</v>
      </c>
      <c r="M150">
        <v>3.0971137545927667</v>
      </c>
      <c r="N150">
        <v>8.6114881988007874E-2</v>
      </c>
      <c r="T150">
        <v>1.8157732870552021</v>
      </c>
      <c r="U150">
        <v>0.52583073646234546</v>
      </c>
      <c r="V150">
        <v>2.3416040235175477</v>
      </c>
      <c r="W150">
        <v>1.2899425505928566</v>
      </c>
    </row>
    <row r="151" spans="1:23">
      <c r="A151">
        <v>1.410549608270383</v>
      </c>
      <c r="B151">
        <v>1.8959078254371526</v>
      </c>
      <c r="C151">
        <v>0.36364175069372195</v>
      </c>
      <c r="D151">
        <v>0.28724943073417852</v>
      </c>
      <c r="E151">
        <v>0.20957791255532343</v>
      </c>
      <c r="F151">
        <v>3.5733547631249536</v>
      </c>
      <c r="G151">
        <v>1.1033906990928117</v>
      </c>
      <c r="H151">
        <v>6.4305028540681297</v>
      </c>
      <c r="I151">
        <v>-0.12662381268109668</v>
      </c>
      <c r="J151">
        <v>2.3284743919093658</v>
      </c>
      <c r="K151">
        <v>0.41609469864687432</v>
      </c>
      <c r="L151">
        <v>2.2650754254545618</v>
      </c>
      <c r="M151">
        <v>3.1872872253130553</v>
      </c>
      <c r="N151">
        <v>8.3401913981018039E-2</v>
      </c>
      <c r="T151">
        <v>1.6734203347571739</v>
      </c>
      <c r="U151">
        <v>0.48541581816682666</v>
      </c>
      <c r="V151">
        <v>2.1588361529240006</v>
      </c>
      <c r="W151">
        <v>1.1880045165903472</v>
      </c>
    </row>
    <row r="152" spans="1:23">
      <c r="A152">
        <v>1.3234553395237434</v>
      </c>
      <c r="B152">
        <v>1.7171444598328853</v>
      </c>
      <c r="C152">
        <v>0.38361125771133636</v>
      </c>
      <c r="D152">
        <v>0.37044804886802485</v>
      </c>
      <c r="E152">
        <v>0.21099671001805609</v>
      </c>
      <c r="F152">
        <v>2.4575033213908171</v>
      </c>
      <c r="G152">
        <v>1.1713107614736686</v>
      </c>
      <c r="H152">
        <v>6.9859948511899379</v>
      </c>
      <c r="I152">
        <v>-0.1115744716364292</v>
      </c>
      <c r="J152">
        <v>2.3604410237307176</v>
      </c>
      <c r="K152">
        <v>0.46137911042588353</v>
      </c>
      <c r="L152">
        <v>2.1079812846725692</v>
      </c>
      <c r="M152">
        <v>3.1850774643730286</v>
      </c>
      <c r="N152">
        <v>8.2397045334817176E-2</v>
      </c>
      <c r="T152">
        <v>1.6218690147792183</v>
      </c>
      <c r="U152">
        <v>0.49620252962534622</v>
      </c>
      <c r="V152">
        <v>2.1180715444045646</v>
      </c>
      <c r="W152">
        <v>1.125666485153872</v>
      </c>
    </row>
    <row r="153" spans="1:23">
      <c r="A153">
        <v>1.2666588842082622</v>
      </c>
      <c r="B153">
        <v>1.715063772191928</v>
      </c>
      <c r="C153">
        <v>0.40765856376697701</v>
      </c>
      <c r="D153">
        <v>0.28510241744036413</v>
      </c>
      <c r="E153">
        <v>0.1594831432198095</v>
      </c>
      <c r="F153">
        <v>2.8930348447659444</v>
      </c>
      <c r="G153">
        <v>1.177297240810224</v>
      </c>
      <c r="H153">
        <v>6.7839459273326872</v>
      </c>
      <c r="I153">
        <v>7.54013498359134E-2</v>
      </c>
      <c r="J153">
        <v>2.391175282535805</v>
      </c>
      <c r="K153">
        <v>0.42374666533696226</v>
      </c>
      <c r="L153">
        <v>2.1223083380650554</v>
      </c>
      <c r="M153">
        <v>3.1655816095672527</v>
      </c>
      <c r="N153">
        <v>0.10476921134878281</v>
      </c>
      <c r="T153">
        <v>1.6408019464589976</v>
      </c>
      <c r="U153">
        <v>0.4880185955319169</v>
      </c>
      <c r="V153">
        <v>2.1288205419909145</v>
      </c>
      <c r="W153">
        <v>1.1527833509270806</v>
      </c>
    </row>
    <row r="154" spans="1:23">
      <c r="A154">
        <v>1.2612321236996644</v>
      </c>
      <c r="B154">
        <v>1.6196000717927541</v>
      </c>
      <c r="C154">
        <v>0.46049714905391165</v>
      </c>
      <c r="D154">
        <v>0.38133863558558379</v>
      </c>
      <c r="E154">
        <v>0.1572080851708747</v>
      </c>
      <c r="F154">
        <v>2.2492587153682972</v>
      </c>
      <c r="G154">
        <v>1.1334358496937273</v>
      </c>
      <c r="H154">
        <v>7.2052963113496507</v>
      </c>
      <c r="I154">
        <v>0.10204482923448399</v>
      </c>
      <c r="J154">
        <v>2.2233061268877363</v>
      </c>
      <c r="K154">
        <v>0.4652088293726081</v>
      </c>
      <c r="L154">
        <v>2.2450285550661899</v>
      </c>
      <c r="M154">
        <v>3.2308277748145651</v>
      </c>
      <c r="N154">
        <v>9.1520583703579406E-2</v>
      </c>
      <c r="T154">
        <v>1.6304145457709733</v>
      </c>
      <c r="U154">
        <v>0.50436956805458433</v>
      </c>
      <c r="V154">
        <v>2.1347841138255577</v>
      </c>
      <c r="W154">
        <v>1.126044977716389</v>
      </c>
    </row>
    <row r="155" spans="1:23">
      <c r="A155">
        <v>1.259161988157901</v>
      </c>
      <c r="B155">
        <v>1.7253579216898056</v>
      </c>
      <c r="C155">
        <v>0.40618407049086919</v>
      </c>
      <c r="D155">
        <v>0.48018758669546713</v>
      </c>
      <c r="E155">
        <v>0.11467652936310818</v>
      </c>
      <c r="F155">
        <v>1.6098627740337061</v>
      </c>
      <c r="G155">
        <v>1.283231155823477</v>
      </c>
      <c r="H155">
        <v>7.6669225788313309</v>
      </c>
      <c r="I155">
        <v>0.17228188832117963</v>
      </c>
      <c r="J155">
        <v>2.2253438040856461</v>
      </c>
      <c r="K155">
        <v>0.44769323529229521</v>
      </c>
      <c r="L155">
        <v>2.2038829529712576</v>
      </c>
      <c r="M155">
        <v>3.2515768486757666</v>
      </c>
      <c r="N155">
        <v>8.0973496711777226E-2</v>
      </c>
      <c r="T155">
        <v>1.6376669165102566</v>
      </c>
      <c r="U155">
        <v>0.5296899716453477</v>
      </c>
      <c r="V155">
        <v>2.1673568881556045</v>
      </c>
      <c r="W155">
        <v>1.1079769448649088</v>
      </c>
    </row>
    <row r="156" spans="1:23">
      <c r="A156">
        <v>1.1894070407969877</v>
      </c>
      <c r="B156">
        <v>1.5416803673969657</v>
      </c>
      <c r="C156">
        <v>0.43430795965587071</v>
      </c>
      <c r="D156">
        <v>0.50436655857661905</v>
      </c>
      <c r="E156">
        <v>9.3963197895484407E-2</v>
      </c>
      <c r="F156">
        <v>1.0888503026716005</v>
      </c>
      <c r="G156">
        <v>1.0885148191231027</v>
      </c>
      <c r="H156">
        <v>7.3360496551012879</v>
      </c>
      <c r="I156">
        <v>2.1640838227557468E-2</v>
      </c>
      <c r="J156">
        <v>2.2691234850894149</v>
      </c>
      <c r="K156">
        <v>0.47062204671953589</v>
      </c>
      <c r="L156">
        <v>2.2962746513326637</v>
      </c>
      <c r="M156">
        <v>3.2555140018895092</v>
      </c>
      <c r="N156">
        <v>6.9316440826232451E-2</v>
      </c>
      <c r="T156">
        <v>1.5471165260930593</v>
      </c>
      <c r="U156">
        <v>0.51446025187703393</v>
      </c>
      <c r="V156">
        <v>2.0615767779700933</v>
      </c>
      <c r="W156">
        <v>1.0326562742160252</v>
      </c>
    </row>
    <row r="157" spans="1:23">
      <c r="A157">
        <v>1.119129481524185</v>
      </c>
      <c r="B157">
        <v>1.6261692779550523</v>
      </c>
      <c r="C157">
        <v>0.40619314780310639</v>
      </c>
      <c r="D157">
        <v>0.48807018055123441</v>
      </c>
      <c r="E157">
        <v>0.11871185816570146</v>
      </c>
      <c r="F157">
        <v>1.2639506578844379</v>
      </c>
      <c r="G157">
        <v>1.103582573669041</v>
      </c>
      <c r="H157">
        <v>7.6570442907508767</v>
      </c>
      <c r="I157">
        <v>3.8010870142080488E-2</v>
      </c>
      <c r="J157">
        <v>2.1920817549328904</v>
      </c>
      <c r="K157">
        <v>0.50029655326383504</v>
      </c>
      <c r="L157">
        <v>2.423159846734098</v>
      </c>
      <c r="M157">
        <v>3.2640468268185696</v>
      </c>
      <c r="N157">
        <v>6.5005248483322453E-2</v>
      </c>
      <c r="T157">
        <v>1.5903894691913167</v>
      </c>
      <c r="U157">
        <v>0.53420226542752958</v>
      </c>
      <c r="V157">
        <v>2.1245917346188463</v>
      </c>
      <c r="W157">
        <v>1.0561872037637872</v>
      </c>
    </row>
    <row r="158" spans="1:23">
      <c r="A158">
        <v>1.1174940474473996</v>
      </c>
      <c r="B158">
        <v>1.4657609924370085</v>
      </c>
      <c r="C158">
        <v>0.4294726897800662</v>
      </c>
      <c r="D158">
        <v>0.47838836184093281</v>
      </c>
      <c r="E158">
        <v>0.10090379975385633</v>
      </c>
      <c r="F158">
        <v>1.1794367050883423</v>
      </c>
      <c r="G158">
        <v>1.1424843368454667</v>
      </c>
      <c r="H158">
        <v>7.7362413832489789</v>
      </c>
      <c r="I158">
        <v>3.23577711172649E-2</v>
      </c>
      <c r="J158">
        <v>2.1041770074474901</v>
      </c>
      <c r="K158">
        <v>0.48041351009564737</v>
      </c>
      <c r="L158">
        <v>2.3718875328445232</v>
      </c>
      <c r="M158">
        <v>3.2706837023228843</v>
      </c>
      <c r="N158">
        <v>6.0663040088099751E-2</v>
      </c>
      <c r="T158">
        <v>1.5693117771684257</v>
      </c>
      <c r="U158">
        <v>0.53900641775734548</v>
      </c>
      <c r="V158">
        <v>2.1083181949257712</v>
      </c>
      <c r="W158">
        <v>1.0303053594110803</v>
      </c>
    </row>
    <row r="159" spans="1:23">
      <c r="A159">
        <v>1.1163388171438267</v>
      </c>
      <c r="B159">
        <v>1.2620939605301125</v>
      </c>
      <c r="C159">
        <v>0.44547247060300404</v>
      </c>
      <c r="D159">
        <v>0.53546886578351183</v>
      </c>
      <c r="E159">
        <v>8.5289489096397497E-2</v>
      </c>
      <c r="F159">
        <v>1.3386140732417466</v>
      </c>
      <c r="G159">
        <v>1.0103896201152955</v>
      </c>
      <c r="H159">
        <v>7.5715561795038884</v>
      </c>
      <c r="I159">
        <v>3.0134240039178861E-2</v>
      </c>
      <c r="J159">
        <v>2.0459522455758696</v>
      </c>
      <c r="K159">
        <v>0.47880854385330929</v>
      </c>
      <c r="L159">
        <v>2.2816377558836494</v>
      </c>
      <c r="M159">
        <v>3.2920577634638231</v>
      </c>
      <c r="N159">
        <v>5.377727395110099E-2</v>
      </c>
      <c r="T159">
        <v>1.5391136641989083</v>
      </c>
      <c r="U159">
        <v>0.5281766110582975</v>
      </c>
      <c r="V159">
        <v>2.0672902752572058</v>
      </c>
      <c r="W159">
        <v>1.0109370531406108</v>
      </c>
    </row>
    <row r="160" spans="1:23">
      <c r="A160">
        <v>1.1403975589545503</v>
      </c>
      <c r="B160">
        <v>1.2831171839346744</v>
      </c>
      <c r="C160">
        <v>0.42403032121040968</v>
      </c>
      <c r="D160">
        <v>0.52519874037856118</v>
      </c>
      <c r="E160">
        <v>8.6896754908486917E-2</v>
      </c>
      <c r="F160">
        <v>2.0503830608126261</v>
      </c>
      <c r="G160">
        <v>0.98135834835992775</v>
      </c>
      <c r="H160">
        <v>7.8597302176158674</v>
      </c>
      <c r="I160">
        <v>2.0897147352387124E-2</v>
      </c>
      <c r="J160">
        <v>2.0838502294130454</v>
      </c>
      <c r="K160">
        <v>0.44679502720685516</v>
      </c>
      <c r="L160">
        <v>2.3644112255483876</v>
      </c>
      <c r="M160">
        <v>3.3058172136728903</v>
      </c>
      <c r="N160">
        <v>4.9595631685349084E-2</v>
      </c>
      <c r="T160">
        <v>1.6158913329324298</v>
      </c>
      <c r="U160">
        <v>0.54903819165906831</v>
      </c>
      <c r="V160">
        <v>2.1649295245914981</v>
      </c>
      <c r="W160">
        <v>1.0668531412733615</v>
      </c>
    </row>
    <row r="161" spans="1:23">
      <c r="A161">
        <v>1.1579644687451807</v>
      </c>
      <c r="B161">
        <v>1.1775039740703792</v>
      </c>
      <c r="C161">
        <v>0.42556110878146619</v>
      </c>
      <c r="D161">
        <v>0.50509064957618766</v>
      </c>
      <c r="E161">
        <v>5.6109524671751787E-2</v>
      </c>
      <c r="F161">
        <v>2.6585401988608073</v>
      </c>
      <c r="G161">
        <v>0.97357971400139176</v>
      </c>
      <c r="H161">
        <v>9.1026840095426582</v>
      </c>
      <c r="I161">
        <v>-0.12739454058453858</v>
      </c>
      <c r="J161">
        <v>2.0910505057009074</v>
      </c>
      <c r="K161">
        <v>0.45508075456533414</v>
      </c>
      <c r="L161">
        <v>2.3564745634252091</v>
      </c>
      <c r="M161">
        <v>3.3126419126377988</v>
      </c>
      <c r="N161">
        <v>3.3580464864093384E-2</v>
      </c>
      <c r="T161">
        <v>1.7270333792041874</v>
      </c>
      <c r="U161">
        <v>0.635099984702864</v>
      </c>
      <c r="V161">
        <v>2.3621333639070512</v>
      </c>
      <c r="W161">
        <v>1.0919333945013234</v>
      </c>
    </row>
    <row r="162" spans="1:23">
      <c r="A162">
        <v>1.1890986520471198</v>
      </c>
      <c r="B162">
        <v>1.0076880674442399</v>
      </c>
      <c r="C162">
        <v>0.36001059538262359</v>
      </c>
      <c r="D162">
        <v>0.4810823219874002</v>
      </c>
      <c r="E162">
        <v>5.6390209496957E-2</v>
      </c>
      <c r="F162">
        <v>3.1392356687037495</v>
      </c>
      <c r="G162">
        <v>1.0450474720604164</v>
      </c>
      <c r="H162">
        <v>9.1707577481177172</v>
      </c>
      <c r="I162">
        <v>-0.15883311669372746</v>
      </c>
      <c r="J162">
        <v>2.2395310932568391</v>
      </c>
      <c r="K162">
        <v>0.44572182792587023</v>
      </c>
      <c r="L162">
        <v>2.3009542198122488</v>
      </c>
      <c r="M162">
        <v>3.2914552379960544</v>
      </c>
      <c r="N162">
        <v>5.6958864951535793E-2</v>
      </c>
      <c r="T162">
        <v>1.7589356330349317</v>
      </c>
      <c r="U162">
        <v>0.64579116247272506</v>
      </c>
      <c r="V162">
        <v>2.4047267955076568</v>
      </c>
      <c r="W162">
        <v>1.1131444705622067</v>
      </c>
    </row>
    <row r="163" spans="1:23">
      <c r="A163">
        <v>1.1991944449010097</v>
      </c>
      <c r="B163">
        <v>1.0278563781198939</v>
      </c>
      <c r="C163">
        <v>0.39728140732743122</v>
      </c>
      <c r="D163">
        <v>0.44576105347614303</v>
      </c>
      <c r="E163">
        <v>9.401950761925526E-2</v>
      </c>
      <c r="F163">
        <v>2.7225947355241971</v>
      </c>
      <c r="G163">
        <v>0.84480597685631631</v>
      </c>
      <c r="H163">
        <v>8.8706446608100578</v>
      </c>
      <c r="I163">
        <v>-0.29979207697474708</v>
      </c>
      <c r="J163">
        <v>2.1022925749431711</v>
      </c>
      <c r="K163">
        <v>0.45638794301119512</v>
      </c>
      <c r="L163">
        <v>2.2456537996998835</v>
      </c>
      <c r="M163">
        <v>3.3213932778457216</v>
      </c>
      <c r="N163">
        <v>7.592984991424423E-2</v>
      </c>
      <c r="T163">
        <v>1.6788588237909836</v>
      </c>
      <c r="U163">
        <v>0.62465334149803942</v>
      </c>
      <c r="V163">
        <v>2.3035121652890229</v>
      </c>
      <c r="W163">
        <v>1.0542054822929443</v>
      </c>
    </row>
    <row r="164" spans="1:23">
      <c r="A164">
        <v>1.2216003819808967</v>
      </c>
      <c r="B164">
        <v>1.1045438043254863</v>
      </c>
      <c r="C164">
        <v>0.34670087353477569</v>
      </c>
      <c r="D164">
        <v>0.41839385356512593</v>
      </c>
      <c r="E164">
        <v>9.6258516602217403E-2</v>
      </c>
      <c r="F164">
        <v>2.6791504632612693</v>
      </c>
      <c r="G164">
        <v>0.97367975914546223</v>
      </c>
      <c r="H164">
        <v>9.4120584630812374</v>
      </c>
      <c r="I164">
        <v>-0.23326409483820276</v>
      </c>
      <c r="J164">
        <v>2.2318460849811159</v>
      </c>
      <c r="K164">
        <v>0.41544198962917511</v>
      </c>
      <c r="L164">
        <v>2.1900153060201775</v>
      </c>
      <c r="M164">
        <v>3.3318342758215929</v>
      </c>
      <c r="N164">
        <v>7.7574689382360784E-2</v>
      </c>
      <c r="T164">
        <v>1.7332738833209065</v>
      </c>
      <c r="U164">
        <v>0.65793597688751304</v>
      </c>
      <c r="V164">
        <v>2.3912098602084195</v>
      </c>
      <c r="W164">
        <v>1.0753379064333934</v>
      </c>
    </row>
    <row r="165" spans="1:23">
      <c r="A165">
        <v>1.1780352468749218</v>
      </c>
      <c r="B165">
        <v>0.95533556862611435</v>
      </c>
      <c r="C165">
        <v>0.41048282747146764</v>
      </c>
      <c r="D165">
        <v>0.40291407827567594</v>
      </c>
      <c r="E165">
        <v>9.2114514080310683E-2</v>
      </c>
      <c r="F165">
        <v>2.2582811194540984</v>
      </c>
      <c r="G165">
        <v>0.96254695679557445</v>
      </c>
      <c r="H165">
        <v>9.6107271834615204</v>
      </c>
      <c r="I165">
        <v>-0.13027459547397968</v>
      </c>
      <c r="J165">
        <v>2.2662156908096707</v>
      </c>
      <c r="K165">
        <v>0.37792709761956933</v>
      </c>
      <c r="L165">
        <v>2.0952776651956766</v>
      </c>
      <c r="M165">
        <v>3.4388608501011038</v>
      </c>
      <c r="N165">
        <v>9.1430615091297351E-2</v>
      </c>
      <c r="T165">
        <v>1.71499105845593</v>
      </c>
      <c r="U165">
        <v>0.66867830448027665</v>
      </c>
      <c r="V165">
        <v>2.3836693629362067</v>
      </c>
      <c r="W165">
        <v>1.0463127539756534</v>
      </c>
    </row>
    <row r="166" spans="1:23">
      <c r="A166">
        <v>1.1443867854294725</v>
      </c>
      <c r="B166">
        <v>1.0507317736671542</v>
      </c>
      <c r="C166">
        <v>0.42133443017901567</v>
      </c>
      <c r="D166">
        <v>0.39872414994161809</v>
      </c>
      <c r="E166">
        <v>0.13206237680563693</v>
      </c>
      <c r="F166">
        <v>2.1884805724314802</v>
      </c>
      <c r="G166">
        <v>0.96677365804773485</v>
      </c>
      <c r="H166">
        <v>9.2737901402198464</v>
      </c>
      <c r="I166">
        <v>-1.2513411233742833E-2</v>
      </c>
      <c r="J166">
        <v>2.2091014150841417</v>
      </c>
      <c r="K166">
        <v>0.39290718623893173</v>
      </c>
      <c r="L166">
        <v>2.0230786361030693</v>
      </c>
      <c r="M166">
        <v>3.4442031119115279</v>
      </c>
      <c r="N166">
        <v>0.10733187263730937</v>
      </c>
      <c r="T166">
        <v>1.6957423355330854</v>
      </c>
      <c r="U166">
        <v>0.64297201275505722</v>
      </c>
      <c r="V166">
        <v>2.3387143482881427</v>
      </c>
      <c r="W166">
        <v>1.0527703227780281</v>
      </c>
    </row>
    <row r="167" spans="1:23">
      <c r="A167">
        <v>1.1095282144719611</v>
      </c>
      <c r="B167">
        <v>1.2670438156673418</v>
      </c>
      <c r="C167">
        <v>0.45442735271470985</v>
      </c>
      <c r="D167">
        <v>0.3904142759504311</v>
      </c>
      <c r="E167">
        <v>0.14071451787231198</v>
      </c>
      <c r="F167">
        <v>1.8921274554030489</v>
      </c>
      <c r="G167">
        <v>0.99249697829307726</v>
      </c>
      <c r="H167">
        <v>9.6654524895691036</v>
      </c>
      <c r="I167">
        <v>0.13051493047354445</v>
      </c>
      <c r="J167">
        <v>2.2987665388063823</v>
      </c>
      <c r="K167">
        <v>0.37878326595249889</v>
      </c>
      <c r="L167">
        <v>1.9886210356198399</v>
      </c>
      <c r="M167">
        <v>3.4051742598140549</v>
      </c>
      <c r="N167">
        <v>0.10331700207497407</v>
      </c>
      <c r="T167">
        <v>1.7298130094773772</v>
      </c>
      <c r="U167">
        <v>0.66430831858846351</v>
      </c>
      <c r="V167">
        <v>2.3941213280658404</v>
      </c>
      <c r="W167">
        <v>1.0655046908889136</v>
      </c>
    </row>
    <row r="168" spans="1:23">
      <c r="A168">
        <v>1.1237969413941165</v>
      </c>
      <c r="B168">
        <v>1.3682646468787705</v>
      </c>
      <c r="C168">
        <v>0.44200142093000999</v>
      </c>
      <c r="D168">
        <v>0.40998043270271256</v>
      </c>
      <c r="E168">
        <v>0.16922791075615629</v>
      </c>
      <c r="F168">
        <v>1.7118704833522482</v>
      </c>
      <c r="G168">
        <v>0.97176699146226309</v>
      </c>
      <c r="H168">
        <v>9.2463864290020421</v>
      </c>
      <c r="I168">
        <v>0.235882716111947</v>
      </c>
      <c r="J168">
        <v>2.3373861519093713</v>
      </c>
      <c r="K168">
        <v>0.40485314219193091</v>
      </c>
      <c r="L168">
        <v>1.8942135719527333</v>
      </c>
      <c r="M168">
        <v>3.4229482369552842</v>
      </c>
      <c r="N168">
        <v>0.13281820145957068</v>
      </c>
      <c r="T168">
        <v>1.7050998055042257</v>
      </c>
      <c r="U168">
        <v>0.63419915889180511</v>
      </c>
      <c r="V168">
        <v>2.3392989643960309</v>
      </c>
      <c r="W168">
        <v>1.0709006466124205</v>
      </c>
    </row>
    <row r="169" spans="1:23">
      <c r="A169">
        <v>1.0972083258776522</v>
      </c>
      <c r="B169">
        <v>1.4500281850164027</v>
      </c>
      <c r="C169">
        <v>0.4832427767830188</v>
      </c>
      <c r="D169">
        <v>0.41122005618126034</v>
      </c>
      <c r="E169">
        <v>0.21435687026704608</v>
      </c>
      <c r="F169">
        <v>1.324288067321751</v>
      </c>
      <c r="G169">
        <v>0.82763509162026372</v>
      </c>
      <c r="H169">
        <v>8.2658622774807853</v>
      </c>
      <c r="I169">
        <v>0.35076460455192637</v>
      </c>
      <c r="J169">
        <v>2.3951194613012703</v>
      </c>
      <c r="K169">
        <v>0.41784105975227315</v>
      </c>
      <c r="L169">
        <v>1.8848378262719869</v>
      </c>
      <c r="M169">
        <v>3.5660542043338275</v>
      </c>
      <c r="N169">
        <v>0.14361860369571355</v>
      </c>
      <c r="T169">
        <v>1.6308626721753701</v>
      </c>
      <c r="U169">
        <v>0.57229186692187728</v>
      </c>
      <c r="V169">
        <v>2.2031545390972473</v>
      </c>
      <c r="W169">
        <v>1.0585708052534928</v>
      </c>
    </row>
    <row r="170" spans="1:23">
      <c r="A170">
        <v>1.0410969944398567</v>
      </c>
      <c r="B170">
        <v>1.4710749990808307</v>
      </c>
      <c r="C170">
        <v>0.53497983999825349</v>
      </c>
      <c r="D170">
        <v>0.40005048754579076</v>
      </c>
      <c r="E170">
        <v>0.23475929258078443</v>
      </c>
      <c r="F170">
        <v>0.74158934663769571</v>
      </c>
      <c r="G170">
        <v>0.80201095374265519</v>
      </c>
      <c r="H170">
        <v>8.0003198681827392</v>
      </c>
      <c r="I170">
        <v>0.33963881892982295</v>
      </c>
      <c r="J170">
        <v>2.3385857018784546</v>
      </c>
      <c r="K170">
        <v>0.44011646021025608</v>
      </c>
      <c r="L170">
        <v>1.8605087769331052</v>
      </c>
      <c r="M170">
        <v>3.6561898062310112</v>
      </c>
      <c r="N170">
        <v>0.14377827156240297</v>
      </c>
      <c r="T170">
        <v>1.5717642584252616</v>
      </c>
      <c r="U170">
        <v>0.55958712982828929</v>
      </c>
      <c r="V170">
        <v>2.1313513882535506</v>
      </c>
      <c r="W170">
        <v>1.0121771285969723</v>
      </c>
    </row>
    <row r="171" spans="1:23">
      <c r="A171">
        <v>0.98105636320875089</v>
      </c>
      <c r="B171">
        <v>1.3779609902583299</v>
      </c>
      <c r="C171">
        <v>0.50426947397866617</v>
      </c>
      <c r="D171">
        <v>0.38643670915582973</v>
      </c>
      <c r="E171">
        <v>0.20954940807617428</v>
      </c>
      <c r="F171">
        <v>1.1388664214954876</v>
      </c>
      <c r="G171">
        <v>0.9812396549817457</v>
      </c>
      <c r="H171">
        <v>8.6549921010016533</v>
      </c>
      <c r="I171">
        <v>0.41581318947107793</v>
      </c>
      <c r="J171">
        <v>2.4148077408812982</v>
      </c>
      <c r="K171">
        <v>0.43599911339332464</v>
      </c>
      <c r="L171">
        <v>1.8252049392824374</v>
      </c>
      <c r="M171">
        <v>3.7691919322616307</v>
      </c>
      <c r="N171">
        <v>0.14536764341198982</v>
      </c>
      <c r="T171">
        <v>1.6600539772041711</v>
      </c>
      <c r="U171">
        <v>0.60060512598527194</v>
      </c>
      <c r="V171">
        <v>2.2606591031894432</v>
      </c>
      <c r="W171">
        <v>1.0594488512188991</v>
      </c>
    </row>
    <row r="172" spans="1:23">
      <c r="A172">
        <v>0.9349111935904727</v>
      </c>
      <c r="B172">
        <v>1.2696465519796902</v>
      </c>
      <c r="C172">
        <v>0.50935751787431127</v>
      </c>
      <c r="D172">
        <v>0.3789506972979575</v>
      </c>
      <c r="E172">
        <v>0.19270999605952455</v>
      </c>
      <c r="F172">
        <v>1.1336644656722843</v>
      </c>
      <c r="G172">
        <v>0.92788339223083671</v>
      </c>
      <c r="H172">
        <v>8.3126551029663744</v>
      </c>
      <c r="I172">
        <v>0.48266572634975935</v>
      </c>
      <c r="J172">
        <v>2.2530378171962941</v>
      </c>
      <c r="K172">
        <v>0.53099992110394445</v>
      </c>
      <c r="L172">
        <v>1.8427812076626457</v>
      </c>
      <c r="M172">
        <v>3.7991312524374656</v>
      </c>
      <c r="N172">
        <v>0.18250732148220861</v>
      </c>
      <c r="T172">
        <v>1.625064440278841</v>
      </c>
      <c r="U172">
        <v>0.57730179290323713</v>
      </c>
      <c r="V172">
        <v>2.2023662331820781</v>
      </c>
      <c r="W172">
        <v>1.0477626473756039</v>
      </c>
    </row>
    <row r="173" spans="1:23">
      <c r="A173">
        <v>0.9730189071166705</v>
      </c>
      <c r="B173">
        <v>1.4215645877644416</v>
      </c>
      <c r="C173">
        <v>0.49343859851273347</v>
      </c>
      <c r="D173">
        <v>0.39744597604928589</v>
      </c>
      <c r="E173">
        <v>0.21360884518120371</v>
      </c>
      <c r="F173">
        <v>1.5909096986813474</v>
      </c>
      <c r="G173">
        <v>0.95374854163950484</v>
      </c>
      <c r="H173">
        <v>7.9782173906650034</v>
      </c>
      <c r="I173">
        <v>0.49431913520598547</v>
      </c>
      <c r="J173">
        <v>2.2431842256762557</v>
      </c>
      <c r="K173">
        <v>0.59660064914720323</v>
      </c>
      <c r="L173">
        <v>1.8767652394109635</v>
      </c>
      <c r="M173">
        <v>3.7646102674967947</v>
      </c>
      <c r="N173">
        <v>0.20418079730525329</v>
      </c>
      <c r="T173">
        <v>1.6572580614180463</v>
      </c>
      <c r="U173">
        <v>0.5518515064398144</v>
      </c>
      <c r="V173">
        <v>2.2091095678578609</v>
      </c>
      <c r="W173">
        <v>1.1054065549782319</v>
      </c>
    </row>
    <row r="174" spans="1:23">
      <c r="A174">
        <v>0.97840046842413464</v>
      </c>
      <c r="B174">
        <v>1.4460092089222543</v>
      </c>
      <c r="C174">
        <v>0.49057285074518792</v>
      </c>
      <c r="D174">
        <v>0.40991474018630691</v>
      </c>
      <c r="E174">
        <v>0.18856540873496175</v>
      </c>
      <c r="F174">
        <v>1.7514029087171963</v>
      </c>
      <c r="G174">
        <v>0.98737807097789165</v>
      </c>
      <c r="H174">
        <v>8.1166799530796929</v>
      </c>
      <c r="I174">
        <v>0.52337928571804593</v>
      </c>
      <c r="J174">
        <v>2.3220302473771404</v>
      </c>
      <c r="K174">
        <v>0.63002021172273515</v>
      </c>
      <c r="L174">
        <v>1.9266397416898235</v>
      </c>
      <c r="M174">
        <v>3.8124754270865138</v>
      </c>
      <c r="N174">
        <v>0.19342034091206961</v>
      </c>
      <c r="T174">
        <v>1.6983492045924251</v>
      </c>
      <c r="U174">
        <v>0.56150590595232674</v>
      </c>
      <c r="V174">
        <v>2.259855110544752</v>
      </c>
      <c r="W174">
        <v>1.1368432986400983</v>
      </c>
    </row>
    <row r="175" spans="1:23">
      <c r="A175">
        <v>0.99760778613401413</v>
      </c>
      <c r="B175">
        <v>1.4446215402732721</v>
      </c>
      <c r="C175">
        <v>0.41196089995325252</v>
      </c>
      <c r="D175">
        <v>0.42427748204174354</v>
      </c>
      <c r="E175">
        <v>0.18598752874553304</v>
      </c>
      <c r="F175">
        <v>2.160794246783281</v>
      </c>
      <c r="G175">
        <v>0.91149647956982704</v>
      </c>
      <c r="H175">
        <v>8.1090962571252643</v>
      </c>
      <c r="I175">
        <v>0.55044579502275703</v>
      </c>
      <c r="J175">
        <v>2.3600425342385525</v>
      </c>
      <c r="K175">
        <v>0.78679098406928405</v>
      </c>
      <c r="L175">
        <v>1.9526721168628192</v>
      </c>
      <c r="M175">
        <v>3.8350755445745701</v>
      </c>
      <c r="N175">
        <v>0.19428786289236299</v>
      </c>
      <c r="T175">
        <v>1.737511218449038</v>
      </c>
      <c r="U175">
        <v>0.56213197846564966</v>
      </c>
      <c r="V175">
        <v>2.2996431969146878</v>
      </c>
      <c r="W175">
        <v>1.1753792399833882</v>
      </c>
    </row>
    <row r="176" spans="1:23">
      <c r="A176">
        <v>0.97093397938317494</v>
      </c>
      <c r="B176">
        <v>1.4517190328154692</v>
      </c>
      <c r="C176">
        <v>0.38904997108026718</v>
      </c>
      <c r="D176">
        <v>0.38279546405192311</v>
      </c>
      <c r="E176">
        <v>0.17012338737908206</v>
      </c>
      <c r="F176">
        <v>1.7587161176452639</v>
      </c>
      <c r="G176">
        <v>0.92052159058856997</v>
      </c>
      <c r="H176">
        <v>8.1245607328546949</v>
      </c>
      <c r="I176">
        <v>0.60984045760977379</v>
      </c>
      <c r="J176">
        <v>2.2820416661721303</v>
      </c>
      <c r="K176">
        <v>0.82511962280192563</v>
      </c>
      <c r="L176">
        <v>2.069693786338533</v>
      </c>
      <c r="M176">
        <v>3.8578072269666466</v>
      </c>
      <c r="N176">
        <v>0.1948654752106368</v>
      </c>
      <c r="T176">
        <v>1.7148420364927208</v>
      </c>
      <c r="U176">
        <v>0.56268045068454442</v>
      </c>
      <c r="V176">
        <v>2.277522487177265</v>
      </c>
      <c r="W176">
        <v>1.1521615858081764</v>
      </c>
    </row>
    <row r="177" spans="1:23">
      <c r="A177">
        <v>0.97253571360645996</v>
      </c>
      <c r="B177">
        <v>1.4536029399505361</v>
      </c>
      <c r="C177">
        <v>0.30684150194267601</v>
      </c>
      <c r="D177">
        <v>0.37577661139668395</v>
      </c>
      <c r="E177">
        <v>0.15043614017556239</v>
      </c>
      <c r="F177">
        <v>1.7247842168272314</v>
      </c>
      <c r="G177">
        <v>1.0000842016591189</v>
      </c>
      <c r="H177">
        <v>8.2101528814055023</v>
      </c>
      <c r="I177">
        <v>0.45064389995871501</v>
      </c>
      <c r="J177">
        <v>2.3172363360148482</v>
      </c>
      <c r="K177">
        <v>0.8603616493995675</v>
      </c>
      <c r="L177">
        <v>2.1815240879839726</v>
      </c>
      <c r="M177">
        <v>3.8498096199342871</v>
      </c>
      <c r="N177">
        <v>0.1728063675637882</v>
      </c>
      <c r="T177">
        <v>1.7161854405584964</v>
      </c>
      <c r="U177">
        <v>0.57123826544485568</v>
      </c>
      <c r="V177">
        <v>2.2874237060033522</v>
      </c>
      <c r="W177">
        <v>1.1449471751136406</v>
      </c>
    </row>
    <row r="178" spans="1:23">
      <c r="A178">
        <v>0.97575446953653755</v>
      </c>
      <c r="B178">
        <v>1.4458567494117451</v>
      </c>
      <c r="C178">
        <v>0.27370192218925582</v>
      </c>
      <c r="D178">
        <v>0.35302377601939916</v>
      </c>
      <c r="E178">
        <v>0.14625171125018599</v>
      </c>
      <c r="F178">
        <v>1.782134959990719</v>
      </c>
      <c r="G178">
        <v>1.0042418339852044</v>
      </c>
      <c r="H178">
        <v>9.2297263429415075</v>
      </c>
      <c r="I178">
        <v>0.36850385738215086</v>
      </c>
      <c r="J178">
        <v>2.2532513282187514</v>
      </c>
      <c r="K178">
        <v>0.85420138284595593</v>
      </c>
      <c r="L178">
        <v>2.1228921205975038</v>
      </c>
      <c r="M178">
        <v>3.9612937390350509</v>
      </c>
      <c r="N178">
        <v>0.16149620970288048</v>
      </c>
      <c r="T178">
        <v>1.780880743079061</v>
      </c>
      <c r="U178">
        <v>0.63938437750781285</v>
      </c>
      <c r="V178">
        <v>2.4202651205868739</v>
      </c>
      <c r="W178">
        <v>1.141496365571248</v>
      </c>
    </row>
    <row r="179" spans="1:23">
      <c r="A179">
        <v>0.99529873750585585</v>
      </c>
      <c r="B179">
        <v>1.4435130421692195</v>
      </c>
      <c r="C179">
        <v>0.27941768069993678</v>
      </c>
      <c r="D179">
        <v>0.3396410004386623</v>
      </c>
      <c r="E179">
        <v>0.16285002449985697</v>
      </c>
      <c r="F179">
        <v>1.7002410827630516</v>
      </c>
      <c r="G179">
        <v>0.89933447635165153</v>
      </c>
      <c r="H179">
        <v>9.2846376625012805</v>
      </c>
      <c r="I179">
        <v>0.39705108898331587</v>
      </c>
      <c r="J179">
        <v>2.2407583935019884</v>
      </c>
      <c r="K179">
        <v>0.91502045866779136</v>
      </c>
      <c r="L179">
        <v>2.3486303964377209</v>
      </c>
      <c r="M179">
        <v>4.0491972826756779</v>
      </c>
      <c r="N179">
        <v>6.8461894929543909E-2</v>
      </c>
      <c r="T179">
        <v>1.7945752301518252</v>
      </c>
      <c r="U179">
        <v>0.64640344072349443</v>
      </c>
      <c r="V179">
        <v>2.4409786708753196</v>
      </c>
      <c r="W179">
        <v>1.1481717894283308</v>
      </c>
    </row>
    <row r="180" spans="1:23">
      <c r="A180">
        <v>1.002296813500823</v>
      </c>
      <c r="B180">
        <v>1.503844177536219</v>
      </c>
      <c r="C180">
        <v>0.29468475852510922</v>
      </c>
      <c r="D180">
        <v>0.31748582723879171</v>
      </c>
      <c r="E180">
        <v>0.20239188030629496</v>
      </c>
      <c r="F180">
        <v>1.6575918779357846</v>
      </c>
      <c r="G180">
        <v>0.98278071143198975</v>
      </c>
      <c r="H180">
        <v>9.0161300305231613</v>
      </c>
      <c r="I180">
        <v>0.25847736571072022</v>
      </c>
      <c r="J180">
        <v>2.3452089272422896</v>
      </c>
      <c r="K180">
        <v>0.86863790287110987</v>
      </c>
      <c r="L180">
        <v>2.4588673748852692</v>
      </c>
      <c r="M180">
        <v>4.0712483826314543</v>
      </c>
      <c r="N180">
        <v>4.2497459177084584E-2</v>
      </c>
      <c r="T180">
        <v>1.7872959635368642</v>
      </c>
      <c r="U180">
        <v>0.63212233945410679</v>
      </c>
      <c r="V180">
        <v>2.4194183029909708</v>
      </c>
      <c r="W180">
        <v>1.1551736240827575</v>
      </c>
    </row>
    <row r="181" spans="1:23">
      <c r="A181">
        <v>0.99155064190156217</v>
      </c>
      <c r="B181">
        <v>1.4792178968129477</v>
      </c>
      <c r="C181">
        <v>0.27561307491049136</v>
      </c>
      <c r="D181">
        <v>0.26591898877249864</v>
      </c>
      <c r="E181">
        <v>0.30125325502488098</v>
      </c>
      <c r="F181">
        <v>1.593157748863316</v>
      </c>
      <c r="G181">
        <v>1.0013400357970936</v>
      </c>
      <c r="H181">
        <v>9.7431107968856949</v>
      </c>
      <c r="I181">
        <v>0.17628408595858258</v>
      </c>
      <c r="J181">
        <v>2.4002707415503179</v>
      </c>
      <c r="K181">
        <v>0.83948484678773239</v>
      </c>
      <c r="L181">
        <v>2.3743482667133597</v>
      </c>
      <c r="M181">
        <v>4.1212699089940434</v>
      </c>
      <c r="N181">
        <v>5.457130543101707E-4</v>
      </c>
      <c r="T181">
        <v>1.8259547144304882</v>
      </c>
      <c r="U181">
        <v>0.68066819453249039</v>
      </c>
      <c r="V181">
        <v>2.5066229089629788</v>
      </c>
      <c r="W181">
        <v>1.1452865198979978</v>
      </c>
    </row>
    <row r="182" spans="1:23">
      <c r="A182">
        <v>0.96362523894924779</v>
      </c>
      <c r="B182">
        <v>1.4673285464122925</v>
      </c>
      <c r="C182">
        <v>0.24361008005027207</v>
      </c>
      <c r="D182">
        <v>0.23389425707922407</v>
      </c>
      <c r="E182">
        <v>0.37862720767077396</v>
      </c>
      <c r="F182">
        <v>1.5130946811239898</v>
      </c>
      <c r="G182">
        <v>1.0841812909795414</v>
      </c>
      <c r="H182">
        <v>9.5585717042223592</v>
      </c>
      <c r="I182">
        <v>6.4878857437667303E-2</v>
      </c>
      <c r="J182">
        <v>2.3430084870404322</v>
      </c>
      <c r="K182">
        <v>0.82665575609495734</v>
      </c>
      <c r="L182">
        <v>2.2848798238360932</v>
      </c>
      <c r="M182">
        <v>4.2073231620307041</v>
      </c>
      <c r="N182">
        <v>-2.0534039935832138E-2</v>
      </c>
      <c r="T182">
        <v>1.7963675037851232</v>
      </c>
      <c r="U182">
        <v>0.6716208455613959</v>
      </c>
      <c r="V182">
        <v>2.4679883493465189</v>
      </c>
      <c r="W182">
        <v>1.1247466582237273</v>
      </c>
    </row>
    <row r="183" spans="1:23">
      <c r="A183">
        <v>0.91243561179858379</v>
      </c>
      <c r="B183">
        <v>1.4368939395741895</v>
      </c>
      <c r="C183">
        <v>0.22675961070076028</v>
      </c>
      <c r="D183">
        <v>0.22443798485035871</v>
      </c>
      <c r="E183">
        <v>0.48326972329678264</v>
      </c>
      <c r="F183">
        <v>1.1164356251528389</v>
      </c>
      <c r="G183">
        <v>1.0885667390756995</v>
      </c>
      <c r="H183">
        <v>9.597423622718031</v>
      </c>
      <c r="I183">
        <v>-7.812204427348135E-2</v>
      </c>
      <c r="J183">
        <v>2.2102856624590168</v>
      </c>
      <c r="K183">
        <v>0.70033515210178954</v>
      </c>
      <c r="L183">
        <v>2.2084981136797497</v>
      </c>
      <c r="M183">
        <v>4.2281603201360065</v>
      </c>
      <c r="N183">
        <v>-3.4114685503662701E-2</v>
      </c>
      <c r="T183">
        <v>1.7372332411261902</v>
      </c>
      <c r="U183">
        <v>0.67800308471223769</v>
      </c>
      <c r="V183">
        <v>2.415236325838428</v>
      </c>
      <c r="W183">
        <v>1.0592301564139524</v>
      </c>
    </row>
    <row r="184" spans="1:23">
      <c r="A184">
        <v>0.90101157972838453</v>
      </c>
      <c r="B184">
        <v>1.4537422952358159</v>
      </c>
      <c r="C184">
        <v>0.25052798988828423</v>
      </c>
      <c r="D184">
        <v>0.23395069151046577</v>
      </c>
      <c r="E184">
        <v>0.58194083798447693</v>
      </c>
      <c r="F184">
        <v>0.89250785102362507</v>
      </c>
      <c r="G184">
        <v>0.97932385434366021</v>
      </c>
      <c r="H184">
        <v>9.6534862297272781</v>
      </c>
      <c r="I184">
        <v>-0.24451321417344385</v>
      </c>
      <c r="J184">
        <v>2.3751048532222159</v>
      </c>
      <c r="K184">
        <v>0.67658595286419043</v>
      </c>
      <c r="L184">
        <v>2.2181872236235129</v>
      </c>
      <c r="M184">
        <v>4.2619380171228372</v>
      </c>
      <c r="N184">
        <v>-5.3078827465933287E-2</v>
      </c>
      <c r="T184">
        <v>1.7271939524739548</v>
      </c>
      <c r="U184">
        <v>0.68664895587570818</v>
      </c>
      <c r="V184">
        <v>2.4138429083496629</v>
      </c>
      <c r="W184">
        <v>1.0405449965982467</v>
      </c>
    </row>
    <row r="185" spans="1:23">
      <c r="A185">
        <v>0.87449222112382052</v>
      </c>
      <c r="B185">
        <v>1.4793529527494873</v>
      </c>
      <c r="C185">
        <v>0.25136850862062132</v>
      </c>
      <c r="D185">
        <v>0.2569900234228758</v>
      </c>
      <c r="E185">
        <v>0.64333490814513683</v>
      </c>
      <c r="F185">
        <v>1.1594618892760078</v>
      </c>
      <c r="G185">
        <v>1.0543259026651191</v>
      </c>
      <c r="H185">
        <v>9.661620555655638</v>
      </c>
      <c r="I185">
        <v>-0.20781811098969138</v>
      </c>
      <c r="J185">
        <v>2.5526348127587983</v>
      </c>
      <c r="K185">
        <v>0.66119389773386605</v>
      </c>
      <c r="L185">
        <v>2.0874212742963305</v>
      </c>
      <c r="M185">
        <v>4.1525975979690806</v>
      </c>
      <c r="N185">
        <v>-5.1228745824052235E-2</v>
      </c>
      <c r="T185">
        <v>1.7554105491145029</v>
      </c>
      <c r="U185">
        <v>0.68243906705764856</v>
      </c>
      <c r="V185">
        <v>2.4378496161721515</v>
      </c>
      <c r="W185">
        <v>1.0729714820568543</v>
      </c>
    </row>
    <row r="186" spans="1:23">
      <c r="A186">
        <v>0.83904938135092577</v>
      </c>
      <c r="B186">
        <v>1.6332466468509375</v>
      </c>
      <c r="C186">
        <v>0.21266593160231134</v>
      </c>
      <c r="D186">
        <v>0.27746191981889434</v>
      </c>
      <c r="E186">
        <v>0.80834881460447783</v>
      </c>
      <c r="F186">
        <v>1.1809159774176443</v>
      </c>
      <c r="G186">
        <v>0.95757442042152174</v>
      </c>
      <c r="H186">
        <v>9.3005472103785642</v>
      </c>
      <c r="I186">
        <v>-0.11548707192033336</v>
      </c>
      <c r="J186">
        <v>2.5519259255418913</v>
      </c>
      <c r="K186">
        <v>0.6579902390684631</v>
      </c>
      <c r="L186">
        <v>2.2193815011616813</v>
      </c>
      <c r="M186">
        <v>3.942388449734255</v>
      </c>
      <c r="N186">
        <v>-5.517149075351202E-2</v>
      </c>
      <c r="T186">
        <v>1.7436312753769805</v>
      </c>
      <c r="U186">
        <v>0.65392918115030474</v>
      </c>
      <c r="V186">
        <v>2.3975604565272852</v>
      </c>
      <c r="W186">
        <v>1.0897020942266757</v>
      </c>
    </row>
    <row r="187" spans="1:23">
      <c r="A187">
        <v>0.79152142772501677</v>
      </c>
      <c r="B187">
        <v>1.7189106375019856</v>
      </c>
      <c r="C187">
        <v>0.15239973924437272</v>
      </c>
      <c r="D187">
        <v>0.29817268791326057</v>
      </c>
      <c r="E187">
        <v>0.92454585421673385</v>
      </c>
      <c r="F187">
        <v>1.1952131980861562</v>
      </c>
      <c r="G187">
        <v>0.94501680170647884</v>
      </c>
      <c r="H187">
        <v>8.6876605976402832</v>
      </c>
      <c r="I187">
        <v>-0.26192790784943754</v>
      </c>
      <c r="J187">
        <v>2.4971719137543937</v>
      </c>
      <c r="K187">
        <v>0.69219424284233977</v>
      </c>
      <c r="L187">
        <v>2.0809928074569317</v>
      </c>
      <c r="M187">
        <v>3.8574950402007619</v>
      </c>
      <c r="N187">
        <v>8.0998526349913558E-3</v>
      </c>
      <c r="T187">
        <v>1.6848190637910194</v>
      </c>
      <c r="U187">
        <v>0.61394543439503269</v>
      </c>
      <c r="V187">
        <v>2.2987644981860522</v>
      </c>
      <c r="W187">
        <v>1.0708736293959866</v>
      </c>
    </row>
    <row r="188" spans="1:23">
      <c r="A188">
        <v>0.78506443111379187</v>
      </c>
      <c r="B188">
        <v>1.769315539518348</v>
      </c>
      <c r="C188">
        <v>0.10739369345475289</v>
      </c>
      <c r="D188">
        <v>0.3275279481088148</v>
      </c>
      <c r="E188">
        <v>1.0319313324441151</v>
      </c>
      <c r="F188">
        <v>1.5085246635984273</v>
      </c>
      <c r="G188">
        <v>0.86528612150942985</v>
      </c>
      <c r="H188">
        <v>10.057367860422898</v>
      </c>
      <c r="I188">
        <v>-0.19377585258061081</v>
      </c>
      <c r="J188">
        <v>2.3810239535446671</v>
      </c>
      <c r="K188">
        <v>0.68047340578042814</v>
      </c>
      <c r="L188">
        <v>1.9972701085844913</v>
      </c>
      <c r="M188">
        <v>3.8077375878982069</v>
      </c>
      <c r="N188">
        <v>4.5591189974925062E-3</v>
      </c>
      <c r="T188">
        <v>1.7949785651710892</v>
      </c>
      <c r="U188">
        <v>0.69795146938141861</v>
      </c>
      <c r="V188">
        <v>2.4929300345525078</v>
      </c>
      <c r="W188">
        <v>1.0970270957896706</v>
      </c>
    </row>
    <row r="189" spans="1:23">
      <c r="A189">
        <v>0.77078567288297595</v>
      </c>
      <c r="B189">
        <v>1.7327602692630379</v>
      </c>
      <c r="C189">
        <v>5.8374128088459654E-2</v>
      </c>
      <c r="D189">
        <v>0.33745145559512624</v>
      </c>
      <c r="E189">
        <v>1.0572600743248879</v>
      </c>
      <c r="F189">
        <v>1.5613789277612664</v>
      </c>
      <c r="G189">
        <v>0.87014768403666576</v>
      </c>
      <c r="H189">
        <v>9.214893494122375</v>
      </c>
      <c r="I189">
        <v>3.3442082345227275E-2</v>
      </c>
      <c r="J189">
        <v>2.2990497543327475</v>
      </c>
      <c r="K189">
        <v>0.67581170091445408</v>
      </c>
      <c r="L189">
        <v>2.1100805616406815</v>
      </c>
      <c r="M189">
        <v>3.7775352929622108</v>
      </c>
      <c r="N189">
        <v>-3.68480498685686E-3</v>
      </c>
      <c r="T189">
        <v>1.7496633066630898</v>
      </c>
      <c r="U189">
        <v>0.64001395529922844</v>
      </c>
      <c r="V189">
        <v>2.3896772619623183</v>
      </c>
      <c r="W189">
        <v>1.1096493513638612</v>
      </c>
    </row>
    <row r="190" spans="1:23">
      <c r="A190">
        <v>1.0629304209317811</v>
      </c>
      <c r="B190">
        <v>3.1295087702889908</v>
      </c>
      <c r="C190">
        <v>0.62886486090509086</v>
      </c>
      <c r="D190">
        <v>0.4400402596317845</v>
      </c>
      <c r="E190">
        <v>-2.1935107729627867E-2</v>
      </c>
      <c r="F190">
        <v>6.4494508505745074</v>
      </c>
      <c r="G190">
        <v>0.86953293337620829</v>
      </c>
      <c r="H190">
        <v>7.589740777447382</v>
      </c>
      <c r="I190">
        <v>1.1653266995710352</v>
      </c>
      <c r="J190">
        <v>1.8414692827785288</v>
      </c>
      <c r="K190">
        <v>0.32540270066738386</v>
      </c>
      <c r="L190">
        <v>1.149406122729383</v>
      </c>
      <c r="M190">
        <v>1.997594265948476</v>
      </c>
      <c r="N190">
        <v>0.44706189008900565</v>
      </c>
      <c r="T190">
        <v>1.933885337657852</v>
      </c>
      <c r="U190">
        <v>0.61785930894912044</v>
      </c>
      <c r="V190">
        <v>2.5517446466069726</v>
      </c>
      <c r="W190">
        <v>1.3160260287087315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45"/>
  <sheetViews>
    <sheetView showRuler="0" workbookViewId="0">
      <selection activeCell="I15" sqref="I15"/>
    </sheetView>
  </sheetViews>
  <sheetFormatPr baseColWidth="10" defaultRowHeight="16"/>
  <cols>
    <col min="3" max="3" width="16.5" bestFit="1" customWidth="1"/>
    <col min="4" max="4" width="32.1640625" bestFit="1" customWidth="1"/>
    <col min="8" max="8" width="25" customWidth="1"/>
  </cols>
  <sheetData>
    <row r="1" spans="1:11" s="25" customFormat="1" ht="17" thickBot="1">
      <c r="A1" s="25" t="s">
        <v>223</v>
      </c>
      <c r="B1" s="25" t="s">
        <v>38</v>
      </c>
      <c r="C1" s="25" t="s">
        <v>259</v>
      </c>
      <c r="D1" s="25" t="s">
        <v>262</v>
      </c>
    </row>
    <row r="2" spans="1:11">
      <c r="A2" t="s">
        <v>224</v>
      </c>
      <c r="B2" t="s">
        <v>41</v>
      </c>
      <c r="C2">
        <v>1</v>
      </c>
      <c r="D2">
        <v>1</v>
      </c>
      <c r="G2" s="31" t="s">
        <v>38</v>
      </c>
      <c r="H2" s="40" t="s">
        <v>260</v>
      </c>
      <c r="I2" s="41" t="s">
        <v>261</v>
      </c>
    </row>
    <row r="3" spans="1:11">
      <c r="B3" t="s">
        <v>43</v>
      </c>
      <c r="C3">
        <v>1</v>
      </c>
      <c r="D3">
        <v>1</v>
      </c>
      <c r="G3" s="35" t="s">
        <v>175</v>
      </c>
      <c r="H3" s="30">
        <f>AVERAGE(C2:C25)</f>
        <v>0.67361111111111105</v>
      </c>
      <c r="I3" s="46">
        <v>7.1690000000000004E-2</v>
      </c>
    </row>
    <row r="4" spans="1:11" ht="17" thickBot="1">
      <c r="B4" t="s">
        <v>44</v>
      </c>
      <c r="C4">
        <v>1</v>
      </c>
      <c r="D4">
        <v>1</v>
      </c>
      <c r="G4" s="37" t="s">
        <v>176</v>
      </c>
      <c r="H4" s="38">
        <f>AVERAGE(C26:C45)</f>
        <v>0.63749999999999996</v>
      </c>
      <c r="I4" s="47">
        <v>7.8839999999999993E-2</v>
      </c>
    </row>
    <row r="5" spans="1:11">
      <c r="B5" t="s">
        <v>45</v>
      </c>
      <c r="C5">
        <v>1</v>
      </c>
      <c r="D5">
        <v>1</v>
      </c>
    </row>
    <row r="6" spans="1:11">
      <c r="B6" t="s">
        <v>46</v>
      </c>
      <c r="C6">
        <v>1</v>
      </c>
      <c r="D6">
        <v>1</v>
      </c>
    </row>
    <row r="7" spans="1:11">
      <c r="B7" t="s">
        <v>221</v>
      </c>
      <c r="C7">
        <v>0</v>
      </c>
      <c r="D7">
        <v>0</v>
      </c>
    </row>
    <row r="8" spans="1:11">
      <c r="B8" t="s">
        <v>222</v>
      </c>
      <c r="C8">
        <v>1</v>
      </c>
      <c r="D8">
        <v>1</v>
      </c>
    </row>
    <row r="9" spans="1:11" ht="17" thickBot="1">
      <c r="A9" t="s">
        <v>225</v>
      </c>
      <c r="B9" t="s">
        <v>227</v>
      </c>
      <c r="C9">
        <f>1/3</f>
        <v>0.33333333333333331</v>
      </c>
      <c r="D9">
        <v>3</v>
      </c>
      <c r="G9" s="3" t="s">
        <v>483</v>
      </c>
    </row>
    <row r="10" spans="1:11">
      <c r="B10" t="s">
        <v>228</v>
      </c>
      <c r="C10">
        <f>1/4</f>
        <v>0.25</v>
      </c>
      <c r="D10">
        <v>4</v>
      </c>
      <c r="G10" s="91" t="s">
        <v>471</v>
      </c>
      <c r="H10" s="62"/>
      <c r="I10" s="92" t="s">
        <v>472</v>
      </c>
      <c r="J10" s="62"/>
      <c r="K10" s="63"/>
    </row>
    <row r="11" spans="1:11">
      <c r="B11" t="s">
        <v>229</v>
      </c>
      <c r="C11">
        <f>1/2</f>
        <v>0.5</v>
      </c>
      <c r="D11">
        <v>2</v>
      </c>
      <c r="G11" s="93" t="s">
        <v>433</v>
      </c>
      <c r="H11" s="64"/>
      <c r="I11" s="94" t="s">
        <v>433</v>
      </c>
      <c r="J11" s="64"/>
      <c r="K11" s="65"/>
    </row>
    <row r="12" spans="1:11">
      <c r="B12" t="s">
        <v>230</v>
      </c>
      <c r="C12">
        <f>1/4</f>
        <v>0.25</v>
      </c>
      <c r="D12">
        <v>4</v>
      </c>
      <c r="G12" s="93" t="s">
        <v>473</v>
      </c>
      <c r="H12" s="64"/>
      <c r="I12" s="94" t="s">
        <v>474</v>
      </c>
      <c r="J12" s="64"/>
      <c r="K12" s="65"/>
    </row>
    <row r="13" spans="1:11">
      <c r="B13" t="s">
        <v>231</v>
      </c>
      <c r="C13">
        <v>1</v>
      </c>
      <c r="D13">
        <v>1</v>
      </c>
      <c r="G13" s="93"/>
      <c r="H13" s="64"/>
      <c r="I13" s="94"/>
      <c r="J13" s="64"/>
      <c r="K13" s="65"/>
    </row>
    <row r="14" spans="1:11">
      <c r="B14" t="s">
        <v>232</v>
      </c>
      <c r="C14">
        <f>1/4</f>
        <v>0.25</v>
      </c>
      <c r="D14">
        <v>4</v>
      </c>
      <c r="G14" s="93" t="s">
        <v>436</v>
      </c>
      <c r="H14" s="64"/>
      <c r="I14" s="94"/>
      <c r="J14" s="64"/>
      <c r="K14" s="65"/>
    </row>
    <row r="15" spans="1:11">
      <c r="B15" t="s">
        <v>233</v>
      </c>
      <c r="C15">
        <v>1</v>
      </c>
      <c r="D15">
        <v>1</v>
      </c>
      <c r="G15" s="97" t="s">
        <v>356</v>
      </c>
      <c r="H15" s="98"/>
      <c r="I15" s="116">
        <v>0.47860000000000003</v>
      </c>
      <c r="J15" s="64"/>
      <c r="K15" s="65"/>
    </row>
    <row r="16" spans="1:11">
      <c r="A16" t="s">
        <v>226</v>
      </c>
      <c r="B16" t="s">
        <v>234</v>
      </c>
      <c r="C16">
        <f>1/2</f>
        <v>0.5</v>
      </c>
      <c r="D16">
        <v>2</v>
      </c>
      <c r="G16" s="93" t="s">
        <v>437</v>
      </c>
      <c r="H16" s="64"/>
      <c r="I16" s="94" t="s">
        <v>438</v>
      </c>
      <c r="J16" s="64"/>
      <c r="K16" s="65"/>
    </row>
    <row r="17" spans="1:11">
      <c r="B17" t="s">
        <v>235</v>
      </c>
      <c r="C17">
        <f>1/2</f>
        <v>0.5</v>
      </c>
      <c r="G17" s="93" t="s">
        <v>357</v>
      </c>
      <c r="H17" s="64"/>
      <c r="I17" s="94" t="s">
        <v>358</v>
      </c>
      <c r="J17" s="64"/>
      <c r="K17" s="65"/>
    </row>
    <row r="18" spans="1:11">
      <c r="B18" t="s">
        <v>236</v>
      </c>
      <c r="C18">
        <f>1/3</f>
        <v>0.33333333333333331</v>
      </c>
      <c r="D18">
        <v>3</v>
      </c>
      <c r="G18" s="93" t="s">
        <v>439</v>
      </c>
      <c r="H18" s="64"/>
      <c r="I18" s="94" t="s">
        <v>362</v>
      </c>
      <c r="J18" s="64"/>
      <c r="K18" s="65"/>
    </row>
    <row r="19" spans="1:11">
      <c r="B19" t="s">
        <v>237</v>
      </c>
      <c r="C19">
        <f>1/2</f>
        <v>0.5</v>
      </c>
      <c r="D19">
        <v>2</v>
      </c>
      <c r="G19" s="93" t="s">
        <v>440</v>
      </c>
      <c r="H19" s="64"/>
      <c r="I19" s="94" t="s">
        <v>360</v>
      </c>
      <c r="J19" s="64"/>
      <c r="K19" s="65"/>
    </row>
    <row r="20" spans="1:11">
      <c r="B20" t="s">
        <v>238</v>
      </c>
      <c r="C20">
        <f>1/1</f>
        <v>1</v>
      </c>
      <c r="D20">
        <v>1</v>
      </c>
      <c r="G20" s="93" t="s">
        <v>475</v>
      </c>
      <c r="H20" s="64"/>
      <c r="I20" s="94" t="s">
        <v>476</v>
      </c>
      <c r="J20" s="64"/>
      <c r="K20" s="65"/>
    </row>
    <row r="21" spans="1:11">
      <c r="B21" t="s">
        <v>239</v>
      </c>
      <c r="C21">
        <f>1/1</f>
        <v>1</v>
      </c>
      <c r="D21">
        <v>1</v>
      </c>
      <c r="G21" s="93" t="s">
        <v>443</v>
      </c>
      <c r="H21" s="64"/>
      <c r="I21" s="94">
        <v>430.5</v>
      </c>
      <c r="J21" s="64"/>
      <c r="K21" s="65"/>
    </row>
    <row r="22" spans="1:11">
      <c r="B22" t="s">
        <v>240</v>
      </c>
      <c r="C22">
        <f>1/4</f>
        <v>0.25</v>
      </c>
      <c r="D22">
        <v>4</v>
      </c>
      <c r="G22" s="93"/>
      <c r="H22" s="64"/>
      <c r="I22" s="94"/>
      <c r="J22" s="64"/>
      <c r="K22" s="65"/>
    </row>
    <row r="23" spans="1:11">
      <c r="B23" t="s">
        <v>241</v>
      </c>
      <c r="C23">
        <f>1/1</f>
        <v>1</v>
      </c>
      <c r="D23">
        <v>1</v>
      </c>
      <c r="G23" s="93" t="s">
        <v>444</v>
      </c>
      <c r="H23" s="64"/>
      <c r="I23" s="94"/>
      <c r="J23" s="64"/>
      <c r="K23" s="65"/>
    </row>
    <row r="24" spans="1:11">
      <c r="B24" t="s">
        <v>242</v>
      </c>
      <c r="C24">
        <f>1/2</f>
        <v>0.5</v>
      </c>
      <c r="D24">
        <v>2</v>
      </c>
      <c r="G24" s="93" t="s">
        <v>477</v>
      </c>
      <c r="H24" s="64"/>
      <c r="I24" s="94" t="s">
        <v>478</v>
      </c>
      <c r="J24" s="64"/>
      <c r="K24" s="65"/>
    </row>
    <row r="25" spans="1:11">
      <c r="B25" t="s">
        <v>243</v>
      </c>
      <c r="C25">
        <f>1/1</f>
        <v>1</v>
      </c>
      <c r="D25">
        <v>1</v>
      </c>
      <c r="G25" s="93" t="s">
        <v>479</v>
      </c>
      <c r="H25" s="64"/>
      <c r="I25" s="94" t="s">
        <v>480</v>
      </c>
      <c r="J25" s="64"/>
      <c r="K25" s="65"/>
    </row>
    <row r="26" spans="1:11">
      <c r="A26" t="s">
        <v>244</v>
      </c>
      <c r="B26" t="s">
        <v>59</v>
      </c>
      <c r="C26">
        <v>1</v>
      </c>
      <c r="D26">
        <v>1</v>
      </c>
      <c r="G26" s="93" t="s">
        <v>449</v>
      </c>
      <c r="H26" s="64"/>
      <c r="I26" s="94">
        <v>0</v>
      </c>
      <c r="J26" s="64"/>
      <c r="K26" s="65"/>
    </row>
    <row r="27" spans="1:11" ht="17" thickBot="1">
      <c r="B27" t="s">
        <v>60</v>
      </c>
      <c r="C27">
        <v>0.5</v>
      </c>
      <c r="D27">
        <v>2</v>
      </c>
      <c r="G27" s="95" t="s">
        <v>450</v>
      </c>
      <c r="H27" s="88"/>
      <c r="I27" s="96">
        <v>0</v>
      </c>
      <c r="J27" s="88"/>
      <c r="K27" s="89"/>
    </row>
    <row r="28" spans="1:11">
      <c r="B28" t="s">
        <v>61</v>
      </c>
      <c r="C28">
        <v>1</v>
      </c>
      <c r="D28">
        <v>1</v>
      </c>
    </row>
    <row r="29" spans="1:11">
      <c r="B29" t="s">
        <v>136</v>
      </c>
      <c r="C29">
        <v>1</v>
      </c>
      <c r="D29">
        <v>1</v>
      </c>
    </row>
    <row r="30" spans="1:11">
      <c r="B30" t="s">
        <v>62</v>
      </c>
      <c r="C30">
        <f>1/3</f>
        <v>0.33333333333333331</v>
      </c>
      <c r="D30">
        <v>3</v>
      </c>
    </row>
    <row r="31" spans="1:11">
      <c r="B31" t="s">
        <v>63</v>
      </c>
      <c r="C31">
        <v>1</v>
      </c>
      <c r="D31">
        <v>1</v>
      </c>
    </row>
    <row r="32" spans="1:11">
      <c r="B32" t="s">
        <v>64</v>
      </c>
      <c r="C32">
        <v>1</v>
      </c>
      <c r="D32">
        <v>1</v>
      </c>
    </row>
    <row r="33" spans="1:4">
      <c r="A33" t="s">
        <v>246</v>
      </c>
      <c r="B33" t="s">
        <v>65</v>
      </c>
      <c r="C33">
        <f>1/6</f>
        <v>0.16666666666666666</v>
      </c>
      <c r="D33">
        <v>6</v>
      </c>
    </row>
    <row r="34" spans="1:4">
      <c r="B34" t="s">
        <v>66</v>
      </c>
      <c r="C34">
        <v>1</v>
      </c>
      <c r="D34">
        <v>1</v>
      </c>
    </row>
    <row r="35" spans="1:4">
      <c r="B35" t="s">
        <v>248</v>
      </c>
      <c r="C35">
        <f>1/4</f>
        <v>0.25</v>
      </c>
      <c r="D35">
        <v>4</v>
      </c>
    </row>
    <row r="36" spans="1:4">
      <c r="B36" t="s">
        <v>249</v>
      </c>
      <c r="C36">
        <v>1</v>
      </c>
      <c r="D36">
        <v>1</v>
      </c>
    </row>
    <row r="37" spans="1:4">
      <c r="B37" t="s">
        <v>250</v>
      </c>
      <c r="C37">
        <f>1/6</f>
        <v>0.16666666666666666</v>
      </c>
      <c r="D37">
        <v>6</v>
      </c>
    </row>
    <row r="38" spans="1:4">
      <c r="B38" t="s">
        <v>251</v>
      </c>
      <c r="C38">
        <v>1</v>
      </c>
      <c r="D38">
        <v>1</v>
      </c>
    </row>
    <row r="39" spans="1:4">
      <c r="B39" t="s">
        <v>252</v>
      </c>
      <c r="C39">
        <v>1</v>
      </c>
      <c r="D39">
        <v>1</v>
      </c>
    </row>
    <row r="40" spans="1:4">
      <c r="B40" t="s">
        <v>253</v>
      </c>
      <c r="C40">
        <f>1/2</f>
        <v>0.5</v>
      </c>
      <c r="D40">
        <v>2</v>
      </c>
    </row>
    <row r="41" spans="1:4">
      <c r="A41" t="s">
        <v>247</v>
      </c>
      <c r="B41" t="s">
        <v>254</v>
      </c>
      <c r="C41">
        <f>1/4</f>
        <v>0.25</v>
      </c>
      <c r="D41">
        <v>4</v>
      </c>
    </row>
    <row r="42" spans="1:4">
      <c r="B42" t="s">
        <v>255</v>
      </c>
      <c r="C42">
        <f>1/2</f>
        <v>0.5</v>
      </c>
      <c r="D42">
        <v>2</v>
      </c>
    </row>
    <row r="43" spans="1:4">
      <c r="B43" t="s">
        <v>256</v>
      </c>
      <c r="C43">
        <f>1/4</f>
        <v>0.25</v>
      </c>
      <c r="D43">
        <v>4</v>
      </c>
    </row>
    <row r="44" spans="1:4">
      <c r="B44" t="s">
        <v>257</v>
      </c>
      <c r="C44">
        <f>1/3</f>
        <v>0.33333333333333331</v>
      </c>
      <c r="D44">
        <v>3</v>
      </c>
    </row>
    <row r="45" spans="1:4">
      <c r="B45" t="s">
        <v>258</v>
      </c>
      <c r="C45">
        <f>1/2</f>
        <v>0.5</v>
      </c>
      <c r="D45">
        <v>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53"/>
  <sheetViews>
    <sheetView showRuler="0" topLeftCell="C1" workbookViewId="0">
      <selection activeCell="H31" sqref="H31"/>
    </sheetView>
  </sheetViews>
  <sheetFormatPr baseColWidth="10" defaultRowHeight="16"/>
  <cols>
    <col min="1" max="1" width="15.33203125" customWidth="1"/>
    <col min="2" max="2" width="13.33203125" customWidth="1"/>
    <col min="3" max="3" width="78.5" customWidth="1"/>
    <col min="6" max="6" width="30.1640625" customWidth="1"/>
    <col min="7" max="7" width="27.5" bestFit="1" customWidth="1"/>
    <col min="8" max="8" width="33.1640625" bestFit="1" customWidth="1"/>
  </cols>
  <sheetData>
    <row r="1" spans="1:9" s="25" customFormat="1" ht="17" thickBot="1">
      <c r="A1" s="24" t="s">
        <v>39</v>
      </c>
      <c r="B1" s="25" t="s">
        <v>38</v>
      </c>
      <c r="C1" s="27" t="s">
        <v>187</v>
      </c>
    </row>
    <row r="2" spans="1:9">
      <c r="A2" t="s">
        <v>121</v>
      </c>
      <c r="B2" t="s">
        <v>41</v>
      </c>
      <c r="C2" s="14" t="s">
        <v>40</v>
      </c>
      <c r="F2" s="42" t="s">
        <v>38</v>
      </c>
      <c r="G2" s="45" t="s">
        <v>188</v>
      </c>
      <c r="H2" s="43" t="s">
        <v>189</v>
      </c>
    </row>
    <row r="3" spans="1:9">
      <c r="A3" t="s">
        <v>122</v>
      </c>
      <c r="B3" t="s">
        <v>43</v>
      </c>
      <c r="C3" s="14" t="s">
        <v>42</v>
      </c>
      <c r="F3" s="35" t="s">
        <v>175</v>
      </c>
      <c r="G3" s="30">
        <v>8</v>
      </c>
      <c r="H3" s="36">
        <v>13</v>
      </c>
    </row>
    <row r="4" spans="1:9" ht="17" thickBot="1">
      <c r="A4" t="s">
        <v>123</v>
      </c>
      <c r="B4" t="s">
        <v>44</v>
      </c>
      <c r="C4" s="14" t="s">
        <v>42</v>
      </c>
      <c r="F4" s="37" t="s">
        <v>176</v>
      </c>
      <c r="G4" s="38">
        <v>11</v>
      </c>
      <c r="H4" s="39">
        <v>9</v>
      </c>
    </row>
    <row r="5" spans="1:9">
      <c r="A5" t="s">
        <v>124</v>
      </c>
      <c r="B5" t="s">
        <v>45</v>
      </c>
      <c r="C5" s="14" t="s">
        <v>42</v>
      </c>
    </row>
    <row r="6" spans="1:9" ht="17" thickBot="1">
      <c r="A6" t="s">
        <v>125</v>
      </c>
      <c r="B6" t="s">
        <v>46</v>
      </c>
      <c r="C6" s="14" t="s">
        <v>42</v>
      </c>
    </row>
    <row r="7" spans="1:9">
      <c r="A7" t="s">
        <v>126</v>
      </c>
      <c r="B7" t="s">
        <v>47</v>
      </c>
      <c r="C7" s="15" t="s">
        <v>42</v>
      </c>
      <c r="F7" s="42" t="s">
        <v>38</v>
      </c>
      <c r="G7" s="45" t="s">
        <v>190</v>
      </c>
      <c r="H7" s="44" t="s">
        <v>191</v>
      </c>
    </row>
    <row r="8" spans="1:9">
      <c r="A8" t="s">
        <v>127</v>
      </c>
      <c r="B8" t="s">
        <v>48</v>
      </c>
      <c r="C8" s="14" t="s">
        <v>42</v>
      </c>
      <c r="F8" s="35" t="s">
        <v>175</v>
      </c>
      <c r="G8" s="30">
        <f>(8/21)*100</f>
        <v>38.095238095238095</v>
      </c>
      <c r="H8" s="36">
        <f>(13/21)*100</f>
        <v>61.904761904761905</v>
      </c>
    </row>
    <row r="9" spans="1:9" ht="17" thickBot="1">
      <c r="A9" t="s">
        <v>120</v>
      </c>
      <c r="B9" s="8" t="s">
        <v>56</v>
      </c>
      <c r="C9" s="14" t="s">
        <v>42</v>
      </c>
      <c r="F9" s="37" t="s">
        <v>176</v>
      </c>
      <c r="G9" s="38">
        <f>(11/20)*100</f>
        <v>55.000000000000007</v>
      </c>
      <c r="H9" s="39">
        <f>(9/20)*100</f>
        <v>45</v>
      </c>
    </row>
    <row r="10" spans="1:9">
      <c r="A10" t="s">
        <v>119</v>
      </c>
      <c r="B10" s="8" t="s">
        <v>57</v>
      </c>
      <c r="C10" s="14" t="s">
        <v>40</v>
      </c>
    </row>
    <row r="11" spans="1:9">
      <c r="A11" t="s">
        <v>118</v>
      </c>
      <c r="B11" s="8" t="s">
        <v>58</v>
      </c>
      <c r="C11" s="14" t="s">
        <v>42</v>
      </c>
    </row>
    <row r="12" spans="1:9">
      <c r="A12" t="s">
        <v>117</v>
      </c>
      <c r="B12" s="8" t="s">
        <v>58</v>
      </c>
      <c r="C12" s="14" t="s">
        <v>42</v>
      </c>
    </row>
    <row r="13" spans="1:9" ht="19" thickBot="1">
      <c r="A13" t="s">
        <v>116</v>
      </c>
      <c r="B13" s="8" t="s">
        <v>58</v>
      </c>
      <c r="C13" s="14" t="s">
        <v>40</v>
      </c>
      <c r="F13" s="77" t="s">
        <v>388</v>
      </c>
    </row>
    <row r="14" spans="1:9">
      <c r="A14" t="s">
        <v>115</v>
      </c>
      <c r="B14" s="8" t="s">
        <v>142</v>
      </c>
      <c r="C14" s="14" t="s">
        <v>42</v>
      </c>
      <c r="F14" s="67" t="s">
        <v>352</v>
      </c>
      <c r="G14" s="79"/>
      <c r="H14" s="79"/>
      <c r="I14" s="80"/>
    </row>
    <row r="15" spans="1:9">
      <c r="A15" t="s">
        <v>114</v>
      </c>
      <c r="B15" s="8" t="s">
        <v>143</v>
      </c>
      <c r="C15" s="14" t="s">
        <v>42</v>
      </c>
      <c r="F15" s="68" t="s">
        <v>353</v>
      </c>
      <c r="G15" s="69" t="s">
        <v>354</v>
      </c>
      <c r="H15" s="81"/>
      <c r="I15" s="82"/>
    </row>
    <row r="16" spans="1:9">
      <c r="A16" t="s">
        <v>113</v>
      </c>
      <c r="B16" s="8" t="s">
        <v>143</v>
      </c>
      <c r="C16" s="14" t="s">
        <v>42</v>
      </c>
      <c r="F16" s="68" t="s">
        <v>355</v>
      </c>
      <c r="G16" s="69">
        <v>1.085</v>
      </c>
      <c r="H16" s="81"/>
      <c r="I16" s="82"/>
    </row>
    <row r="17" spans="1:9">
      <c r="A17" t="s">
        <v>112</v>
      </c>
      <c r="B17" s="8" t="s">
        <v>144</v>
      </c>
      <c r="C17" s="14" t="s">
        <v>42</v>
      </c>
      <c r="F17" s="78" t="s">
        <v>356</v>
      </c>
      <c r="G17" s="117">
        <v>0.27789999999999998</v>
      </c>
      <c r="H17" s="81"/>
      <c r="I17" s="82"/>
    </row>
    <row r="18" spans="1:9">
      <c r="A18" t="s">
        <v>111</v>
      </c>
      <c r="B18" s="8" t="s">
        <v>144</v>
      </c>
      <c r="C18" s="14" t="s">
        <v>42</v>
      </c>
      <c r="F18" s="68" t="s">
        <v>357</v>
      </c>
      <c r="G18" s="69" t="s">
        <v>358</v>
      </c>
      <c r="H18" s="81"/>
      <c r="I18" s="82"/>
    </row>
    <row r="19" spans="1:9">
      <c r="A19" t="s">
        <v>110</v>
      </c>
      <c r="B19" s="8" t="s">
        <v>145</v>
      </c>
      <c r="C19" s="14" t="s">
        <v>40</v>
      </c>
      <c r="F19" s="68" t="s">
        <v>359</v>
      </c>
      <c r="G19" s="69" t="s">
        <v>360</v>
      </c>
      <c r="H19" s="81"/>
      <c r="I19" s="82"/>
    </row>
    <row r="20" spans="1:9">
      <c r="A20" t="s">
        <v>109</v>
      </c>
      <c r="B20" s="8" t="s">
        <v>146</v>
      </c>
      <c r="C20" s="14" t="s">
        <v>40</v>
      </c>
      <c r="F20" s="68" t="s">
        <v>361</v>
      </c>
      <c r="G20" s="69" t="s">
        <v>362</v>
      </c>
      <c r="H20" s="81"/>
      <c r="I20" s="82"/>
    </row>
    <row r="21" spans="1:9">
      <c r="A21" t="s">
        <v>108</v>
      </c>
      <c r="B21" s="8" t="s">
        <v>147</v>
      </c>
      <c r="C21" s="14" t="s">
        <v>40</v>
      </c>
      <c r="F21" s="83"/>
      <c r="G21" s="81"/>
      <c r="H21" s="81"/>
      <c r="I21" s="82"/>
    </row>
    <row r="22" spans="1:9">
      <c r="A22" t="s">
        <v>107</v>
      </c>
      <c r="B22" s="8" t="s">
        <v>148</v>
      </c>
      <c r="C22" s="14" t="s">
        <v>40</v>
      </c>
      <c r="F22" s="68" t="s">
        <v>363</v>
      </c>
      <c r="G22" s="69" t="s">
        <v>364</v>
      </c>
      <c r="H22" s="69" t="s">
        <v>365</v>
      </c>
      <c r="I22" s="70" t="s">
        <v>366</v>
      </c>
    </row>
    <row r="23" spans="1:9">
      <c r="A23" t="s">
        <v>103</v>
      </c>
      <c r="B23" s="5" t="s">
        <v>149</v>
      </c>
      <c r="C23" s="14" t="s">
        <v>42</v>
      </c>
      <c r="F23" s="68" t="s">
        <v>175</v>
      </c>
      <c r="G23" s="69">
        <v>8</v>
      </c>
      <c r="H23" s="69">
        <v>13</v>
      </c>
      <c r="I23" s="70">
        <v>21</v>
      </c>
    </row>
    <row r="24" spans="1:9">
      <c r="A24" t="s">
        <v>104</v>
      </c>
      <c r="B24" s="5" t="s">
        <v>150</v>
      </c>
      <c r="C24" s="14" t="s">
        <v>42</v>
      </c>
      <c r="F24" s="68" t="s">
        <v>176</v>
      </c>
      <c r="G24" s="69">
        <v>11</v>
      </c>
      <c r="H24" s="69">
        <v>9</v>
      </c>
      <c r="I24" s="70">
        <v>20</v>
      </c>
    </row>
    <row r="25" spans="1:9" ht="17" thickBot="1">
      <c r="A25" t="s">
        <v>105</v>
      </c>
      <c r="B25" s="5" t="s">
        <v>151</v>
      </c>
      <c r="C25" s="14" t="s">
        <v>40</v>
      </c>
      <c r="F25" s="71" t="s">
        <v>366</v>
      </c>
      <c r="G25" s="72">
        <v>19</v>
      </c>
      <c r="H25" s="72">
        <v>22</v>
      </c>
      <c r="I25" s="73">
        <v>41</v>
      </c>
    </row>
    <row r="26" spans="1:9">
      <c r="A26" t="s">
        <v>106</v>
      </c>
      <c r="B26" s="5" t="s">
        <v>152</v>
      </c>
      <c r="C26" s="14" t="s">
        <v>42</v>
      </c>
    </row>
    <row r="27" spans="1:9">
      <c r="A27" t="s">
        <v>78</v>
      </c>
      <c r="B27" s="9" t="s">
        <v>59</v>
      </c>
      <c r="C27" s="14" t="s">
        <v>70</v>
      </c>
    </row>
    <row r="28" spans="1:9">
      <c r="A28" t="s">
        <v>79</v>
      </c>
      <c r="B28" s="9" t="s">
        <v>60</v>
      </c>
      <c r="C28" s="14" t="s">
        <v>42</v>
      </c>
    </row>
    <row r="29" spans="1:9">
      <c r="A29" t="s">
        <v>80</v>
      </c>
      <c r="B29" s="9" t="s">
        <v>61</v>
      </c>
      <c r="C29" s="14" t="s">
        <v>42</v>
      </c>
      <c r="D29" s="4"/>
    </row>
    <row r="30" spans="1:9">
      <c r="A30" t="s">
        <v>81</v>
      </c>
      <c r="B30" s="9" t="s">
        <v>136</v>
      </c>
      <c r="C30" s="14" t="s">
        <v>42</v>
      </c>
      <c r="D30" s="4"/>
    </row>
    <row r="31" spans="1:9">
      <c r="A31" t="s">
        <v>82</v>
      </c>
      <c r="B31" s="9" t="s">
        <v>62</v>
      </c>
      <c r="C31" s="14" t="s">
        <v>40</v>
      </c>
      <c r="D31" s="4"/>
    </row>
    <row r="32" spans="1:9">
      <c r="A32" t="s">
        <v>83</v>
      </c>
      <c r="B32" s="9" t="s">
        <v>63</v>
      </c>
      <c r="C32" s="14" t="s">
        <v>42</v>
      </c>
      <c r="D32" s="4"/>
    </row>
    <row r="33" spans="1:4">
      <c r="A33" t="s">
        <v>84</v>
      </c>
      <c r="B33" s="9" t="s">
        <v>64</v>
      </c>
      <c r="C33" s="14" t="s">
        <v>42</v>
      </c>
      <c r="D33" s="4"/>
    </row>
    <row r="34" spans="1:4">
      <c r="A34" t="s">
        <v>85</v>
      </c>
      <c r="B34" s="9" t="s">
        <v>65</v>
      </c>
      <c r="C34" s="14" t="s">
        <v>70</v>
      </c>
      <c r="D34" s="4"/>
    </row>
    <row r="35" spans="1:4">
      <c r="A35" t="s">
        <v>86</v>
      </c>
      <c r="B35" s="9" t="s">
        <v>65</v>
      </c>
      <c r="C35" s="14" t="s">
        <v>70</v>
      </c>
      <c r="D35" s="4"/>
    </row>
    <row r="36" spans="1:4">
      <c r="A36" t="s">
        <v>87</v>
      </c>
      <c r="B36" s="6" t="s">
        <v>76</v>
      </c>
      <c r="C36" s="14" t="s">
        <v>42</v>
      </c>
      <c r="D36" s="4"/>
    </row>
    <row r="37" spans="1:4">
      <c r="A37" t="s">
        <v>88</v>
      </c>
      <c r="B37" s="6" t="s">
        <v>153</v>
      </c>
      <c r="C37" s="14" t="s">
        <v>42</v>
      </c>
      <c r="D37" s="4"/>
    </row>
    <row r="38" spans="1:4">
      <c r="A38" t="s">
        <v>89</v>
      </c>
      <c r="B38" s="6" t="s">
        <v>154</v>
      </c>
      <c r="C38" s="14" t="s">
        <v>70</v>
      </c>
      <c r="D38" s="4"/>
    </row>
    <row r="39" spans="1:4">
      <c r="A39" t="s">
        <v>90</v>
      </c>
      <c r="B39" s="6" t="s">
        <v>154</v>
      </c>
      <c r="C39" s="14" t="s">
        <v>40</v>
      </c>
      <c r="D39" s="10"/>
    </row>
    <row r="40" spans="1:4">
      <c r="A40" t="s">
        <v>91</v>
      </c>
      <c r="B40" s="6" t="s">
        <v>154</v>
      </c>
      <c r="C40" s="14" t="s">
        <v>40</v>
      </c>
      <c r="D40" s="4"/>
    </row>
    <row r="41" spans="1:4">
      <c r="A41" t="s">
        <v>92</v>
      </c>
      <c r="B41" s="6" t="s">
        <v>153</v>
      </c>
      <c r="C41" s="14" t="s">
        <v>40</v>
      </c>
      <c r="D41" s="4"/>
    </row>
    <row r="42" spans="1:4">
      <c r="A42" t="s">
        <v>93</v>
      </c>
      <c r="B42" s="6" t="s">
        <v>155</v>
      </c>
      <c r="C42" s="14" t="s">
        <v>42</v>
      </c>
      <c r="D42" s="4"/>
    </row>
    <row r="43" spans="1:4">
      <c r="A43" t="s">
        <v>94</v>
      </c>
      <c r="B43" s="6" t="s">
        <v>156</v>
      </c>
      <c r="C43" s="14" t="s">
        <v>40</v>
      </c>
      <c r="D43" s="4"/>
    </row>
    <row r="44" spans="1:4">
      <c r="A44" t="s">
        <v>95</v>
      </c>
      <c r="B44" s="6" t="s">
        <v>157</v>
      </c>
      <c r="C44" s="14" t="s">
        <v>42</v>
      </c>
      <c r="D44" s="4"/>
    </row>
    <row r="45" spans="1:4">
      <c r="A45" t="s">
        <v>96</v>
      </c>
      <c r="B45" s="6" t="s">
        <v>158</v>
      </c>
      <c r="C45" s="15" t="s">
        <v>75</v>
      </c>
      <c r="D45" s="4"/>
    </row>
    <row r="46" spans="1:4">
      <c r="A46" t="s">
        <v>97</v>
      </c>
      <c r="B46" s="6" t="s">
        <v>158</v>
      </c>
      <c r="C46" s="14" t="s">
        <v>40</v>
      </c>
      <c r="D46" s="4"/>
    </row>
    <row r="47" spans="1:4">
      <c r="A47" t="s">
        <v>98</v>
      </c>
      <c r="B47" s="1" t="s">
        <v>159</v>
      </c>
      <c r="C47" s="14" t="s">
        <v>40</v>
      </c>
      <c r="D47" s="4"/>
    </row>
    <row r="48" spans="1:4">
      <c r="A48" t="s">
        <v>99</v>
      </c>
      <c r="B48" s="1" t="s">
        <v>160</v>
      </c>
      <c r="C48" s="14" t="s">
        <v>70</v>
      </c>
      <c r="D48" s="4"/>
    </row>
    <row r="49" spans="1:4">
      <c r="A49" t="s">
        <v>100</v>
      </c>
      <c r="B49" s="1" t="s">
        <v>161</v>
      </c>
      <c r="C49" s="14" t="s">
        <v>42</v>
      </c>
      <c r="D49" s="4"/>
    </row>
    <row r="50" spans="1:4">
      <c r="A50" t="s">
        <v>101</v>
      </c>
      <c r="B50" s="1" t="s">
        <v>162</v>
      </c>
      <c r="C50" s="14" t="s">
        <v>40</v>
      </c>
      <c r="D50" s="4"/>
    </row>
    <row r="51" spans="1:4">
      <c r="A51" t="s">
        <v>102</v>
      </c>
      <c r="B51" s="1" t="s">
        <v>163</v>
      </c>
      <c r="C51" s="14" t="s">
        <v>70</v>
      </c>
      <c r="D51" s="4"/>
    </row>
    <row r="52" spans="1:4">
      <c r="D52" s="4"/>
    </row>
    <row r="53" spans="1:4">
      <c r="D53" s="4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53"/>
  <sheetViews>
    <sheetView showRuler="0" topLeftCell="H1" workbookViewId="0">
      <selection activeCell="L18" sqref="L18"/>
    </sheetView>
  </sheetViews>
  <sheetFormatPr baseColWidth="10" defaultRowHeight="16"/>
  <cols>
    <col min="1" max="1" width="14.6640625" customWidth="1"/>
    <col min="3" max="3" width="28.6640625" customWidth="1"/>
    <col min="4" max="4" width="21.6640625" customWidth="1"/>
    <col min="5" max="5" width="31.83203125" customWidth="1"/>
    <col min="6" max="6" width="32" customWidth="1"/>
    <col min="7" max="7" width="30.6640625" customWidth="1"/>
    <col min="11" max="11" width="22.33203125" customWidth="1"/>
    <col min="12" max="12" width="25.33203125" customWidth="1"/>
    <col min="13" max="13" width="28.33203125" customWidth="1"/>
    <col min="14" max="14" width="32.6640625" customWidth="1"/>
    <col min="15" max="15" width="27.33203125" customWidth="1"/>
    <col min="16" max="16" width="23.6640625" customWidth="1"/>
  </cols>
  <sheetData>
    <row r="1" spans="1:16" s="25" customFormat="1" ht="17" thickBot="1">
      <c r="A1" s="29" t="s">
        <v>39</v>
      </c>
      <c r="B1" s="27" t="s">
        <v>38</v>
      </c>
      <c r="C1" s="27" t="s">
        <v>135</v>
      </c>
      <c r="D1" s="26" t="s">
        <v>128</v>
      </c>
      <c r="E1" s="26" t="s">
        <v>177</v>
      </c>
      <c r="F1" s="26" t="s">
        <v>129</v>
      </c>
      <c r="G1" s="26" t="s">
        <v>130</v>
      </c>
    </row>
    <row r="2" spans="1:16">
      <c r="A2" s="11" t="s">
        <v>121</v>
      </c>
      <c r="B2" t="s">
        <v>41</v>
      </c>
      <c r="C2">
        <v>1</v>
      </c>
      <c r="D2" s="3">
        <v>0</v>
      </c>
      <c r="E2" s="3">
        <v>0</v>
      </c>
      <c r="F2" s="3">
        <v>1</v>
      </c>
      <c r="G2" s="3">
        <v>0</v>
      </c>
      <c r="H2" s="4"/>
      <c r="K2" s="31" t="s">
        <v>38</v>
      </c>
      <c r="L2" s="33" t="s">
        <v>135</v>
      </c>
      <c r="M2" s="32" t="s">
        <v>128</v>
      </c>
      <c r="N2" s="32" t="s">
        <v>177</v>
      </c>
      <c r="O2" s="32" t="s">
        <v>129</v>
      </c>
      <c r="P2" s="34" t="s">
        <v>130</v>
      </c>
    </row>
    <row r="3" spans="1:16">
      <c r="A3" s="11" t="s">
        <v>131</v>
      </c>
      <c r="B3" t="s">
        <v>43</v>
      </c>
      <c r="C3">
        <v>1</v>
      </c>
      <c r="D3" s="3">
        <v>0</v>
      </c>
      <c r="E3" s="3">
        <v>0</v>
      </c>
      <c r="F3" s="3">
        <v>0</v>
      </c>
      <c r="G3" s="3">
        <v>1</v>
      </c>
      <c r="H3" s="4"/>
      <c r="K3" s="35" t="s">
        <v>175</v>
      </c>
      <c r="L3" s="30">
        <f>SUM(C2:C26)</f>
        <v>46</v>
      </c>
      <c r="M3" s="30">
        <f>SUM(D2:D26)</f>
        <v>10</v>
      </c>
      <c r="N3" s="30">
        <f>SUM(E2:E26)</f>
        <v>5</v>
      </c>
      <c r="O3" s="30">
        <f>SUM(F2:F26)</f>
        <v>10</v>
      </c>
      <c r="P3" s="36">
        <f>SUM(G2:G26)</f>
        <v>21</v>
      </c>
    </row>
    <row r="4" spans="1:16" ht="17" thickBot="1">
      <c r="A4" s="11" t="s">
        <v>123</v>
      </c>
      <c r="B4" t="s">
        <v>44</v>
      </c>
      <c r="C4">
        <v>1</v>
      </c>
      <c r="D4" s="3">
        <v>0</v>
      </c>
      <c r="E4" s="3">
        <v>0</v>
      </c>
      <c r="F4" s="3">
        <v>0</v>
      </c>
      <c r="G4" s="3">
        <v>1</v>
      </c>
      <c r="H4" s="4"/>
      <c r="K4" s="37" t="s">
        <v>176</v>
      </c>
      <c r="L4" s="38">
        <f>SUM(C27:C53)</f>
        <v>72</v>
      </c>
      <c r="M4" s="38">
        <f>SUM(D27:D53)</f>
        <v>19</v>
      </c>
      <c r="N4" s="38">
        <f>SUM(E27:E53)</f>
        <v>11</v>
      </c>
      <c r="O4" s="38">
        <f>SUM(F27:F53)</f>
        <v>33</v>
      </c>
      <c r="P4" s="39">
        <f>SUM(G27:G53)</f>
        <v>9</v>
      </c>
    </row>
    <row r="5" spans="1:16">
      <c r="A5" s="11" t="s">
        <v>124</v>
      </c>
      <c r="B5" t="s">
        <v>45</v>
      </c>
      <c r="C5">
        <v>2</v>
      </c>
      <c r="D5" s="3">
        <v>2</v>
      </c>
      <c r="E5" s="3">
        <v>0</v>
      </c>
      <c r="F5" s="3">
        <v>0</v>
      </c>
      <c r="G5" s="3">
        <v>0</v>
      </c>
      <c r="H5" s="4"/>
    </row>
    <row r="6" spans="1:16">
      <c r="A6" s="11" t="s">
        <v>125</v>
      </c>
      <c r="B6" t="s">
        <v>46</v>
      </c>
      <c r="C6">
        <v>1</v>
      </c>
      <c r="D6" s="3">
        <v>0</v>
      </c>
      <c r="E6" s="3">
        <v>1</v>
      </c>
      <c r="F6" s="3">
        <v>0</v>
      </c>
      <c r="G6" s="3">
        <v>0</v>
      </c>
      <c r="H6" s="4"/>
    </row>
    <row r="7" spans="1:16" ht="17" thickBot="1">
      <c r="A7" s="11" t="s">
        <v>126</v>
      </c>
      <c r="B7" t="s">
        <v>47</v>
      </c>
      <c r="C7">
        <v>2</v>
      </c>
      <c r="D7" s="3">
        <v>1</v>
      </c>
      <c r="E7" s="3">
        <v>0</v>
      </c>
      <c r="F7" s="3">
        <v>0</v>
      </c>
      <c r="G7" s="3">
        <v>1</v>
      </c>
      <c r="H7" s="4"/>
    </row>
    <row r="8" spans="1:16">
      <c r="A8" s="11" t="s">
        <v>127</v>
      </c>
      <c r="B8" t="s">
        <v>48</v>
      </c>
      <c r="C8">
        <v>1</v>
      </c>
      <c r="D8" s="3">
        <v>1</v>
      </c>
      <c r="E8" s="3">
        <v>0</v>
      </c>
      <c r="F8" s="3">
        <v>0</v>
      </c>
      <c r="G8" s="3">
        <v>0</v>
      </c>
      <c r="H8" s="4"/>
      <c r="K8" s="31" t="s">
        <v>38</v>
      </c>
      <c r="L8" s="32" t="s">
        <v>178</v>
      </c>
      <c r="M8" s="32" t="s">
        <v>179</v>
      </c>
      <c r="N8" s="32" t="s">
        <v>180</v>
      </c>
      <c r="O8" s="34" t="s">
        <v>181</v>
      </c>
    </row>
    <row r="9" spans="1:16">
      <c r="A9" s="11" t="s">
        <v>120</v>
      </c>
      <c r="B9" s="8" t="s">
        <v>56</v>
      </c>
      <c r="C9">
        <v>5</v>
      </c>
      <c r="D9" s="3">
        <v>1</v>
      </c>
      <c r="E9" s="3">
        <v>0</v>
      </c>
      <c r="F9" s="3">
        <v>4</v>
      </c>
      <c r="G9" s="3">
        <v>0</v>
      </c>
      <c r="H9" s="4"/>
      <c r="K9" s="35" t="s">
        <v>175</v>
      </c>
      <c r="L9" s="30">
        <f>(10/46)*100</f>
        <v>21.739130434782609</v>
      </c>
      <c r="M9" s="30">
        <f>(5/46)*100</f>
        <v>10.869565217391305</v>
      </c>
      <c r="N9" s="30">
        <f>(10/46)*100</f>
        <v>21.739130434782609</v>
      </c>
      <c r="O9" s="36">
        <f>(21/46)*100</f>
        <v>45.652173913043477</v>
      </c>
    </row>
    <row r="10" spans="1:16" ht="17" thickBot="1">
      <c r="A10" s="11" t="s">
        <v>119</v>
      </c>
      <c r="B10" s="8" t="s">
        <v>57</v>
      </c>
      <c r="C10" s="17">
        <v>1</v>
      </c>
      <c r="D10" s="14">
        <v>0</v>
      </c>
      <c r="E10" s="14">
        <v>0</v>
      </c>
      <c r="F10" s="3">
        <v>1</v>
      </c>
      <c r="G10" s="3">
        <v>0</v>
      </c>
      <c r="H10" s="4"/>
      <c r="K10" s="37" t="s">
        <v>176</v>
      </c>
      <c r="L10" s="38">
        <f>(19/72)*100</f>
        <v>26.388888888888889</v>
      </c>
      <c r="M10" s="38">
        <f>(11/72)*100</f>
        <v>15.277777777777779</v>
      </c>
      <c r="N10" s="38">
        <f>(33/72)*100</f>
        <v>45.833333333333329</v>
      </c>
      <c r="O10" s="39">
        <f>(9/72)*100</f>
        <v>12.5</v>
      </c>
    </row>
    <row r="11" spans="1:16">
      <c r="A11" s="11" t="s">
        <v>118</v>
      </c>
      <c r="B11" s="8" t="s">
        <v>58</v>
      </c>
      <c r="C11" s="17">
        <v>4</v>
      </c>
      <c r="D11" s="14">
        <v>3</v>
      </c>
      <c r="E11" s="14">
        <v>0</v>
      </c>
      <c r="F11" s="3">
        <v>0</v>
      </c>
      <c r="G11" s="14">
        <v>1</v>
      </c>
      <c r="H11" s="4"/>
    </row>
    <row r="12" spans="1:16">
      <c r="A12" s="11" t="s">
        <v>117</v>
      </c>
      <c r="B12" s="8" t="s">
        <v>58</v>
      </c>
      <c r="C12" s="17">
        <v>2</v>
      </c>
      <c r="D12" s="14">
        <v>0</v>
      </c>
      <c r="E12" s="14">
        <v>1</v>
      </c>
      <c r="F12" s="3">
        <v>0</v>
      </c>
      <c r="G12" s="14">
        <v>1</v>
      </c>
      <c r="H12" s="4"/>
    </row>
    <row r="13" spans="1:16">
      <c r="A13" s="11" t="s">
        <v>116</v>
      </c>
      <c r="B13" s="8" t="s">
        <v>58</v>
      </c>
      <c r="C13" s="17">
        <v>1</v>
      </c>
      <c r="D13" s="14">
        <v>0</v>
      </c>
      <c r="E13" s="14">
        <v>0</v>
      </c>
      <c r="F13" s="3">
        <v>0</v>
      </c>
      <c r="G13" s="14">
        <v>1</v>
      </c>
      <c r="H13" s="4"/>
    </row>
    <row r="14" spans="1:16">
      <c r="A14" s="11" t="s">
        <v>115</v>
      </c>
      <c r="B14" s="8" t="s">
        <v>142</v>
      </c>
      <c r="C14" s="17">
        <v>1</v>
      </c>
      <c r="D14" s="14">
        <v>0</v>
      </c>
      <c r="E14" s="14">
        <v>0</v>
      </c>
      <c r="F14" s="3">
        <v>0</v>
      </c>
      <c r="G14" s="14">
        <v>1</v>
      </c>
      <c r="H14" s="4"/>
    </row>
    <row r="15" spans="1:16" ht="19" thickBot="1">
      <c r="A15" s="11" t="s">
        <v>114</v>
      </c>
      <c r="B15" s="8" t="s">
        <v>143</v>
      </c>
      <c r="C15" s="17">
        <v>1</v>
      </c>
      <c r="D15" s="14">
        <v>0</v>
      </c>
      <c r="E15" s="14">
        <v>0</v>
      </c>
      <c r="F15" s="3">
        <v>0</v>
      </c>
      <c r="G15" s="14">
        <v>1</v>
      </c>
      <c r="H15" s="4"/>
      <c r="K15" s="100" t="s">
        <v>482</v>
      </c>
    </row>
    <row r="16" spans="1:16">
      <c r="A16" s="11" t="s">
        <v>113</v>
      </c>
      <c r="B16" s="8" t="s">
        <v>143</v>
      </c>
      <c r="C16" s="17">
        <v>1</v>
      </c>
      <c r="D16" s="14">
        <v>0</v>
      </c>
      <c r="E16" s="14">
        <v>0</v>
      </c>
      <c r="F16" s="3">
        <v>0</v>
      </c>
      <c r="G16" s="14">
        <v>1</v>
      </c>
      <c r="H16" s="4"/>
      <c r="K16" s="67" t="s">
        <v>353</v>
      </c>
      <c r="L16" s="75" t="s">
        <v>367</v>
      </c>
      <c r="M16" s="79"/>
      <c r="N16" s="80"/>
    </row>
    <row r="17" spans="1:14">
      <c r="A17" s="11" t="s">
        <v>112</v>
      </c>
      <c r="B17" s="19" t="s">
        <v>144</v>
      </c>
      <c r="C17" s="17">
        <v>2</v>
      </c>
      <c r="D17" s="14">
        <v>1</v>
      </c>
      <c r="E17" s="14">
        <v>0</v>
      </c>
      <c r="F17" s="3">
        <v>0</v>
      </c>
      <c r="G17" s="14">
        <v>1</v>
      </c>
      <c r="H17" s="10"/>
      <c r="K17" s="68" t="s">
        <v>355</v>
      </c>
      <c r="L17" s="69">
        <v>4.0339999999999998</v>
      </c>
      <c r="M17" s="81"/>
      <c r="N17" s="82"/>
    </row>
    <row r="18" spans="1:14">
      <c r="A18" s="11" t="s">
        <v>111</v>
      </c>
      <c r="B18" s="19" t="s">
        <v>144</v>
      </c>
      <c r="C18" s="17">
        <v>7</v>
      </c>
      <c r="D18" s="14">
        <v>0</v>
      </c>
      <c r="E18" s="14">
        <v>0</v>
      </c>
      <c r="F18" s="3">
        <v>0</v>
      </c>
      <c r="G18" s="14">
        <v>7</v>
      </c>
      <c r="H18" s="10"/>
      <c r="K18" s="78" t="s">
        <v>356</v>
      </c>
      <c r="L18" s="117" t="s">
        <v>368</v>
      </c>
      <c r="M18" s="81"/>
      <c r="N18" s="82"/>
    </row>
    <row r="19" spans="1:14">
      <c r="A19" s="11" t="s">
        <v>110</v>
      </c>
      <c r="B19" s="8" t="s">
        <v>145</v>
      </c>
      <c r="C19">
        <v>1</v>
      </c>
      <c r="D19" s="14">
        <v>0</v>
      </c>
      <c r="E19" s="14">
        <v>1</v>
      </c>
      <c r="F19" s="3">
        <v>0</v>
      </c>
      <c r="G19" s="14">
        <v>0</v>
      </c>
      <c r="H19" s="4"/>
      <c r="K19" s="68" t="s">
        <v>357</v>
      </c>
      <c r="L19" s="69" t="s">
        <v>369</v>
      </c>
      <c r="M19" s="81"/>
      <c r="N19" s="82"/>
    </row>
    <row r="20" spans="1:14">
      <c r="A20" s="11" t="s">
        <v>109</v>
      </c>
      <c r="B20" s="8" t="s">
        <v>146</v>
      </c>
      <c r="C20">
        <v>2</v>
      </c>
      <c r="D20" s="14">
        <v>0</v>
      </c>
      <c r="E20" s="14">
        <v>1</v>
      </c>
      <c r="F20" s="3">
        <v>1</v>
      </c>
      <c r="G20" s="14">
        <v>0</v>
      </c>
      <c r="H20" s="4"/>
      <c r="K20" s="68" t="s">
        <v>359</v>
      </c>
      <c r="L20" s="69" t="s">
        <v>360</v>
      </c>
      <c r="M20" s="81"/>
      <c r="N20" s="82"/>
    </row>
    <row r="21" spans="1:14">
      <c r="A21" s="11" t="s">
        <v>108</v>
      </c>
      <c r="B21" s="8" t="s">
        <v>147</v>
      </c>
      <c r="C21">
        <v>1</v>
      </c>
      <c r="D21" s="14">
        <v>0</v>
      </c>
      <c r="E21" s="14">
        <v>1</v>
      </c>
      <c r="F21" s="3">
        <v>0</v>
      </c>
      <c r="G21" s="14">
        <v>0</v>
      </c>
      <c r="H21" s="4"/>
      <c r="K21" s="68" t="s">
        <v>361</v>
      </c>
      <c r="L21" s="69" t="s">
        <v>370</v>
      </c>
      <c r="M21" s="81"/>
      <c r="N21" s="82"/>
    </row>
    <row r="22" spans="1:14">
      <c r="A22" s="11" t="s">
        <v>107</v>
      </c>
      <c r="B22" s="8" t="s">
        <v>148</v>
      </c>
      <c r="C22" s="17">
        <v>2</v>
      </c>
      <c r="D22" s="14">
        <v>0</v>
      </c>
      <c r="E22" s="14">
        <v>0</v>
      </c>
      <c r="F22" s="3">
        <v>0</v>
      </c>
      <c r="G22" s="14">
        <v>2</v>
      </c>
      <c r="H22" s="4"/>
      <c r="K22" s="83"/>
      <c r="L22" s="81"/>
      <c r="M22" s="81"/>
      <c r="N22" s="82"/>
    </row>
    <row r="23" spans="1:14">
      <c r="A23" s="11" t="s">
        <v>103</v>
      </c>
      <c r="B23" s="5" t="s">
        <v>149</v>
      </c>
      <c r="C23">
        <v>1</v>
      </c>
      <c r="D23" s="3">
        <v>0</v>
      </c>
      <c r="E23" s="3">
        <v>0</v>
      </c>
      <c r="F23" s="3">
        <v>0</v>
      </c>
      <c r="G23" s="3">
        <v>1</v>
      </c>
      <c r="H23" s="4"/>
      <c r="K23" s="68" t="s">
        <v>363</v>
      </c>
      <c r="L23" s="69" t="s">
        <v>371</v>
      </c>
      <c r="M23" s="69" t="s">
        <v>372</v>
      </c>
      <c r="N23" s="70" t="s">
        <v>366</v>
      </c>
    </row>
    <row r="24" spans="1:14">
      <c r="A24" s="11" t="s">
        <v>104</v>
      </c>
      <c r="B24" s="5" t="s">
        <v>150</v>
      </c>
      <c r="C24">
        <v>1</v>
      </c>
      <c r="D24" s="3">
        <v>0</v>
      </c>
      <c r="E24" s="3">
        <v>0</v>
      </c>
      <c r="F24" s="3">
        <v>0</v>
      </c>
      <c r="G24" s="3">
        <v>1</v>
      </c>
      <c r="H24" s="4"/>
      <c r="K24" s="68" t="s">
        <v>175</v>
      </c>
      <c r="L24" s="69">
        <v>21</v>
      </c>
      <c r="M24" s="69">
        <v>25</v>
      </c>
      <c r="N24" s="70">
        <v>46</v>
      </c>
    </row>
    <row r="25" spans="1:14">
      <c r="A25" s="11" t="s">
        <v>105</v>
      </c>
      <c r="B25" s="5" t="s">
        <v>151</v>
      </c>
      <c r="C25">
        <v>3</v>
      </c>
      <c r="D25" s="3">
        <v>0</v>
      </c>
      <c r="E25" s="3">
        <v>0</v>
      </c>
      <c r="F25" s="3">
        <v>3</v>
      </c>
      <c r="G25" s="3">
        <v>0</v>
      </c>
      <c r="H25" s="4"/>
      <c r="K25" s="68" t="s">
        <v>176</v>
      </c>
      <c r="L25" s="69">
        <v>9</v>
      </c>
      <c r="M25" s="69">
        <v>63</v>
      </c>
      <c r="N25" s="70">
        <v>72</v>
      </c>
    </row>
    <row r="26" spans="1:14">
      <c r="A26" s="11" t="s">
        <v>106</v>
      </c>
      <c r="B26" s="5" t="s">
        <v>152</v>
      </c>
      <c r="C26">
        <v>1</v>
      </c>
      <c r="D26" s="3">
        <v>1</v>
      </c>
      <c r="E26" s="3">
        <v>0</v>
      </c>
      <c r="F26" s="3">
        <v>0</v>
      </c>
      <c r="G26" s="3">
        <v>0</v>
      </c>
      <c r="H26" s="4"/>
      <c r="K26" s="68" t="s">
        <v>366</v>
      </c>
      <c r="L26" s="69">
        <v>30</v>
      </c>
      <c r="M26" s="69">
        <v>88</v>
      </c>
      <c r="N26" s="70">
        <v>118</v>
      </c>
    </row>
    <row r="27" spans="1:14" ht="17" thickBot="1">
      <c r="A27" s="7" t="s">
        <v>132</v>
      </c>
      <c r="B27" s="9" t="s">
        <v>59</v>
      </c>
      <c r="C27">
        <v>1</v>
      </c>
      <c r="D27" s="3">
        <v>0</v>
      </c>
      <c r="E27" s="3">
        <v>0</v>
      </c>
      <c r="F27" s="3">
        <v>0</v>
      </c>
      <c r="G27" s="3">
        <v>1</v>
      </c>
      <c r="H27" s="4"/>
      <c r="K27" s="84"/>
      <c r="L27" s="85"/>
      <c r="M27" s="85"/>
      <c r="N27" s="86"/>
    </row>
    <row r="28" spans="1:14">
      <c r="A28" s="7" t="s">
        <v>79</v>
      </c>
      <c r="B28" s="9" t="s">
        <v>60</v>
      </c>
      <c r="C28">
        <v>1</v>
      </c>
      <c r="D28" s="3">
        <v>1</v>
      </c>
      <c r="E28" s="3">
        <v>0</v>
      </c>
      <c r="F28" s="3">
        <v>0</v>
      </c>
      <c r="G28" s="3">
        <v>0</v>
      </c>
      <c r="H28" s="4"/>
    </row>
    <row r="29" spans="1:14">
      <c r="A29" s="7" t="s">
        <v>80</v>
      </c>
      <c r="B29" s="9" t="s">
        <v>61</v>
      </c>
      <c r="C29">
        <v>1</v>
      </c>
      <c r="D29" s="3">
        <v>1</v>
      </c>
      <c r="E29" s="3">
        <v>0</v>
      </c>
      <c r="F29" s="3">
        <v>0</v>
      </c>
      <c r="G29" s="3">
        <v>0</v>
      </c>
      <c r="H29" s="4"/>
    </row>
    <row r="30" spans="1:14">
      <c r="A30" s="7" t="s">
        <v>81</v>
      </c>
      <c r="B30" s="9" t="s">
        <v>136</v>
      </c>
      <c r="C30">
        <v>4</v>
      </c>
      <c r="D30" s="3">
        <v>1</v>
      </c>
      <c r="E30" s="3">
        <v>2</v>
      </c>
      <c r="F30" s="3">
        <v>1</v>
      </c>
      <c r="G30" s="3">
        <v>0</v>
      </c>
      <c r="H30" s="4"/>
    </row>
    <row r="31" spans="1:14">
      <c r="A31" s="7" t="s">
        <v>82</v>
      </c>
      <c r="B31" s="9" t="s">
        <v>62</v>
      </c>
      <c r="C31">
        <v>1</v>
      </c>
      <c r="D31" s="3">
        <v>0</v>
      </c>
      <c r="E31" s="3">
        <v>1</v>
      </c>
      <c r="F31" s="3">
        <v>0</v>
      </c>
      <c r="G31" s="3">
        <v>0</v>
      </c>
      <c r="H31" s="4"/>
    </row>
    <row r="32" spans="1:14">
      <c r="A32" s="7" t="s">
        <v>83</v>
      </c>
      <c r="B32" s="9" t="s">
        <v>63</v>
      </c>
      <c r="C32">
        <v>1</v>
      </c>
      <c r="D32" s="3">
        <v>0</v>
      </c>
      <c r="E32" s="3">
        <v>0</v>
      </c>
      <c r="F32" s="3">
        <v>1</v>
      </c>
      <c r="G32" s="3">
        <v>0</v>
      </c>
      <c r="H32" s="4"/>
    </row>
    <row r="33" spans="1:8">
      <c r="A33" s="7" t="s">
        <v>133</v>
      </c>
      <c r="B33" s="9" t="s">
        <v>63</v>
      </c>
      <c r="C33">
        <v>6</v>
      </c>
      <c r="D33" s="3">
        <v>1</v>
      </c>
      <c r="E33" s="3">
        <v>1</v>
      </c>
      <c r="F33" s="3">
        <v>4</v>
      </c>
      <c r="G33" s="3">
        <v>0</v>
      </c>
      <c r="H33" s="4"/>
    </row>
    <row r="34" spans="1:8">
      <c r="A34" s="7" t="s">
        <v>84</v>
      </c>
      <c r="B34" s="9" t="s">
        <v>64</v>
      </c>
      <c r="C34">
        <v>1</v>
      </c>
      <c r="D34" s="3">
        <v>1</v>
      </c>
      <c r="E34" s="3">
        <v>0</v>
      </c>
      <c r="F34" s="3">
        <v>0</v>
      </c>
      <c r="G34" s="3">
        <v>0</v>
      </c>
      <c r="H34" s="4"/>
    </row>
    <row r="35" spans="1:8">
      <c r="A35" s="7" t="s">
        <v>85</v>
      </c>
      <c r="B35" s="9" t="s">
        <v>65</v>
      </c>
      <c r="C35">
        <v>2</v>
      </c>
      <c r="D35" s="3">
        <v>0</v>
      </c>
      <c r="E35" s="3">
        <v>2</v>
      </c>
      <c r="F35" s="3">
        <v>0</v>
      </c>
      <c r="G35" s="3">
        <v>0</v>
      </c>
      <c r="H35" s="4"/>
    </row>
    <row r="36" spans="1:8">
      <c r="A36" s="7" t="s">
        <v>86</v>
      </c>
      <c r="B36" s="9" t="s">
        <v>65</v>
      </c>
      <c r="C36">
        <v>2</v>
      </c>
      <c r="D36" s="3">
        <v>0</v>
      </c>
      <c r="E36" s="3">
        <v>1</v>
      </c>
      <c r="F36" s="3">
        <v>0</v>
      </c>
      <c r="G36" s="3">
        <v>1</v>
      </c>
      <c r="H36" s="4"/>
    </row>
    <row r="37" spans="1:8">
      <c r="A37" s="16" t="s">
        <v>87</v>
      </c>
      <c r="B37" s="6" t="s">
        <v>76</v>
      </c>
      <c r="C37" s="17">
        <v>1</v>
      </c>
      <c r="D37" s="14">
        <v>0</v>
      </c>
      <c r="E37" s="14">
        <v>1</v>
      </c>
      <c r="F37" s="3">
        <v>0</v>
      </c>
      <c r="G37" s="3">
        <v>0</v>
      </c>
      <c r="H37" s="4"/>
    </row>
    <row r="38" spans="1:8">
      <c r="A38" s="16" t="s">
        <v>88</v>
      </c>
      <c r="B38" s="6" t="s">
        <v>153</v>
      </c>
      <c r="C38" s="17">
        <v>1</v>
      </c>
      <c r="D38" s="14">
        <v>0</v>
      </c>
      <c r="E38" s="14">
        <v>0</v>
      </c>
      <c r="F38" s="3">
        <v>0</v>
      </c>
      <c r="G38" s="14">
        <v>1</v>
      </c>
      <c r="H38" s="4"/>
    </row>
    <row r="39" spans="1:8">
      <c r="A39" s="16" t="s">
        <v>89</v>
      </c>
      <c r="B39" s="6" t="s">
        <v>154</v>
      </c>
      <c r="C39" s="17">
        <v>1</v>
      </c>
      <c r="D39" s="14">
        <v>1</v>
      </c>
      <c r="E39" s="14">
        <v>0</v>
      </c>
      <c r="F39" s="3">
        <v>0</v>
      </c>
      <c r="G39" s="14">
        <v>0</v>
      </c>
      <c r="H39" s="4"/>
    </row>
    <row r="40" spans="1:8">
      <c r="A40" s="16" t="s">
        <v>90</v>
      </c>
      <c r="B40" s="6" t="s">
        <v>154</v>
      </c>
      <c r="C40" s="14">
        <v>3</v>
      </c>
      <c r="D40" s="14">
        <v>2</v>
      </c>
      <c r="E40" s="14">
        <v>0</v>
      </c>
      <c r="F40" s="3">
        <v>1</v>
      </c>
      <c r="G40" s="14">
        <v>0</v>
      </c>
      <c r="H40" s="4"/>
    </row>
    <row r="41" spans="1:8">
      <c r="A41" s="16" t="s">
        <v>91</v>
      </c>
      <c r="B41" s="6" t="s">
        <v>154</v>
      </c>
      <c r="C41" s="17">
        <v>1</v>
      </c>
      <c r="D41" s="14">
        <v>0</v>
      </c>
      <c r="E41" s="14">
        <v>0</v>
      </c>
      <c r="F41" s="3">
        <v>1</v>
      </c>
      <c r="G41" s="14">
        <v>0</v>
      </c>
      <c r="H41" s="4"/>
    </row>
    <row r="42" spans="1:8">
      <c r="A42" s="16" t="s">
        <v>92</v>
      </c>
      <c r="B42" s="6" t="s">
        <v>153</v>
      </c>
      <c r="C42" s="17">
        <v>1</v>
      </c>
      <c r="D42" s="14">
        <v>0</v>
      </c>
      <c r="E42" s="14">
        <v>0</v>
      </c>
      <c r="F42" s="3">
        <v>1</v>
      </c>
      <c r="G42" s="14">
        <v>0</v>
      </c>
      <c r="H42" s="4"/>
    </row>
    <row r="43" spans="1:8">
      <c r="A43" s="16" t="s">
        <v>134</v>
      </c>
      <c r="B43" s="6" t="s">
        <v>155</v>
      </c>
      <c r="C43" s="17">
        <v>3</v>
      </c>
      <c r="D43" s="14">
        <v>1</v>
      </c>
      <c r="E43" s="14">
        <v>0</v>
      </c>
      <c r="F43" s="3">
        <v>2</v>
      </c>
      <c r="G43" s="14">
        <v>0</v>
      </c>
      <c r="H43" s="4"/>
    </row>
    <row r="44" spans="1:8">
      <c r="A44" s="16" t="s">
        <v>93</v>
      </c>
      <c r="B44" s="6" t="s">
        <v>155</v>
      </c>
      <c r="C44" s="17">
        <v>3</v>
      </c>
      <c r="D44" s="14">
        <v>1</v>
      </c>
      <c r="E44" s="14">
        <v>0</v>
      </c>
      <c r="F44" s="3">
        <v>2</v>
      </c>
      <c r="G44" s="14">
        <v>0</v>
      </c>
      <c r="H44" s="4"/>
    </row>
    <row r="45" spans="1:8">
      <c r="A45" s="16" t="s">
        <v>94</v>
      </c>
      <c r="B45" s="6" t="s">
        <v>156</v>
      </c>
      <c r="C45" s="17">
        <v>1</v>
      </c>
      <c r="D45" s="14">
        <v>0</v>
      </c>
      <c r="E45" s="14">
        <v>1</v>
      </c>
      <c r="F45" s="3">
        <v>0</v>
      </c>
      <c r="G45" s="14">
        <v>0</v>
      </c>
      <c r="H45" s="4"/>
    </row>
    <row r="46" spans="1:8">
      <c r="A46" s="16" t="s">
        <v>95</v>
      </c>
      <c r="B46" s="6" t="s">
        <v>157</v>
      </c>
      <c r="C46">
        <v>2</v>
      </c>
      <c r="D46" s="14">
        <v>0</v>
      </c>
      <c r="E46" s="14">
        <v>0</v>
      </c>
      <c r="F46" s="3">
        <v>1</v>
      </c>
      <c r="G46" s="3">
        <v>1</v>
      </c>
      <c r="H46" s="4"/>
    </row>
    <row r="47" spans="1:8">
      <c r="A47" s="16" t="s">
        <v>96</v>
      </c>
      <c r="B47" s="6" t="s">
        <v>158</v>
      </c>
      <c r="C47">
        <v>6</v>
      </c>
      <c r="D47" s="14">
        <v>2</v>
      </c>
      <c r="E47" s="14">
        <v>0</v>
      </c>
      <c r="F47" s="3">
        <v>3</v>
      </c>
      <c r="G47" s="3">
        <v>1</v>
      </c>
      <c r="H47" s="4"/>
    </row>
    <row r="48" spans="1:8">
      <c r="A48" s="16" t="s">
        <v>97</v>
      </c>
      <c r="B48" s="6" t="s">
        <v>158</v>
      </c>
      <c r="C48">
        <v>7</v>
      </c>
      <c r="D48" s="14">
        <v>2</v>
      </c>
      <c r="E48" s="14">
        <v>0</v>
      </c>
      <c r="F48" s="3">
        <v>5</v>
      </c>
      <c r="G48" s="3">
        <v>0</v>
      </c>
      <c r="H48" s="4"/>
    </row>
    <row r="49" spans="1:8">
      <c r="A49" s="18" t="s">
        <v>98</v>
      </c>
      <c r="B49" s="1" t="s">
        <v>159</v>
      </c>
      <c r="C49">
        <v>11</v>
      </c>
      <c r="D49" s="3">
        <v>2</v>
      </c>
      <c r="E49" s="3">
        <v>1</v>
      </c>
      <c r="F49" s="3">
        <v>5</v>
      </c>
      <c r="G49" s="3">
        <v>3</v>
      </c>
      <c r="H49" s="4"/>
    </row>
    <row r="50" spans="1:8">
      <c r="A50" s="18" t="s">
        <v>99</v>
      </c>
      <c r="B50" s="1" t="s">
        <v>160</v>
      </c>
      <c r="C50">
        <v>7</v>
      </c>
      <c r="D50" s="3">
        <v>2</v>
      </c>
      <c r="E50" s="3">
        <v>1</v>
      </c>
      <c r="F50" s="3">
        <v>4</v>
      </c>
      <c r="G50" s="3">
        <v>0</v>
      </c>
      <c r="H50" s="4"/>
    </row>
    <row r="51" spans="1:8">
      <c r="A51" s="18" t="s">
        <v>100</v>
      </c>
      <c r="B51" s="1" t="s">
        <v>161</v>
      </c>
      <c r="C51">
        <v>1</v>
      </c>
      <c r="D51" s="3">
        <v>0</v>
      </c>
      <c r="E51" s="3">
        <v>0</v>
      </c>
      <c r="F51" s="3">
        <v>0</v>
      </c>
      <c r="G51" s="3">
        <v>1</v>
      </c>
      <c r="H51" s="4"/>
    </row>
    <row r="52" spans="1:8">
      <c r="A52" s="18" t="s">
        <v>101</v>
      </c>
      <c r="B52" s="1" t="s">
        <v>162</v>
      </c>
      <c r="C52">
        <v>1</v>
      </c>
      <c r="D52" s="3">
        <v>0</v>
      </c>
      <c r="E52" s="3">
        <v>0</v>
      </c>
      <c r="F52" s="3">
        <v>1</v>
      </c>
      <c r="G52" s="3">
        <v>0</v>
      </c>
      <c r="H52" s="4"/>
    </row>
    <row r="53" spans="1:8">
      <c r="A53" s="18" t="s">
        <v>102</v>
      </c>
      <c r="B53" s="1" t="s">
        <v>163</v>
      </c>
      <c r="C53">
        <v>2</v>
      </c>
      <c r="D53" s="3">
        <v>1</v>
      </c>
      <c r="E53" s="3">
        <v>0</v>
      </c>
      <c r="F53" s="3">
        <v>1</v>
      </c>
      <c r="G53" s="3">
        <v>0</v>
      </c>
      <c r="H53" s="4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219AF0-FA06-EC41-883C-31DE1D10B0F3}">
  <dimension ref="A2:AS85"/>
  <sheetViews>
    <sheetView workbookViewId="0">
      <selection activeCell="O36" sqref="O36"/>
    </sheetView>
  </sheetViews>
  <sheetFormatPr baseColWidth="10" defaultRowHeight="16"/>
  <sheetData>
    <row r="2" spans="1:45">
      <c r="A2" s="25" t="s">
        <v>492</v>
      </c>
      <c r="AD2" s="25" t="s">
        <v>493</v>
      </c>
    </row>
    <row r="3" spans="1:45">
      <c r="V3" s="25" t="s">
        <v>494</v>
      </c>
      <c r="AP3" s="25" t="s">
        <v>494</v>
      </c>
    </row>
    <row r="4" spans="1:45">
      <c r="A4" t="s">
        <v>495</v>
      </c>
      <c r="B4" t="s">
        <v>496</v>
      </c>
      <c r="C4" t="s">
        <v>497</v>
      </c>
      <c r="D4" t="s">
        <v>498</v>
      </c>
      <c r="E4" t="s">
        <v>499</v>
      </c>
      <c r="F4" t="s">
        <v>500</v>
      </c>
      <c r="G4" t="s">
        <v>501</v>
      </c>
      <c r="H4" t="s">
        <v>502</v>
      </c>
      <c r="I4" t="s">
        <v>503</v>
      </c>
      <c r="J4" t="s">
        <v>504</v>
      </c>
      <c r="K4" t="s">
        <v>505</v>
      </c>
      <c r="L4" t="s">
        <v>506</v>
      </c>
      <c r="M4" t="s">
        <v>507</v>
      </c>
      <c r="N4" t="s">
        <v>508</v>
      </c>
      <c r="O4" t="s">
        <v>509</v>
      </c>
      <c r="P4" t="s">
        <v>510</v>
      </c>
      <c r="V4" s="25" t="s">
        <v>511</v>
      </c>
      <c r="W4" s="25" t="s">
        <v>261</v>
      </c>
      <c r="X4" s="25" t="s">
        <v>512</v>
      </c>
      <c r="Y4" s="25" t="s">
        <v>513</v>
      </c>
      <c r="AD4" t="s">
        <v>514</v>
      </c>
      <c r="AE4" t="s">
        <v>515</v>
      </c>
      <c r="AF4" t="s">
        <v>516</v>
      </c>
      <c r="AG4" t="s">
        <v>517</v>
      </c>
      <c r="AH4" t="s">
        <v>518</v>
      </c>
      <c r="AI4" t="s">
        <v>519</v>
      </c>
      <c r="AJ4" t="s">
        <v>520</v>
      </c>
      <c r="AK4" t="s">
        <v>521</v>
      </c>
      <c r="AP4" s="25" t="s">
        <v>511</v>
      </c>
      <c r="AQ4" s="25" t="s">
        <v>261</v>
      </c>
      <c r="AR4" s="25" t="s">
        <v>512</v>
      </c>
      <c r="AS4" s="25" t="s">
        <v>513</v>
      </c>
    </row>
    <row r="6" spans="1:45">
      <c r="A6">
        <v>-0.35318842198705025</v>
      </c>
      <c r="B6">
        <v>0.1021514970816253</v>
      </c>
      <c r="C6">
        <v>0.59417583716402445</v>
      </c>
      <c r="D6">
        <v>3.7991524070712573E-2</v>
      </c>
      <c r="E6">
        <v>9.4229425720499527E-3</v>
      </c>
      <c r="F6">
        <v>-0.35463733578254458</v>
      </c>
      <c r="G6">
        <v>0.88756318945001533</v>
      </c>
      <c r="H6">
        <v>0.31145110483387489</v>
      </c>
      <c r="I6">
        <v>0.18226244316634974</v>
      </c>
      <c r="J6">
        <v>0.72950981972010764</v>
      </c>
      <c r="K6">
        <v>-0.80766699541676701</v>
      </c>
      <c r="L6">
        <v>4.2062904804198498E-2</v>
      </c>
      <c r="M6">
        <v>-9.8832092059003562E-3</v>
      </c>
      <c r="N6">
        <v>-2.5842266461698538</v>
      </c>
      <c r="O6">
        <v>6.4464592540573462E-2</v>
      </c>
      <c r="P6">
        <v>0.1893775358879477</v>
      </c>
      <c r="Q6">
        <v>0.22328986838541773</v>
      </c>
      <c r="V6">
        <v>-4.3287020522659918E-2</v>
      </c>
      <c r="W6">
        <v>0.18131390217842153</v>
      </c>
      <c r="X6">
        <v>0.1380268816557616</v>
      </c>
      <c r="Y6">
        <v>-0.22460092270108145</v>
      </c>
      <c r="AD6">
        <v>0.60146777184056588</v>
      </c>
      <c r="AE6">
        <v>-6.3966424899540353E-2</v>
      </c>
      <c r="AF6">
        <v>-1.3326755867885667</v>
      </c>
      <c r="AG6">
        <v>-0.21709074147892249</v>
      </c>
      <c r="AH6">
        <v>-1.0237882972103665</v>
      </c>
      <c r="AI6">
        <v>0.49295018548646474</v>
      </c>
      <c r="AJ6">
        <v>7.0466405004905697E-2</v>
      </c>
      <c r="AK6">
        <v>-8.5747311310546748E-2</v>
      </c>
      <c r="AP6">
        <v>-0.19479799991950075</v>
      </c>
      <c r="AQ6">
        <v>0.22498318053754154</v>
      </c>
      <c r="AR6">
        <v>3.0185180618040791E-2</v>
      </c>
      <c r="AS6">
        <v>-0.41978118045704227</v>
      </c>
    </row>
    <row r="7" spans="1:45">
      <c r="A7">
        <v>-0.29529302999914164</v>
      </c>
      <c r="B7">
        <v>0.16579112544853425</v>
      </c>
      <c r="C7">
        <v>0.65950150184490974</v>
      </c>
      <c r="D7">
        <v>-5.6246269742025595E-3</v>
      </c>
      <c r="E7">
        <v>8.3657180095885908E-2</v>
      </c>
      <c r="F7">
        <v>-0.3829191854081313</v>
      </c>
      <c r="G7">
        <v>0.90343138229604558</v>
      </c>
      <c r="H7">
        <v>0.28424617811715452</v>
      </c>
      <c r="I7">
        <v>0.25271440966062364</v>
      </c>
      <c r="J7">
        <v>0.63613535649995279</v>
      </c>
      <c r="K7">
        <v>-0.73911043508831153</v>
      </c>
      <c r="L7">
        <v>4.5640714021290107E-2</v>
      </c>
      <c r="M7">
        <v>1.6988014864933204E-2</v>
      </c>
      <c r="N7">
        <v>-2.5379745308238588</v>
      </c>
      <c r="O7">
        <v>0.11322269099632742</v>
      </c>
      <c r="P7">
        <v>0.2880249811525013</v>
      </c>
      <c r="Q7">
        <v>0.18490490939861573</v>
      </c>
      <c r="V7">
        <v>-1.9215491993933641E-2</v>
      </c>
      <c r="W7">
        <v>0.17867086050461459</v>
      </c>
      <c r="X7">
        <v>0.15945536851068096</v>
      </c>
      <c r="Y7">
        <v>-0.19788635249854822</v>
      </c>
      <c r="AD7">
        <v>0.75661311328006042</v>
      </c>
      <c r="AE7">
        <v>-2.6522857942714737E-2</v>
      </c>
      <c r="AF7">
        <v>-1.3129224282100567</v>
      </c>
      <c r="AG7">
        <v>-0.17663272189207713</v>
      </c>
      <c r="AH7">
        <v>-0.96101314534278204</v>
      </c>
      <c r="AI7">
        <v>0.46200845344875729</v>
      </c>
      <c r="AJ7">
        <v>6.8170398846615521E-2</v>
      </c>
      <c r="AK7">
        <v>-0.12068904965439731</v>
      </c>
      <c r="AP7">
        <v>-0.16387352968332433</v>
      </c>
      <c r="AQ7">
        <v>0.22780896141768767</v>
      </c>
      <c r="AR7">
        <v>6.3935431734363335E-2</v>
      </c>
      <c r="AS7">
        <v>-0.391682491101012</v>
      </c>
    </row>
    <row r="8" spans="1:45">
      <c r="A8">
        <v>-0.21115369163219899</v>
      </c>
      <c r="B8">
        <v>0.10712945707285293</v>
      </c>
      <c r="C8">
        <v>0.60072611739959969</v>
      </c>
      <c r="D8">
        <v>-2.5714013988144789E-2</v>
      </c>
      <c r="E8">
        <v>9.2599445376536638E-2</v>
      </c>
      <c r="F8">
        <v>-0.41770623653315514</v>
      </c>
      <c r="G8">
        <v>0.88845617371060626</v>
      </c>
      <c r="H8">
        <v>0.30813163554415191</v>
      </c>
      <c r="I8">
        <v>0.20036938054913131</v>
      </c>
      <c r="J8">
        <v>0.64032267276288379</v>
      </c>
      <c r="K8">
        <v>-0.68776069303295517</v>
      </c>
      <c r="L8">
        <v>5.2114796253450391E-2</v>
      </c>
      <c r="M8">
        <v>1.4700669204170153E-2</v>
      </c>
      <c r="N8">
        <v>-2.4373733124749357</v>
      </c>
      <c r="O8">
        <v>0.12959674456352388</v>
      </c>
      <c r="P8">
        <v>0.38097111278601292</v>
      </c>
      <c r="Q8">
        <v>0.11270242446933013</v>
      </c>
      <c r="V8">
        <v>-1.4816901057008214E-2</v>
      </c>
      <c r="W8">
        <v>0.172132943623413</v>
      </c>
      <c r="X8">
        <v>0.15731604256640477</v>
      </c>
      <c r="Y8">
        <v>-0.18694984468042122</v>
      </c>
      <c r="AD8">
        <v>0.80461159772044333</v>
      </c>
      <c r="AE8">
        <v>-8.1489059211314746E-3</v>
      </c>
      <c r="AF8">
        <v>-1.2876939121500821</v>
      </c>
      <c r="AG8">
        <v>-0.1516848107402633</v>
      </c>
      <c r="AH8">
        <v>-0.95795914859302222</v>
      </c>
      <c r="AI8">
        <v>0.40147827462328656</v>
      </c>
      <c r="AJ8">
        <v>2.2918532606352682E-2</v>
      </c>
      <c r="AK8">
        <v>-0.15372928931199395</v>
      </c>
      <c r="AP8">
        <v>-0.16627595772080131</v>
      </c>
      <c r="AQ8">
        <v>0.22574311348531115</v>
      </c>
      <c r="AR8">
        <v>5.9467155764509838E-2</v>
      </c>
      <c r="AS8">
        <v>-0.39201907120611246</v>
      </c>
    </row>
    <row r="9" spans="1:45">
      <c r="A9">
        <v>-0.15619874327453243</v>
      </c>
      <c r="B9">
        <v>0.10225839787936364</v>
      </c>
      <c r="C9">
        <v>0.56446267784715176</v>
      </c>
      <c r="D9">
        <v>-3.0200028451998893E-2</v>
      </c>
      <c r="E9">
        <v>0.10209214207487399</v>
      </c>
      <c r="F9">
        <v>-0.44161973400335253</v>
      </c>
      <c r="G9">
        <v>0.8232481178923341</v>
      </c>
      <c r="H9">
        <v>0.33110658400985643</v>
      </c>
      <c r="I9">
        <v>0.2526934407170337</v>
      </c>
      <c r="J9">
        <v>0.56236039450138864</v>
      </c>
      <c r="K9">
        <v>-0.39942617159295968</v>
      </c>
      <c r="L9">
        <v>8.16434690944845E-2</v>
      </c>
      <c r="M9">
        <v>1.0841093512778066E-2</v>
      </c>
      <c r="N9">
        <v>-2.3167238097536922</v>
      </c>
      <c r="O9">
        <v>0.13510267614615667</v>
      </c>
      <c r="P9">
        <v>0.14034144071812382</v>
      </c>
      <c r="Q9">
        <v>5.470839007315545E-2</v>
      </c>
      <c r="V9">
        <v>-1.078292132999027E-2</v>
      </c>
      <c r="W9">
        <v>0.15930515389999972</v>
      </c>
      <c r="X9">
        <v>0.14852223257000946</v>
      </c>
      <c r="Y9">
        <v>-0.17008807522998998</v>
      </c>
      <c r="AD9">
        <v>0.75562835478155699</v>
      </c>
      <c r="AE9">
        <v>5.8069409633788593E-3</v>
      </c>
      <c r="AF9">
        <v>-1.2544462828291454</v>
      </c>
      <c r="AG9">
        <v>-3.5753846365123465E-2</v>
      </c>
      <c r="AH9">
        <v>-0.88929815840848903</v>
      </c>
      <c r="AI9">
        <v>0.31938779451841526</v>
      </c>
      <c r="AJ9">
        <v>3.0168437080914101E-2</v>
      </c>
      <c r="AK9">
        <v>-0.15697583783503077</v>
      </c>
      <c r="AP9">
        <v>-0.15318532476169042</v>
      </c>
      <c r="AQ9">
        <v>0.21368301406389814</v>
      </c>
      <c r="AR9">
        <v>6.0497689302207724E-2</v>
      </c>
      <c r="AS9">
        <v>-0.36686833882558856</v>
      </c>
    </row>
    <row r="10" spans="1:45">
      <c r="A10">
        <v>-0.20044747062211687</v>
      </c>
      <c r="B10">
        <v>-3.6731113109264246E-2</v>
      </c>
      <c r="C10">
        <v>0.57272919710632264</v>
      </c>
      <c r="D10">
        <v>-4.1504955930877323E-2</v>
      </c>
      <c r="E10">
        <v>6.28193166328046E-2</v>
      </c>
      <c r="F10">
        <v>-0.39244873471351932</v>
      </c>
      <c r="G10">
        <v>0.77615780582409688</v>
      </c>
      <c r="H10">
        <v>0.31046682407506038</v>
      </c>
      <c r="I10">
        <v>0.32183298159457296</v>
      </c>
      <c r="J10">
        <v>0.6033439119292846</v>
      </c>
      <c r="K10">
        <v>-0.30721680140085939</v>
      </c>
      <c r="L10">
        <v>0.10491155129147556</v>
      </c>
      <c r="M10">
        <v>2.435702304360482E-2</v>
      </c>
      <c r="N10">
        <v>-2.1363663013143777</v>
      </c>
      <c r="O10">
        <v>8.9698681232662891E-2</v>
      </c>
      <c r="P10">
        <v>2.7591441860973953E-2</v>
      </c>
      <c r="Q10">
        <v>2.6172673723099393E-3</v>
      </c>
      <c r="V10">
        <v>-1.2834669125167383E-2</v>
      </c>
      <c r="W10">
        <v>0.14883387585291394</v>
      </c>
      <c r="X10">
        <v>0.13599920672774657</v>
      </c>
      <c r="Y10">
        <v>-0.16166854497808131</v>
      </c>
      <c r="AD10">
        <v>0.7697733770692381</v>
      </c>
      <c r="AE10">
        <v>1.448256474649906E-2</v>
      </c>
      <c r="AF10">
        <v>-1.2553386306816217</v>
      </c>
      <c r="AG10">
        <v>4.9437832900385503E-2</v>
      </c>
      <c r="AH10">
        <v>-0.89587710035662571</v>
      </c>
      <c r="AI10">
        <v>0.26386062789501996</v>
      </c>
      <c r="AJ10">
        <v>4.342954431952134E-2</v>
      </c>
      <c r="AK10">
        <v>-0.16272935196339436</v>
      </c>
      <c r="AP10">
        <v>-0.14662014200887222</v>
      </c>
      <c r="AQ10">
        <v>0.21453846447572325</v>
      </c>
      <c r="AR10">
        <v>6.7918322466851033E-2</v>
      </c>
      <c r="AS10">
        <v>-0.36115860648459547</v>
      </c>
    </row>
    <row r="11" spans="1:45">
      <c r="A11">
        <v>-0.13115153773953558</v>
      </c>
      <c r="B11">
        <v>-0.12980679467453538</v>
      </c>
      <c r="C11">
        <v>0.49121004714891764</v>
      </c>
      <c r="D11">
        <v>-3.1251003547183832E-2</v>
      </c>
      <c r="E11">
        <v>0.10495466849703483</v>
      </c>
      <c r="F11">
        <v>-0.33764041586014515</v>
      </c>
      <c r="G11">
        <v>0.74206157010190976</v>
      </c>
      <c r="H11">
        <v>0.31319931660811279</v>
      </c>
      <c r="I11">
        <v>0.282089468132944</v>
      </c>
      <c r="J11">
        <v>0.59280468929337637</v>
      </c>
      <c r="K11">
        <v>-7.0889313986424729E-2</v>
      </c>
      <c r="L11">
        <v>8.9619222274780364E-2</v>
      </c>
      <c r="M11">
        <v>4.7423052189632026E-2</v>
      </c>
      <c r="N11">
        <v>-1.9235186547553718</v>
      </c>
      <c r="O11">
        <v>3.8566094581844401E-2</v>
      </c>
      <c r="P11">
        <v>-4.903648595142851E-2</v>
      </c>
      <c r="Q11">
        <v>-3.6624752176979525E-2</v>
      </c>
      <c r="V11">
        <v>-4.7004881547367295E-4</v>
      </c>
      <c r="W11">
        <v>0.13447444681743304</v>
      </c>
      <c r="X11">
        <v>0.13400439800195937</v>
      </c>
      <c r="Y11">
        <v>-0.1349444956329067</v>
      </c>
      <c r="AD11">
        <v>0.68153279375383424</v>
      </c>
      <c r="AE11">
        <v>7.2113169334022426E-2</v>
      </c>
      <c r="AF11">
        <v>-1.2193842505714474</v>
      </c>
      <c r="AG11">
        <v>0.10576779024071836</v>
      </c>
      <c r="AH11">
        <v>-0.87507460909232371</v>
      </c>
      <c r="AI11">
        <v>0.28476598819588494</v>
      </c>
      <c r="AJ11">
        <v>6.8694608083664788E-3</v>
      </c>
      <c r="AK11">
        <v>-0.15315759846649826</v>
      </c>
      <c r="AP11">
        <v>-0.13707090697468038</v>
      </c>
      <c r="AQ11">
        <v>0.20655205135166488</v>
      </c>
      <c r="AR11">
        <v>6.9481144376984494E-2</v>
      </c>
      <c r="AS11">
        <v>-0.34362295832634526</v>
      </c>
    </row>
    <row r="12" spans="1:45">
      <c r="A12">
        <v>-9.9819793773771703E-2</v>
      </c>
      <c r="B12">
        <v>-0.27047142415486425</v>
      </c>
      <c r="C12">
        <v>0.39361150909051706</v>
      </c>
      <c r="D12">
        <v>-5.8850238051352581E-2</v>
      </c>
      <c r="E12">
        <v>9.1672555296537617E-2</v>
      </c>
      <c r="F12">
        <v>-0.30788534523989336</v>
      </c>
      <c r="G12">
        <v>0.64590390610481696</v>
      </c>
      <c r="H12">
        <v>0.3224292425331074</v>
      </c>
      <c r="I12">
        <v>0.23175161798887375</v>
      </c>
      <c r="J12">
        <v>0.63061113757823772</v>
      </c>
      <c r="K12">
        <v>8.7213574504336644E-2</v>
      </c>
      <c r="L12">
        <v>9.6495605331439416E-2</v>
      </c>
      <c r="M12">
        <v>5.5115127424544025E-2</v>
      </c>
      <c r="N12">
        <v>-1.6781768409844744</v>
      </c>
      <c r="O12">
        <v>-2.6176991952693851E-3</v>
      </c>
      <c r="P12">
        <v>-0.22843572150323443</v>
      </c>
      <c r="Q12">
        <v>-0.10687434838119987</v>
      </c>
      <c r="V12">
        <v>-1.1666302084214649E-2</v>
      </c>
      <c r="W12">
        <v>0.12104899694472654</v>
      </c>
      <c r="X12">
        <v>0.10938269486051189</v>
      </c>
      <c r="Y12">
        <v>-0.13271529902894119</v>
      </c>
      <c r="AD12">
        <v>0.63017252456460437</v>
      </c>
      <c r="AE12">
        <v>6.9121250614904289E-2</v>
      </c>
      <c r="AF12">
        <v>-1.2486746391930788</v>
      </c>
      <c r="AG12">
        <v>0.22764752470456417</v>
      </c>
      <c r="AH12">
        <v>-0.92388544083706481</v>
      </c>
      <c r="AI12">
        <v>0.27169769179207237</v>
      </c>
      <c r="AJ12">
        <v>4.3185293635366495E-2</v>
      </c>
      <c r="AK12">
        <v>-0.15782701259205106</v>
      </c>
      <c r="AP12">
        <v>-0.13607035091383538</v>
      </c>
      <c r="AQ12">
        <v>0.21153047976907857</v>
      </c>
      <c r="AR12">
        <v>7.5460128855243197E-2</v>
      </c>
      <c r="AS12">
        <v>-0.34760083068291392</v>
      </c>
    </row>
    <row r="13" spans="1:45">
      <c r="A13">
        <v>-1.4272357400276325E-2</v>
      </c>
      <c r="B13">
        <v>-0.3298409340944457</v>
      </c>
      <c r="C13">
        <v>0.26783029864189295</v>
      </c>
      <c r="D13">
        <v>-4.7185686881048745E-2</v>
      </c>
      <c r="E13">
        <v>0.11902053616325808</v>
      </c>
      <c r="F13">
        <v>-0.31224135143196341</v>
      </c>
      <c r="G13">
        <v>0.39226821071669604</v>
      </c>
      <c r="H13">
        <v>0.31769001901721716</v>
      </c>
      <c r="I13">
        <v>0.21887560420804655</v>
      </c>
      <c r="J13">
        <v>0.70769872271933754</v>
      </c>
      <c r="K13">
        <v>0.23170167071926195</v>
      </c>
      <c r="L13">
        <v>0.1191400971067238</v>
      </c>
      <c r="M13">
        <v>7.3466958895114426E-2</v>
      </c>
      <c r="N13">
        <v>-1.4250269686195516</v>
      </c>
      <c r="O13">
        <v>1.3209753770257404E-2</v>
      </c>
      <c r="P13">
        <v>-0.40681777195662372</v>
      </c>
      <c r="Q13">
        <v>-8.4902665012870873E-2</v>
      </c>
      <c r="V13">
        <v>-9.3756390258220128E-3</v>
      </c>
      <c r="W13">
        <v>0.10829704779713178</v>
      </c>
      <c r="X13">
        <v>9.8921408771309768E-2</v>
      </c>
      <c r="Y13">
        <v>-0.1176726868229538</v>
      </c>
      <c r="AD13">
        <v>0.52139262904031003</v>
      </c>
      <c r="AE13">
        <v>0.11667191801259638</v>
      </c>
      <c r="AF13">
        <v>-1.2894794813143005</v>
      </c>
      <c r="AG13">
        <v>0.38883533285670624</v>
      </c>
      <c r="AH13">
        <v>-0.98352618800856539</v>
      </c>
      <c r="AI13">
        <v>0.21615500168546398</v>
      </c>
      <c r="AJ13">
        <v>1.8273860533375819E-2</v>
      </c>
      <c r="AK13">
        <v>-0.14239416079506936</v>
      </c>
      <c r="AP13">
        <v>-0.14425888599868533</v>
      </c>
      <c r="AQ13">
        <v>0.21703575258181898</v>
      </c>
      <c r="AR13">
        <v>7.2776866583133648E-2</v>
      </c>
      <c r="AS13">
        <v>-0.36129463858050431</v>
      </c>
    </row>
    <row r="14" spans="1:45">
      <c r="A14">
        <v>9.2840976881978232E-3</v>
      </c>
      <c r="B14">
        <v>-0.34482316920351974</v>
      </c>
      <c r="C14">
        <v>0.16358886959212687</v>
      </c>
      <c r="D14">
        <v>-1.9353244538026969E-2</v>
      </c>
      <c r="E14">
        <v>9.9224717663666362E-2</v>
      </c>
      <c r="F14">
        <v>-0.31680384588972044</v>
      </c>
      <c r="G14">
        <v>0.319264274110869</v>
      </c>
      <c r="H14">
        <v>0.31527386606893659</v>
      </c>
      <c r="I14">
        <v>0.2190648092976156</v>
      </c>
      <c r="J14">
        <v>0.69799582152121575</v>
      </c>
      <c r="K14">
        <v>0.31782568929715038</v>
      </c>
      <c r="L14">
        <v>0.13238827493817373</v>
      </c>
      <c r="M14">
        <v>9.6147684860622779E-2</v>
      </c>
      <c r="N14">
        <v>-1.1972254557809896</v>
      </c>
      <c r="O14">
        <v>-3.0123120605440534E-2</v>
      </c>
      <c r="P14">
        <v>-0.5300919463923297</v>
      </c>
      <c r="Q14">
        <v>-4.130301193986044E-2</v>
      </c>
      <c r="V14">
        <v>-6.450922900665422E-3</v>
      </c>
      <c r="W14">
        <v>9.9310491865252551E-2</v>
      </c>
      <c r="X14">
        <v>9.2859568964587136E-2</v>
      </c>
      <c r="Y14">
        <v>-0.10576141476591797</v>
      </c>
      <c r="AD14">
        <v>0.37189698613974842</v>
      </c>
      <c r="AE14">
        <v>0.15827350035314666</v>
      </c>
      <c r="AF14">
        <v>-1.3041660910474888</v>
      </c>
      <c r="AG14">
        <v>0.32350803571300868</v>
      </c>
      <c r="AH14">
        <v>-1.017346429785821</v>
      </c>
      <c r="AI14">
        <v>0.22441963870762111</v>
      </c>
      <c r="AJ14">
        <v>2.6562492363928991E-2</v>
      </c>
      <c r="AK14">
        <v>-0.11798626853747268</v>
      </c>
      <c r="AP14">
        <v>-0.16685476701166607</v>
      </c>
      <c r="AQ14">
        <v>0.21254783451254686</v>
      </c>
      <c r="AR14">
        <v>4.5693067500880785E-2</v>
      </c>
      <c r="AS14">
        <v>-0.3794026015242129</v>
      </c>
    </row>
    <row r="15" spans="1:45">
      <c r="A15">
        <v>-0.11187183390095923</v>
      </c>
      <c r="B15">
        <v>-0.45384707250126999</v>
      </c>
      <c r="C15">
        <v>0.18359852079574812</v>
      </c>
      <c r="D15">
        <v>2.9417464541246142E-2</v>
      </c>
      <c r="E15">
        <v>0.11991627487064649</v>
      </c>
      <c r="F15">
        <v>-0.19582303074518104</v>
      </c>
      <c r="G15">
        <v>0.25127589116080179</v>
      </c>
      <c r="H15">
        <v>0.38521041281284685</v>
      </c>
      <c r="I15">
        <v>0.14500084844361791</v>
      </c>
      <c r="J15">
        <v>0.70674732684876684</v>
      </c>
      <c r="L15">
        <v>0.10772456309550937</v>
      </c>
      <c r="M15">
        <v>5.6093735012756052E-2</v>
      </c>
      <c r="N15">
        <v>-1.0209483248856079</v>
      </c>
      <c r="O15">
        <v>-6.3178547735801449E-2</v>
      </c>
      <c r="P15">
        <v>-0.69719658449471433</v>
      </c>
      <c r="Q15">
        <v>-6.1875176426264833E-2</v>
      </c>
      <c r="V15">
        <v>-3.8734720819241182E-2</v>
      </c>
      <c r="W15">
        <v>9.752522797246771E-2</v>
      </c>
      <c r="X15">
        <v>5.8790507153226527E-2</v>
      </c>
      <c r="Y15">
        <v>-0.13625994879170888</v>
      </c>
      <c r="AD15">
        <v>0.18798532830224557</v>
      </c>
      <c r="AE15">
        <v>8.1706510823319062E-2</v>
      </c>
      <c r="AF15">
        <v>-1.3210171482464854</v>
      </c>
      <c r="AG15">
        <v>0.44872095979280968</v>
      </c>
      <c r="AH15">
        <v>-1.015901181000046</v>
      </c>
      <c r="AI15">
        <v>0.22329001037772037</v>
      </c>
      <c r="AJ15">
        <v>4.3160983507002926E-2</v>
      </c>
      <c r="AK15">
        <v>-7.3713181931309074E-2</v>
      </c>
      <c r="AP15">
        <v>-0.17822096479684282</v>
      </c>
      <c r="AQ15">
        <v>0.21170358459153552</v>
      </c>
      <c r="AR15">
        <v>3.3482619794692692E-2</v>
      </c>
      <c r="AS15">
        <v>-0.38992454938837834</v>
      </c>
    </row>
    <row r="16" spans="1:45">
      <c r="A16">
        <v>-0.30714352014191881</v>
      </c>
      <c r="B16">
        <v>-0.50078333281074938</v>
      </c>
      <c r="C16">
        <v>0.16416329839830379</v>
      </c>
      <c r="D16">
        <v>3.3720957895569392E-3</v>
      </c>
      <c r="E16">
        <v>8.7348970501713752E-2</v>
      </c>
      <c r="F16">
        <v>-0.11877640953849267</v>
      </c>
      <c r="G16">
        <v>0.26747852772433983</v>
      </c>
      <c r="H16">
        <v>0.35565038521075892</v>
      </c>
      <c r="I16">
        <v>0.23558834001534326</v>
      </c>
      <c r="J16">
        <v>0.64590433191503549</v>
      </c>
      <c r="L16">
        <v>8.4577125959660604E-2</v>
      </c>
      <c r="M16">
        <v>8.2831579074837292E-2</v>
      </c>
      <c r="N16">
        <v>-0.90975361699420665</v>
      </c>
      <c r="O16">
        <v>-0.11653649694091439</v>
      </c>
      <c r="P16">
        <v>-0.84089705967536299</v>
      </c>
      <c r="Q16">
        <v>-1.7001434773520591E-2</v>
      </c>
      <c r="V16">
        <v>-5.5248576017850971E-2</v>
      </c>
      <c r="W16">
        <v>9.7782141836646894E-2</v>
      </c>
      <c r="X16">
        <v>4.2533565818795922E-2</v>
      </c>
      <c r="Y16">
        <v>-0.15303071785449787</v>
      </c>
      <c r="AD16">
        <v>8.5664582921524124E-2</v>
      </c>
      <c r="AE16">
        <v>6.0178630937001626E-2</v>
      </c>
      <c r="AF16">
        <v>-1.2723714649084144</v>
      </c>
      <c r="AG16">
        <v>0.46297198018183905</v>
      </c>
      <c r="AH16">
        <v>-1.0170445287033898</v>
      </c>
      <c r="AI16">
        <v>0.20360712215638591</v>
      </c>
      <c r="AJ16">
        <v>8.5695591812618266E-2</v>
      </c>
      <c r="AK16">
        <v>-4.0115645274189315E-2</v>
      </c>
      <c r="AP16">
        <v>-0.17892671635957805</v>
      </c>
      <c r="AQ16">
        <v>0.20597820665764488</v>
      </c>
      <c r="AR16">
        <v>2.7051490298066833E-2</v>
      </c>
      <c r="AS16">
        <v>-0.3849049230172229</v>
      </c>
    </row>
    <row r="17" spans="1:45">
      <c r="A17">
        <v>-0.17921605216196124</v>
      </c>
      <c r="B17">
        <v>-0.54053209381482659</v>
      </c>
      <c r="C17">
        <v>0.18572553628465707</v>
      </c>
      <c r="D17">
        <v>1.6668309289103445E-2</v>
      </c>
      <c r="E17">
        <v>8.1100263223282454E-2</v>
      </c>
      <c r="F17">
        <v>-3.6170935439712726E-2</v>
      </c>
      <c r="G17">
        <v>0.24726162757400505</v>
      </c>
      <c r="H17">
        <v>0.30647469995138221</v>
      </c>
      <c r="I17">
        <v>0.20760671374807696</v>
      </c>
      <c r="J17">
        <v>0.62290633721631095</v>
      </c>
      <c r="L17">
        <v>6.6016268681055701E-2</v>
      </c>
      <c r="M17">
        <v>9.9520703120838466E-2</v>
      </c>
      <c r="N17">
        <v>-0.77826794551757983</v>
      </c>
      <c r="O17">
        <v>-0.14737192829938567</v>
      </c>
      <c r="P17">
        <v>-0.84363404613140625</v>
      </c>
      <c r="Q17">
        <v>1.4863326371725966E-2</v>
      </c>
      <c r="V17">
        <v>-4.2315575994027133E-2</v>
      </c>
      <c r="W17">
        <v>9.1912573914067916E-2</v>
      </c>
      <c r="X17">
        <v>4.9596997920040783E-2</v>
      </c>
      <c r="Y17">
        <v>-0.13422814990809506</v>
      </c>
      <c r="AD17">
        <v>2.7143421752563346E-2</v>
      </c>
      <c r="AE17">
        <v>1.0777611714407082E-2</v>
      </c>
      <c r="AF17">
        <v>-1.2501305654767274</v>
      </c>
      <c r="AG17">
        <v>0.61126396761143043</v>
      </c>
      <c r="AH17">
        <v>-0.97935781468646343</v>
      </c>
      <c r="AI17">
        <v>0.25935368499722655</v>
      </c>
      <c r="AJ17">
        <v>6.7661821650443266E-2</v>
      </c>
      <c r="AK17">
        <v>-5.9405727357878718E-2</v>
      </c>
      <c r="AP17">
        <v>-0.16408669997437489</v>
      </c>
      <c r="AQ17">
        <v>0.2091722407108231</v>
      </c>
      <c r="AR17">
        <v>4.5085540736448215E-2</v>
      </c>
      <c r="AS17">
        <v>-0.37325894068519799</v>
      </c>
    </row>
    <row r="18" spans="1:45">
      <c r="A18">
        <v>-0.16982555342397587</v>
      </c>
      <c r="B18">
        <v>-0.56032794943635711</v>
      </c>
      <c r="C18">
        <v>0.17753131932471242</v>
      </c>
      <c r="D18">
        <v>6.0547027841713827E-2</v>
      </c>
      <c r="E18">
        <v>0.16273596760915815</v>
      </c>
      <c r="F18">
        <v>0.10078383055270212</v>
      </c>
      <c r="G18">
        <v>0.25897412536077608</v>
      </c>
      <c r="H18">
        <v>0.33367408683036498</v>
      </c>
      <c r="I18">
        <v>0.25500843789709193</v>
      </c>
      <c r="J18">
        <v>0.59953114552313247</v>
      </c>
      <c r="L18">
        <v>4.1762293441660936E-2</v>
      </c>
      <c r="M18">
        <v>8.7600864963633479E-2</v>
      </c>
      <c r="N18">
        <v>-0.64836719984829738</v>
      </c>
      <c r="O18">
        <v>-0.12947308296801191</v>
      </c>
      <c r="P18">
        <v>-0.87418396827241052</v>
      </c>
      <c r="Q18">
        <v>7.053804381567394E-2</v>
      </c>
      <c r="V18">
        <v>-1.4593163174277024E-2</v>
      </c>
      <c r="W18">
        <v>9.0933639486036777E-2</v>
      </c>
      <c r="X18">
        <v>7.6340476311759747E-2</v>
      </c>
      <c r="Y18">
        <v>-0.10552680266031381</v>
      </c>
      <c r="AD18">
        <v>-0.10405902572301207</v>
      </c>
      <c r="AE18">
        <v>-3.0179021699900763E-2</v>
      </c>
      <c r="AF18">
        <v>-1.2352805537871443</v>
      </c>
      <c r="AG18">
        <v>0.72079517342215582</v>
      </c>
      <c r="AH18">
        <v>-0.90212477434681293</v>
      </c>
      <c r="AI18">
        <v>0.34408743953219545</v>
      </c>
      <c r="AJ18">
        <v>5.697585533776639E-2</v>
      </c>
      <c r="AK18">
        <v>-5.1744514793254037E-2</v>
      </c>
      <c r="AP18">
        <v>-0.15019117775725077</v>
      </c>
      <c r="AQ18">
        <v>0.21137841945105415</v>
      </c>
      <c r="AR18">
        <v>6.1187241693803379E-2</v>
      </c>
      <c r="AS18">
        <v>-0.36156959720830495</v>
      </c>
    </row>
    <row r="19" spans="1:45">
      <c r="A19">
        <v>-0.26533030555917314</v>
      </c>
      <c r="B19">
        <v>-0.53231383461733262</v>
      </c>
      <c r="C19">
        <v>0.19429409663013378</v>
      </c>
      <c r="D19">
        <v>6.5701641260943328E-2</v>
      </c>
      <c r="E19">
        <v>0.25730831548738103</v>
      </c>
      <c r="F19">
        <v>0.15087830532843061</v>
      </c>
      <c r="G19">
        <v>0.22681968131798325</v>
      </c>
      <c r="H19">
        <v>0.36875157647219159</v>
      </c>
      <c r="I19">
        <v>0.35705426225727355</v>
      </c>
      <c r="J19">
        <v>0.55686206583606401</v>
      </c>
      <c r="L19">
        <v>4.6628306340800951E-2</v>
      </c>
      <c r="M19">
        <v>8.8377389463209527E-2</v>
      </c>
      <c r="N19">
        <v>-0.54221480821623702</v>
      </c>
      <c r="O19">
        <v>-0.10710438239489412</v>
      </c>
      <c r="P19">
        <v>-0.83890782079301407</v>
      </c>
      <c r="Q19">
        <v>0.11033447177225628</v>
      </c>
      <c r="V19">
        <v>8.5711850366260566E-3</v>
      </c>
      <c r="W19">
        <v>8.9083584831503623E-2</v>
      </c>
      <c r="X19">
        <v>9.7654769868129682E-2</v>
      </c>
      <c r="Y19">
        <v>-8.0512399794877565E-2</v>
      </c>
      <c r="AD19">
        <v>-0.17322934110047591</v>
      </c>
      <c r="AE19">
        <v>-6.9320154405797668E-2</v>
      </c>
      <c r="AF19">
        <v>-1.1590675731234059</v>
      </c>
      <c r="AG19">
        <v>0.7616680076205784</v>
      </c>
      <c r="AH19">
        <v>-0.90493725322660157</v>
      </c>
      <c r="AI19">
        <v>0.32253873120887294</v>
      </c>
      <c r="AJ19">
        <v>3.9475132241978683E-2</v>
      </c>
      <c r="AK19">
        <v>-2.6352045857246098E-2</v>
      </c>
      <c r="AP19">
        <v>-0.15115306208026216</v>
      </c>
      <c r="AQ19">
        <v>0.20705059874291734</v>
      </c>
      <c r="AR19">
        <v>5.5897536662655178E-2</v>
      </c>
      <c r="AS19">
        <v>-0.3582036608231795</v>
      </c>
    </row>
    <row r="20" spans="1:45">
      <c r="A20">
        <v>-0.20371638409612247</v>
      </c>
      <c r="B20">
        <v>-0.51716870250788771</v>
      </c>
      <c r="C20">
        <v>0.16315474235246061</v>
      </c>
      <c r="D20">
        <v>8.5731180168582083E-2</v>
      </c>
      <c r="E20">
        <v>0.3305941277824162</v>
      </c>
      <c r="F20">
        <v>0.20935247172178195</v>
      </c>
      <c r="G20">
        <v>0.15275729741810196</v>
      </c>
      <c r="H20">
        <v>0.36830451584400753</v>
      </c>
      <c r="I20">
        <v>0.44691256211124308</v>
      </c>
      <c r="J20">
        <v>0.51501118041660576</v>
      </c>
      <c r="L20">
        <v>5.9826131662781057E-2</v>
      </c>
      <c r="M20">
        <v>9.2067617936338358E-2</v>
      </c>
      <c r="N20">
        <v>-0.51357004374015114</v>
      </c>
      <c r="O20">
        <v>-7.9137103234739936E-2</v>
      </c>
      <c r="P20">
        <v>-0.70466962770874275</v>
      </c>
      <c r="Q20">
        <v>0.18156547469833398</v>
      </c>
      <c r="V20">
        <v>3.6688465051563035E-2</v>
      </c>
      <c r="W20">
        <v>8.4161341087376745E-2</v>
      </c>
      <c r="X20">
        <v>0.12084980613893978</v>
      </c>
      <c r="Y20">
        <v>-4.747287603581371E-2</v>
      </c>
      <c r="AD20">
        <v>-0.22081900178114308</v>
      </c>
      <c r="AE20">
        <v>-8.9006036801648647E-2</v>
      </c>
      <c r="AF20">
        <v>-1.079566450942504</v>
      </c>
      <c r="AG20">
        <v>0.96130370196544379</v>
      </c>
      <c r="AH20">
        <v>-0.84427233944268121</v>
      </c>
      <c r="AI20">
        <v>0.3718765817566077</v>
      </c>
      <c r="AJ20">
        <v>1.4364807539271607E-2</v>
      </c>
      <c r="AK20">
        <v>-4.8256067341465786E-2</v>
      </c>
      <c r="AP20">
        <v>-0.11679685063101496</v>
      </c>
      <c r="AQ20">
        <v>0.21420738252758589</v>
      </c>
      <c r="AR20">
        <v>9.7410531896570937E-2</v>
      </c>
      <c r="AS20">
        <v>-0.33100423315860084</v>
      </c>
    </row>
    <row r="21" spans="1:45">
      <c r="A21">
        <v>-0.29069937079896568</v>
      </c>
      <c r="B21">
        <v>-0.47285126285553258</v>
      </c>
      <c r="C21">
        <v>0.18105470410724148</v>
      </c>
      <c r="D21">
        <v>9.9009499090135927E-2</v>
      </c>
      <c r="E21">
        <v>0.4435650538517894</v>
      </c>
      <c r="F21">
        <v>0.29628170382640562</v>
      </c>
      <c r="G21">
        <v>0.10756135766755009</v>
      </c>
      <c r="H21">
        <v>0.34605740560061826</v>
      </c>
      <c r="I21">
        <v>0.66052264894617885</v>
      </c>
      <c r="J21">
        <v>0.46381655664058541</v>
      </c>
      <c r="L21">
        <v>3.3469520196180325E-2</v>
      </c>
      <c r="M21">
        <v>8.637061559650594E-2</v>
      </c>
      <c r="N21">
        <v>-0.52524174887762021</v>
      </c>
      <c r="O21">
        <v>-0.10398932782843662</v>
      </c>
      <c r="P21">
        <v>-0.62763450337969284</v>
      </c>
      <c r="Q21">
        <v>0.17820007309932925</v>
      </c>
      <c r="V21">
        <v>5.4718307805142023E-2</v>
      </c>
      <c r="W21">
        <v>8.8057326891631704E-2</v>
      </c>
      <c r="X21">
        <v>0.14277563469677373</v>
      </c>
      <c r="Y21">
        <v>-3.3339019086489681E-2</v>
      </c>
      <c r="AD21">
        <v>-0.22292561348732706</v>
      </c>
      <c r="AE21">
        <v>-0.12817017629946686</v>
      </c>
      <c r="AF21">
        <v>-1.0060821740951655</v>
      </c>
      <c r="AG21">
        <v>1.0147839957265299</v>
      </c>
      <c r="AH21">
        <v>-0.8103487765099856</v>
      </c>
      <c r="AI21">
        <v>0.40877902584607911</v>
      </c>
      <c r="AJ21">
        <v>1.0227883357728507E-2</v>
      </c>
      <c r="AK21">
        <v>-3.995250178024598E-2</v>
      </c>
      <c r="AP21">
        <v>-9.6711042155231686E-2</v>
      </c>
      <c r="AQ21">
        <v>0.21301886645774806</v>
      </c>
      <c r="AR21">
        <v>0.11630782430251638</v>
      </c>
      <c r="AS21">
        <v>-0.30972990861297978</v>
      </c>
    </row>
    <row r="22" spans="1:45">
      <c r="A22">
        <v>-0.19595211078711139</v>
      </c>
      <c r="B22">
        <v>-0.49817901557846556</v>
      </c>
      <c r="C22">
        <v>0.13162821983451906</v>
      </c>
      <c r="D22">
        <v>0.10720283603883402</v>
      </c>
      <c r="E22">
        <v>0.48854099009487778</v>
      </c>
      <c r="F22">
        <v>0.4579015038764972</v>
      </c>
      <c r="G22">
        <v>0.10804863437047563</v>
      </c>
      <c r="H22">
        <v>0.34762889222347387</v>
      </c>
      <c r="I22">
        <v>0.80650154623318815</v>
      </c>
      <c r="J22">
        <v>0.42223623931654453</v>
      </c>
      <c r="L22">
        <v>2.7708514965070985E-2</v>
      </c>
      <c r="M22">
        <v>8.4111184898274155E-2</v>
      </c>
      <c r="N22">
        <v>-0.44748750834923445</v>
      </c>
      <c r="O22">
        <v>-7.3314566768612865E-2</v>
      </c>
      <c r="P22">
        <v>-0.52612204728530521</v>
      </c>
      <c r="Q22">
        <v>0.1062896280714121</v>
      </c>
      <c r="V22">
        <v>8.4171433822152378E-2</v>
      </c>
      <c r="W22">
        <v>8.8523544024520687E-2</v>
      </c>
      <c r="X22">
        <v>0.17269497784667306</v>
      </c>
      <c r="Y22">
        <v>-4.3521102023683089E-3</v>
      </c>
      <c r="AD22">
        <v>-0.22626170827468872</v>
      </c>
      <c r="AE22">
        <v>-0.14693999287707193</v>
      </c>
      <c r="AF22">
        <v>-0.94051897392771167</v>
      </c>
      <c r="AG22">
        <v>1.0591410942746566</v>
      </c>
      <c r="AH22">
        <v>-0.82379457302638515</v>
      </c>
      <c r="AI22">
        <v>0.42982552520461303</v>
      </c>
      <c r="AJ22">
        <v>1.0477759596502378E-2</v>
      </c>
      <c r="AK22">
        <v>-2.6150685733814627E-2</v>
      </c>
      <c r="AP22">
        <v>-8.3027694345487499E-2</v>
      </c>
      <c r="AQ22">
        <v>0.21411218904259241</v>
      </c>
      <c r="AR22">
        <v>0.13108449469710493</v>
      </c>
      <c r="AS22">
        <v>-0.2971398833880799</v>
      </c>
    </row>
    <row r="23" spans="1:45">
      <c r="A23">
        <v>-0.18837678836374261</v>
      </c>
      <c r="B23">
        <v>-0.48821912752857788</v>
      </c>
      <c r="C23">
        <v>0.10195778191696456</v>
      </c>
      <c r="D23">
        <v>8.4478293067342669E-2</v>
      </c>
      <c r="E23">
        <v>0.52129961965628202</v>
      </c>
      <c r="F23">
        <v>0.54307044543732852</v>
      </c>
      <c r="G23">
        <v>3.5333860707240983E-2</v>
      </c>
      <c r="H23">
        <v>0.23402070476419609</v>
      </c>
      <c r="I23">
        <v>0.90815557110580425</v>
      </c>
      <c r="J23">
        <v>0.40975190065641071</v>
      </c>
      <c r="L23">
        <v>6.0663675016347063E-2</v>
      </c>
      <c r="M23">
        <v>7.4564577145925071E-2</v>
      </c>
      <c r="N23">
        <v>-0.39328032247584188</v>
      </c>
      <c r="O23">
        <v>-6.7377031839266521E-2</v>
      </c>
      <c r="P23">
        <v>-0.554696229744436</v>
      </c>
      <c r="Q23">
        <v>8.3443184999827474E-2</v>
      </c>
      <c r="V23">
        <v>8.5299382157612763E-2</v>
      </c>
      <c r="W23">
        <v>9.1817621775966238E-2</v>
      </c>
      <c r="X23">
        <v>0.17711700393357899</v>
      </c>
      <c r="Y23">
        <v>-6.5182396183534747E-3</v>
      </c>
      <c r="AD23">
        <v>-0.19659682665219355</v>
      </c>
      <c r="AE23">
        <v>-0.13087313741412121</v>
      </c>
      <c r="AF23">
        <v>-0.83247631859265214</v>
      </c>
      <c r="AG23">
        <v>1.1358410703749777</v>
      </c>
      <c r="AH23">
        <v>-0.8767543284399073</v>
      </c>
      <c r="AI23">
        <v>0.44388521953707805</v>
      </c>
      <c r="AJ23">
        <v>2.1838184362922619E-2</v>
      </c>
      <c r="AK23">
        <v>-3.9649382939028421E-2</v>
      </c>
      <c r="AP23">
        <v>-5.9348189970365547E-2</v>
      </c>
      <c r="AQ23">
        <v>0.21743575616492192</v>
      </c>
      <c r="AR23">
        <v>0.15808756619455638</v>
      </c>
      <c r="AS23">
        <v>-0.27678394613528745</v>
      </c>
    </row>
    <row r="24" spans="1:45">
      <c r="A24">
        <v>-0.14198546165708748</v>
      </c>
      <c r="B24">
        <v>-0.56142667864761897</v>
      </c>
      <c r="C24">
        <v>0.10491868311286642</v>
      </c>
      <c r="D24">
        <v>0.10739215340310937</v>
      </c>
      <c r="E24">
        <v>0.61849431252666842</v>
      </c>
      <c r="F24">
        <v>0.60158413532123323</v>
      </c>
      <c r="G24">
        <v>-2.358819470171028E-2</v>
      </c>
      <c r="H24">
        <v>0.24947066943884408</v>
      </c>
      <c r="I24">
        <v>0.9045774118977028</v>
      </c>
      <c r="J24">
        <v>0.35300936896292556</v>
      </c>
      <c r="L24">
        <v>8.7415745345020168E-2</v>
      </c>
      <c r="M24">
        <v>5.3816614084052722E-2</v>
      </c>
      <c r="N24">
        <v>-0.3457387130335694</v>
      </c>
      <c r="O24">
        <v>-4.578002655563862E-2</v>
      </c>
      <c r="P24">
        <v>-0.41509088008350159</v>
      </c>
      <c r="Q24">
        <v>3.0642092087253076E-2</v>
      </c>
      <c r="V24">
        <v>9.8606951968784357E-2</v>
      </c>
      <c r="W24">
        <v>9.1502996402881911E-2</v>
      </c>
      <c r="X24">
        <v>0.19010994837166628</v>
      </c>
      <c r="Y24">
        <v>7.103955565902445E-3</v>
      </c>
      <c r="AD24">
        <v>-0.2212180174059766</v>
      </c>
      <c r="AE24">
        <v>-9.9855474947271122E-2</v>
      </c>
      <c r="AF24">
        <v>-0.84588473555459376</v>
      </c>
      <c r="AG24">
        <v>1.0690950950752864</v>
      </c>
      <c r="AH24">
        <v>-0.86994293332508388</v>
      </c>
      <c r="AI24">
        <v>0.51665429675110008</v>
      </c>
      <c r="AJ24">
        <v>3.3371384943861604E-3</v>
      </c>
      <c r="AK24">
        <v>-5.972561054678785E-2</v>
      </c>
      <c r="AP24">
        <v>-6.3442530182367562E-2</v>
      </c>
      <c r="AQ24">
        <v>0.21501217583887333</v>
      </c>
      <c r="AR24">
        <v>0.15156964565650577</v>
      </c>
      <c r="AS24">
        <v>-0.27845470602124089</v>
      </c>
    </row>
    <row r="25" spans="1:45">
      <c r="A25">
        <v>-0.31062553295902717</v>
      </c>
      <c r="B25">
        <v>-0.55110353518601274</v>
      </c>
      <c r="C25">
        <v>9.1246968542801399E-2</v>
      </c>
      <c r="D25">
        <v>0.10765269180181308</v>
      </c>
      <c r="E25">
        <v>0.5651427232039965</v>
      </c>
      <c r="F25">
        <v>0.53092788697200088</v>
      </c>
      <c r="G25">
        <v>4.5398616691012222E-2</v>
      </c>
      <c r="H25">
        <v>0.26338098171718122</v>
      </c>
      <c r="I25">
        <v>0.8796959088539642</v>
      </c>
      <c r="J25">
        <v>0.36581726522563979</v>
      </c>
      <c r="L25">
        <v>9.9582122240644333E-2</v>
      </c>
      <c r="M25">
        <v>3.6960991189664033E-2</v>
      </c>
      <c r="N25">
        <v>-0.29669389252466916</v>
      </c>
      <c r="O25">
        <v>-4.1654183554521829E-2</v>
      </c>
      <c r="P25">
        <v>-0.33887834984242415</v>
      </c>
      <c r="Q25">
        <v>-2.9017809095819441E-2</v>
      </c>
      <c r="V25">
        <v>8.86145533297652E-2</v>
      </c>
      <c r="W25">
        <v>8.8069795678819188E-2</v>
      </c>
      <c r="X25">
        <v>0.17668434900858437</v>
      </c>
      <c r="Y25">
        <v>5.4475765094601225E-4</v>
      </c>
      <c r="AD25">
        <v>-0.20722905301246902</v>
      </c>
      <c r="AE25">
        <v>-8.3384873312940977E-2</v>
      </c>
      <c r="AF25">
        <v>-0.75372645336954691</v>
      </c>
      <c r="AG25">
        <v>0.94248316200408744</v>
      </c>
      <c r="AH25">
        <v>-0.92613201593081773</v>
      </c>
      <c r="AI25">
        <v>0.52919680419529458</v>
      </c>
      <c r="AJ25">
        <v>8.4086000924564752E-3</v>
      </c>
      <c r="AK25">
        <v>-5.5062325325393013E-2</v>
      </c>
      <c r="AP25">
        <v>-6.8180769332416138E-2</v>
      </c>
      <c r="AQ25">
        <v>0.20353847532047567</v>
      </c>
      <c r="AR25">
        <v>0.13535770598805952</v>
      </c>
      <c r="AS25">
        <v>-0.27171924465289182</v>
      </c>
    </row>
    <row r="26" spans="1:45">
      <c r="A26">
        <v>-0.2553404105931264</v>
      </c>
      <c r="B26">
        <v>-0.432815643898109</v>
      </c>
      <c r="C26">
        <v>8.9861917739795183E-2</v>
      </c>
      <c r="D26">
        <v>7.3389611708673169E-2</v>
      </c>
      <c r="E26">
        <v>0.49136068670284155</v>
      </c>
      <c r="F26">
        <v>0.45252534162934877</v>
      </c>
      <c r="G26">
        <v>2.4620448921750332E-2</v>
      </c>
      <c r="H26">
        <v>0.22586077004286353</v>
      </c>
      <c r="I26">
        <v>0.89410237364675615</v>
      </c>
      <c r="J26">
        <v>0.29973727470406242</v>
      </c>
      <c r="L26">
        <v>0.12249026048566414</v>
      </c>
      <c r="M26">
        <v>5.0964894259882182E-2</v>
      </c>
      <c r="N26">
        <v>-0.29067692078561524</v>
      </c>
      <c r="O26">
        <v>-2.9563379093711761E-2</v>
      </c>
      <c r="P26">
        <v>-0.25147438181314774</v>
      </c>
      <c r="Q26">
        <v>-8.4467054241636891E-2</v>
      </c>
      <c r="V26">
        <v>8.6285986838518153E-2</v>
      </c>
      <c r="W26">
        <v>7.9568975481892137E-2</v>
      </c>
      <c r="X26">
        <v>0.1658549623204103</v>
      </c>
      <c r="Y26">
        <v>6.7170113566260153E-3</v>
      </c>
      <c r="AD26">
        <v>-0.20209534621757094</v>
      </c>
      <c r="AE26">
        <v>-4.4072900316971947E-2</v>
      </c>
      <c r="AF26">
        <v>-0.65805466250145506</v>
      </c>
      <c r="AG26">
        <v>0.75683208211223651</v>
      </c>
      <c r="AH26">
        <v>-0.95904466790247966</v>
      </c>
      <c r="AI26">
        <v>0.59193624236969</v>
      </c>
      <c r="AJ26">
        <v>2.4765045561365773E-2</v>
      </c>
      <c r="AK26">
        <v>-5.1746966811994061E-2</v>
      </c>
      <c r="AP26">
        <v>-6.7685146713397426E-2</v>
      </c>
      <c r="AQ26">
        <v>0.19046358241637137</v>
      </c>
      <c r="AR26">
        <v>0.12277843570297395</v>
      </c>
      <c r="AS26">
        <v>-0.25814872912976883</v>
      </c>
    </row>
    <row r="27" spans="1:45">
      <c r="A27">
        <v>-0.15156621228566336</v>
      </c>
      <c r="B27">
        <v>-0.41895379966136104</v>
      </c>
      <c r="C27">
        <v>8.9105607989625524E-2</v>
      </c>
      <c r="D27">
        <v>9.6109733762871213E-2</v>
      </c>
      <c r="E27">
        <v>0.39361738260915052</v>
      </c>
      <c r="F27">
        <v>0.420683330232963</v>
      </c>
      <c r="G27">
        <v>4.3213653415887371E-2</v>
      </c>
      <c r="H27">
        <v>0.21346516012610525</v>
      </c>
      <c r="I27">
        <v>0.85533896777957907</v>
      </c>
      <c r="J27">
        <v>0.46878565201424771</v>
      </c>
      <c r="L27">
        <v>0.11997582007537377</v>
      </c>
      <c r="M27">
        <v>6.7648835039030297E-2</v>
      </c>
      <c r="N27">
        <v>-0.35009553180721031</v>
      </c>
      <c r="O27">
        <v>-2.5190717477426461E-2</v>
      </c>
      <c r="P27">
        <v>-0.18738885598467392</v>
      </c>
      <c r="Q27">
        <v>-0.13982202385037054</v>
      </c>
      <c r="V27">
        <v>9.3432937623633042E-2</v>
      </c>
      <c r="W27">
        <v>7.7113180750539606E-2</v>
      </c>
      <c r="X27">
        <v>0.17054611837417266</v>
      </c>
      <c r="Y27">
        <v>1.6319756873093436E-2</v>
      </c>
      <c r="AD27">
        <v>-0.20021582547458339</v>
      </c>
      <c r="AE27">
        <v>-1.9638113535864157E-2</v>
      </c>
      <c r="AF27">
        <v>-0.652594686346602</v>
      </c>
      <c r="AG27">
        <v>0.70956945934180005</v>
      </c>
      <c r="AH27">
        <v>-0.96962323522254146</v>
      </c>
      <c r="AI27">
        <v>0.62625149830064208</v>
      </c>
      <c r="AJ27">
        <v>4.7846216908715711E-2</v>
      </c>
      <c r="AK27">
        <v>-4.6463921427716492E-2</v>
      </c>
      <c r="AP27">
        <v>-6.3108575932018726E-2</v>
      </c>
      <c r="AQ27">
        <v>0.19002036021140553</v>
      </c>
      <c r="AR27">
        <v>0.12691178427938682</v>
      </c>
      <c r="AS27">
        <v>-0.25312893614342424</v>
      </c>
    </row>
    <row r="28" spans="1:45">
      <c r="A28">
        <v>-9.926459154125844E-2</v>
      </c>
      <c r="B28">
        <v>-0.42394114234321911</v>
      </c>
      <c r="C28">
        <v>8.7307293227110699E-2</v>
      </c>
      <c r="D28">
        <v>0.10883408429456523</v>
      </c>
      <c r="E28">
        <v>0.30522225468237213</v>
      </c>
      <c r="F28">
        <v>0.43612616687126082</v>
      </c>
      <c r="G28">
        <v>5.0831363623469267E-2</v>
      </c>
      <c r="H28">
        <v>0.16846669220194316</v>
      </c>
      <c r="I28">
        <v>0.82822732404698329</v>
      </c>
      <c r="J28">
        <v>0.63779263351623783</v>
      </c>
      <c r="L28">
        <v>0.10302671879964898</v>
      </c>
      <c r="M28">
        <v>7.5203808606242289E-2</v>
      </c>
      <c r="N28">
        <v>-0.30043775939811956</v>
      </c>
      <c r="O28">
        <v>-5.8414181776632768E-2</v>
      </c>
      <c r="P28">
        <v>-0.31195745701616029</v>
      </c>
      <c r="Q28">
        <v>-0.17225162045719639</v>
      </c>
      <c r="V28">
        <v>8.9673224208577915E-2</v>
      </c>
      <c r="W28">
        <v>7.9966189015819977E-2</v>
      </c>
      <c r="X28">
        <v>0.16963941322439791</v>
      </c>
      <c r="Y28">
        <v>9.7070351927579374E-3</v>
      </c>
      <c r="AD28">
        <v>-0.21189771108232203</v>
      </c>
      <c r="AE28">
        <v>4.9162838141088988E-2</v>
      </c>
      <c r="AF28">
        <v>-0.60880379222665471</v>
      </c>
      <c r="AG28">
        <v>0.46258705528888133</v>
      </c>
      <c r="AH28">
        <v>-1.0355732525273598</v>
      </c>
      <c r="AI28">
        <v>0.61217833187762793</v>
      </c>
      <c r="AJ28">
        <v>4.6328526093157074E-2</v>
      </c>
      <c r="AK28">
        <v>-2.580405769276134E-2</v>
      </c>
      <c r="AP28">
        <v>-8.8977757766042803E-2</v>
      </c>
      <c r="AQ28">
        <v>0.17900060245725402</v>
      </c>
      <c r="AR28">
        <v>9.0022844691211218E-2</v>
      </c>
      <c r="AS28">
        <v>-0.2679783602232968</v>
      </c>
    </row>
    <row r="29" spans="1:45">
      <c r="A29">
        <v>-0.16661367511580694</v>
      </c>
      <c r="B29">
        <v>-0.4723141970106115</v>
      </c>
      <c r="C29">
        <v>0.14761436865090227</v>
      </c>
      <c r="D29">
        <v>0.11582085065035544</v>
      </c>
      <c r="E29">
        <v>0.23820955212105333</v>
      </c>
      <c r="F29">
        <v>0.32010200408201239</v>
      </c>
      <c r="G29">
        <v>8.8159410719688136E-2</v>
      </c>
      <c r="H29">
        <v>0.1847775688779178</v>
      </c>
      <c r="I29">
        <v>0.63050883526157186</v>
      </c>
      <c r="J29">
        <v>0.67421910990128153</v>
      </c>
      <c r="L29">
        <v>0.1308383305114359</v>
      </c>
      <c r="M29">
        <v>8.3616974926530474E-2</v>
      </c>
      <c r="N29">
        <v>-0.15699825027789105</v>
      </c>
      <c r="O29">
        <v>-6.7412702632128008E-2</v>
      </c>
      <c r="P29">
        <v>-0.39974231627436629</v>
      </c>
      <c r="Q29">
        <v>-0.24392110641733183</v>
      </c>
      <c r="V29">
        <v>6.9179047373413335E-2</v>
      </c>
      <c r="W29">
        <v>7.5454620953902124E-2</v>
      </c>
      <c r="X29">
        <v>0.14463366832731545</v>
      </c>
      <c r="Y29">
        <v>-6.2755735804887885E-3</v>
      </c>
      <c r="AD29">
        <v>-0.15563571595961967</v>
      </c>
      <c r="AE29">
        <v>5.701875132577694E-2</v>
      </c>
      <c r="AF29">
        <v>-0.49173582819632422</v>
      </c>
      <c r="AG29">
        <v>0.39915474095734882</v>
      </c>
      <c r="AH29">
        <v>-1.0067959668957918</v>
      </c>
      <c r="AI29">
        <v>0.67452161001072675</v>
      </c>
      <c r="AJ29">
        <v>5.9372227394315802E-2</v>
      </c>
      <c r="AK29">
        <v>-2.7213813031196687E-2</v>
      </c>
      <c r="AP29">
        <v>-6.141424929934549E-2</v>
      </c>
      <c r="AQ29">
        <v>0.17234663024340571</v>
      </c>
      <c r="AR29">
        <v>0.11093238094406022</v>
      </c>
      <c r="AS29">
        <v>-0.23376087954275121</v>
      </c>
    </row>
    <row r="30" spans="1:45">
      <c r="A30">
        <v>-0.25012670757113886</v>
      </c>
      <c r="B30">
        <v>-0.36067797668249635</v>
      </c>
      <c r="C30">
        <v>0.17365611531943753</v>
      </c>
      <c r="D30">
        <v>9.0198387568235117E-2</v>
      </c>
      <c r="E30">
        <v>0.18511227637216005</v>
      </c>
      <c r="F30">
        <v>0.18754417522581024</v>
      </c>
      <c r="G30">
        <v>4.9289548073593481E-2</v>
      </c>
      <c r="H30">
        <v>0.18238853353547327</v>
      </c>
      <c r="I30">
        <v>0.47781154416476579</v>
      </c>
      <c r="J30">
        <v>0.81713458505550596</v>
      </c>
      <c r="L30">
        <v>0.13067709225488622</v>
      </c>
      <c r="M30">
        <v>9.4406149623917718E-2</v>
      </c>
      <c r="N30">
        <v>-0.21950856970185084</v>
      </c>
      <c r="O30">
        <v>-5.1789967619047861E-2</v>
      </c>
      <c r="P30">
        <v>-0.49655561435350459</v>
      </c>
      <c r="Q30">
        <v>-0.25316183700292844</v>
      </c>
      <c r="V30">
        <v>4.7274858391426158E-2</v>
      </c>
      <c r="W30">
        <v>7.6638156016421655E-2</v>
      </c>
      <c r="X30">
        <v>0.12391301440784781</v>
      </c>
      <c r="Y30">
        <v>-2.9363297624995496E-2</v>
      </c>
      <c r="AD30">
        <v>-0.12151443841596363</v>
      </c>
      <c r="AE30">
        <v>0.12259460715689099</v>
      </c>
      <c r="AF30">
        <v>-0.34901603895527056</v>
      </c>
      <c r="AG30">
        <v>0.33663270586835137</v>
      </c>
      <c r="AH30">
        <v>-0.97002704916673055</v>
      </c>
      <c r="AI30">
        <v>0.62633311643693079</v>
      </c>
      <c r="AJ30">
        <v>4.9910135114473231E-2</v>
      </c>
      <c r="AK30">
        <v>-2.8336690022272237E-2</v>
      </c>
      <c r="AP30">
        <v>-4.167795649794883E-2</v>
      </c>
      <c r="AQ30">
        <v>0.15874368841557887</v>
      </c>
      <c r="AR30">
        <v>0.11706573191763003</v>
      </c>
      <c r="AS30">
        <v>-0.20042164491352771</v>
      </c>
    </row>
    <row r="31" spans="1:45">
      <c r="A31">
        <v>-0.31505050296825565</v>
      </c>
      <c r="B31">
        <v>-0.36592897738053209</v>
      </c>
      <c r="C31">
        <v>0.16340594695545646</v>
      </c>
      <c r="D31">
        <v>0.1015093792717866</v>
      </c>
      <c r="E31">
        <v>0.15642252488706859</v>
      </c>
      <c r="F31">
        <v>7.3757876632098318E-2</v>
      </c>
      <c r="G31">
        <v>7.3186166844566636E-2</v>
      </c>
      <c r="H31">
        <v>0.1668989502650608</v>
      </c>
      <c r="I31">
        <v>0.37273579860115447</v>
      </c>
      <c r="J31">
        <v>0.84474662334313122</v>
      </c>
      <c r="L31">
        <v>0.10672117490815614</v>
      </c>
      <c r="M31">
        <v>0.10908604460266028</v>
      </c>
      <c r="N31">
        <v>-0.20404223905311669</v>
      </c>
      <c r="O31">
        <v>-2.8276731948986389E-2</v>
      </c>
      <c r="P31">
        <v>-5.7074235298562037E-2</v>
      </c>
      <c r="Q31">
        <v>-0.23804676518914888</v>
      </c>
      <c r="V31">
        <v>6.000318965453362E-2</v>
      </c>
      <c r="W31">
        <v>6.8188652206262024E-2</v>
      </c>
      <c r="X31">
        <v>0.12819184186079563</v>
      </c>
      <c r="Y31">
        <v>-8.1854625517284035E-3</v>
      </c>
      <c r="AD31">
        <v>-0.16728081125386179</v>
      </c>
      <c r="AE31">
        <v>0.12091182230734351</v>
      </c>
      <c r="AF31">
        <v>-0.20431883569780007</v>
      </c>
      <c r="AG31">
        <v>0.16957787263203694</v>
      </c>
      <c r="AH31">
        <v>-0.90139727723628083</v>
      </c>
      <c r="AI31">
        <v>0.62373587389816376</v>
      </c>
      <c r="AJ31">
        <v>1.814868130004671E-2</v>
      </c>
      <c r="AK31">
        <v>-2.5189618402267855E-2</v>
      </c>
      <c r="AP31">
        <v>-4.5726536556577456E-2</v>
      </c>
      <c r="AQ31">
        <v>0.14358811432416815</v>
      </c>
      <c r="AR31">
        <v>9.7861577767590691E-2</v>
      </c>
      <c r="AS31">
        <v>-0.18931465088074562</v>
      </c>
    </row>
    <row r="32" spans="1:45">
      <c r="A32">
        <v>-0.36670901275106027</v>
      </c>
      <c r="B32">
        <v>-0.25029275415832553</v>
      </c>
      <c r="C32">
        <v>0.2439465564365636</v>
      </c>
      <c r="D32">
        <v>9.0359713731862482E-2</v>
      </c>
      <c r="E32">
        <v>0.13881895293101315</v>
      </c>
      <c r="F32">
        <v>-7.5577735233940624E-2</v>
      </c>
      <c r="G32">
        <v>6.2829598555628419E-2</v>
      </c>
      <c r="H32">
        <v>0.16857476343476144</v>
      </c>
      <c r="I32">
        <v>0.26552583293371834</v>
      </c>
      <c r="J32">
        <v>0.8566146432704046</v>
      </c>
      <c r="L32">
        <v>7.7119681505767645E-2</v>
      </c>
      <c r="M32">
        <v>0.1236552967530207</v>
      </c>
      <c r="N32">
        <v>-0.13579929325873952</v>
      </c>
      <c r="O32">
        <v>2.7936740969747853E-3</v>
      </c>
      <c r="P32">
        <v>-0.19287909563694883</v>
      </c>
      <c r="Q32">
        <v>-0.24262352098054321</v>
      </c>
      <c r="V32">
        <v>4.7897331351884828E-2</v>
      </c>
      <c r="W32">
        <v>6.7412863164626427E-2</v>
      </c>
      <c r="X32">
        <v>0.11531019451651126</v>
      </c>
      <c r="Y32">
        <v>-1.9515531812741599E-2</v>
      </c>
      <c r="AD32">
        <v>-0.16034299511957939</v>
      </c>
      <c r="AE32">
        <v>0.13787265023143044</v>
      </c>
      <c r="AF32">
        <v>-3.3921894668171415E-2</v>
      </c>
      <c r="AG32">
        <v>0.21274204904345706</v>
      </c>
      <c r="AH32">
        <v>-0.83590617401793665</v>
      </c>
      <c r="AI32">
        <v>0.57483122725878377</v>
      </c>
      <c r="AJ32">
        <v>2.2720401191652972E-2</v>
      </c>
      <c r="AK32">
        <v>-3.3152351061708885E-2</v>
      </c>
      <c r="AP32">
        <v>-1.4394635892759008E-2</v>
      </c>
      <c r="AQ32">
        <v>0.13334859081747102</v>
      </c>
      <c r="AR32">
        <v>0.11895395492471202</v>
      </c>
      <c r="AS32">
        <v>-0.14774322671023005</v>
      </c>
    </row>
    <row r="33" spans="1:45">
      <c r="A33">
        <v>-6.118948785932532E-2</v>
      </c>
      <c r="B33">
        <v>-0.38012212933788581</v>
      </c>
      <c r="C33">
        <v>0.25861731439906749</v>
      </c>
      <c r="D33">
        <v>7.4323550116124737E-2</v>
      </c>
      <c r="E33">
        <v>0.17473489232152234</v>
      </c>
      <c r="F33">
        <v>-8.2120900594165991E-2</v>
      </c>
      <c r="G33">
        <v>9.6703483011712166E-2</v>
      </c>
      <c r="H33">
        <v>0.14154680604915248</v>
      </c>
      <c r="I33">
        <v>0.22948274042428943</v>
      </c>
      <c r="J33">
        <v>0.79411284981607799</v>
      </c>
      <c r="L33">
        <v>5.4722428668718459E-2</v>
      </c>
      <c r="M33">
        <v>0.1213895273152317</v>
      </c>
      <c r="N33">
        <v>-3.6288178107896751E-2</v>
      </c>
      <c r="O33">
        <v>4.071689496485531E-2</v>
      </c>
      <c r="P33">
        <v>-0.13479788016614025</v>
      </c>
      <c r="Q33">
        <v>-0.22988318599202601</v>
      </c>
      <c r="V33">
        <v>6.6371795314331988E-2</v>
      </c>
      <c r="W33">
        <v>6.0646467776477704E-2</v>
      </c>
      <c r="X33">
        <v>0.12701826309080969</v>
      </c>
      <c r="Y33">
        <v>5.7253275378542842E-3</v>
      </c>
      <c r="AD33">
        <v>-0.12047258771442992</v>
      </c>
      <c r="AE33">
        <v>0.12019635110559898</v>
      </c>
      <c r="AF33">
        <v>7.9249422371158618E-2</v>
      </c>
      <c r="AG33">
        <v>0.23229795880090953</v>
      </c>
      <c r="AH33">
        <v>-0.77020036181598761</v>
      </c>
      <c r="AI33">
        <v>0.51714747660236771</v>
      </c>
      <c r="AJ33">
        <v>2.0621214811901267E-2</v>
      </c>
      <c r="AK33">
        <v>-2.1962260987763826E-2</v>
      </c>
      <c r="AP33">
        <v>7.1096516467193463E-3</v>
      </c>
      <c r="AQ33">
        <v>0.12282113255632322</v>
      </c>
      <c r="AR33">
        <v>0.12993078420304258</v>
      </c>
      <c r="AS33">
        <v>-0.11571148090960387</v>
      </c>
    </row>
    <row r="34" spans="1:45">
      <c r="A34">
        <v>-7.8542940702426067E-2</v>
      </c>
      <c r="B34">
        <v>-0.42464363705783659</v>
      </c>
      <c r="C34">
        <v>0.26441481853855403</v>
      </c>
      <c r="D34">
        <v>8.2011489432338908E-2</v>
      </c>
      <c r="E34">
        <v>0.17969784511060954</v>
      </c>
      <c r="F34">
        <v>-0.17805649836670306</v>
      </c>
      <c r="G34">
        <v>0.16102227013993514</v>
      </c>
      <c r="H34">
        <v>0.15751666437822615</v>
      </c>
      <c r="I34">
        <v>0.11007670060519939</v>
      </c>
      <c r="J34">
        <v>0.77823856004706349</v>
      </c>
      <c r="L34">
        <v>2.9695038255369455E-2</v>
      </c>
      <c r="M34">
        <v>0.11860161654557569</v>
      </c>
      <c r="N34">
        <v>-4.1633242612086896E-3</v>
      </c>
      <c r="O34">
        <v>5.8614430750610014E-2</v>
      </c>
      <c r="P34">
        <v>-4.4394018374609212E-2</v>
      </c>
      <c r="Q34">
        <v>-0.21361290515341763</v>
      </c>
      <c r="V34">
        <v>6.2279756867955033E-2</v>
      </c>
      <c r="W34">
        <v>6.0883225865540749E-2</v>
      </c>
      <c r="X34">
        <v>0.12316298273349578</v>
      </c>
      <c r="Y34">
        <v>1.3965310024142835E-3</v>
      </c>
      <c r="AD34">
        <v>-0.13299640538939378</v>
      </c>
      <c r="AE34">
        <v>0.10649622335358996</v>
      </c>
      <c r="AF34">
        <v>0.14442532447224554</v>
      </c>
      <c r="AG34">
        <v>0.33295170122778361</v>
      </c>
      <c r="AH34">
        <v>-0.71080038231909959</v>
      </c>
      <c r="AI34">
        <v>0.39209925481275804</v>
      </c>
      <c r="AJ34">
        <v>1.3775123008480494E-2</v>
      </c>
      <c r="AK34">
        <v>-3.2691391786987045E-2</v>
      </c>
      <c r="AP34">
        <v>1.4157430922422151E-2</v>
      </c>
      <c r="AQ34">
        <v>0.11404392265614494</v>
      </c>
      <c r="AR34">
        <v>0.1282013535785671</v>
      </c>
      <c r="AS34">
        <v>-9.9886491733722785E-2</v>
      </c>
    </row>
    <row r="35" spans="1:45">
      <c r="A35">
        <v>-0.10385846732913318</v>
      </c>
      <c r="B35">
        <v>-0.37512978441372691</v>
      </c>
      <c r="C35">
        <v>0.27975777674691227</v>
      </c>
      <c r="D35">
        <v>2.7278512144961246E-2</v>
      </c>
      <c r="E35">
        <v>0.22887787039169455</v>
      </c>
      <c r="F35">
        <v>-0.1616997468770679</v>
      </c>
      <c r="G35">
        <v>0.14822595443796072</v>
      </c>
      <c r="H35">
        <v>9.3914098890840902E-2</v>
      </c>
      <c r="I35">
        <v>1.6992187952355714E-2</v>
      </c>
      <c r="J35">
        <v>0.54097631699970594</v>
      </c>
      <c r="L35">
        <v>2.9398976970803736E-2</v>
      </c>
      <c r="M35">
        <v>7.9321489168624026E-2</v>
      </c>
      <c r="N35">
        <v>9.3053030989128427E-2</v>
      </c>
      <c r="O35">
        <v>8.4408739651872566E-2</v>
      </c>
      <c r="P35">
        <v>-3.7785585687762024E-2</v>
      </c>
      <c r="Q35">
        <v>-0.25754282946938178</v>
      </c>
      <c r="V35">
        <v>4.2886783785486771E-2</v>
      </c>
      <c r="W35">
        <v>5.073228871402282E-2</v>
      </c>
      <c r="X35">
        <v>9.3619072499509598E-2</v>
      </c>
      <c r="Y35">
        <v>-7.8455049285360498E-3</v>
      </c>
      <c r="AD35">
        <v>-8.7447855887924197E-2</v>
      </c>
      <c r="AE35">
        <v>9.3139758682174473E-2</v>
      </c>
      <c r="AF35">
        <v>0.23228785733020652</v>
      </c>
      <c r="AG35">
        <v>0.27056305401354996</v>
      </c>
      <c r="AH35">
        <v>-0.61869251237248435</v>
      </c>
      <c r="AI35">
        <v>0.3974959424828074</v>
      </c>
      <c r="AJ35">
        <v>-5.467754743075981E-3</v>
      </c>
      <c r="AK35">
        <v>-5.2469262991400228E-2</v>
      </c>
      <c r="AP35">
        <v>2.8676153314231696E-2</v>
      </c>
      <c r="AQ35">
        <v>0.10392854321047272</v>
      </c>
      <c r="AR35">
        <v>0.13260469652470441</v>
      </c>
      <c r="AS35">
        <v>-7.5252389896241029E-2</v>
      </c>
    </row>
    <row r="36" spans="1:45">
      <c r="A36">
        <v>-0.15315801286423092</v>
      </c>
      <c r="B36">
        <v>-0.32720581275689353</v>
      </c>
      <c r="C36">
        <v>0.33387571438877928</v>
      </c>
      <c r="D36">
        <v>-1.9266399798537857E-2</v>
      </c>
      <c r="E36">
        <v>0.21833484607164155</v>
      </c>
      <c r="F36">
        <v>-0.21094644536052282</v>
      </c>
      <c r="G36">
        <v>0.10972754570451371</v>
      </c>
      <c r="H36">
        <v>8.1994210468386258E-2</v>
      </c>
      <c r="I36">
        <v>-6.3689721277546074E-2</v>
      </c>
      <c r="J36">
        <v>0.30918442753731551</v>
      </c>
      <c r="L36">
        <v>2.135021661405323E-2</v>
      </c>
      <c r="M36">
        <v>8.8125785390727074E-2</v>
      </c>
      <c r="N36">
        <v>0.11593730860535922</v>
      </c>
      <c r="O36">
        <v>9.1002761318997427E-2</v>
      </c>
      <c r="P36">
        <v>5.6949050140634672E-2</v>
      </c>
      <c r="Q36">
        <v>-0.27494793718211225</v>
      </c>
      <c r="V36">
        <v>2.3579221062535276E-2</v>
      </c>
      <c r="W36">
        <v>4.5277987421223735E-2</v>
      </c>
      <c r="X36">
        <v>6.8857208483759008E-2</v>
      </c>
      <c r="Y36">
        <v>-2.1698766358688459E-2</v>
      </c>
      <c r="AD36">
        <v>-4.5377492248099394E-2</v>
      </c>
      <c r="AE36">
        <v>3.648792090444708E-2</v>
      </c>
      <c r="AF36">
        <v>0.22129278153703758</v>
      </c>
      <c r="AG36">
        <v>0.22368122180111416</v>
      </c>
      <c r="AH36">
        <v>-0.49726051520766013</v>
      </c>
      <c r="AI36">
        <v>0.38433811287192349</v>
      </c>
      <c r="AJ36">
        <v>-3.575970625280811E-4</v>
      </c>
      <c r="AK36">
        <v>-4.5019466004996456E-2</v>
      </c>
      <c r="AP36">
        <v>3.4723120823904781E-2</v>
      </c>
      <c r="AQ36">
        <v>8.8170055164793773E-2</v>
      </c>
      <c r="AR36">
        <v>0.12289317598869856</v>
      </c>
      <c r="AS36">
        <v>-5.3446934340888992E-2</v>
      </c>
    </row>
    <row r="37" spans="1:45">
      <c r="A37">
        <v>-9.986208366950966E-2</v>
      </c>
      <c r="B37">
        <v>-0.33504762227526808</v>
      </c>
      <c r="C37">
        <v>0.30265800943657178</v>
      </c>
      <c r="D37">
        <v>-2.4575006923438607E-2</v>
      </c>
      <c r="E37">
        <v>0.11410946369656444</v>
      </c>
      <c r="F37">
        <v>-0.20340147697358241</v>
      </c>
      <c r="G37">
        <v>2.9506207066834794E-2</v>
      </c>
      <c r="H37">
        <v>6.2711451583064431E-2</v>
      </c>
      <c r="I37">
        <v>-0.12323746741086986</v>
      </c>
      <c r="J37">
        <v>0.22157925308261039</v>
      </c>
      <c r="L37">
        <v>-5.9613481744535957E-3</v>
      </c>
      <c r="M37">
        <v>6.2206391041549708E-2</v>
      </c>
      <c r="N37">
        <v>9.1802249527233482E-2</v>
      </c>
      <c r="O37">
        <v>7.9496570873720862E-2</v>
      </c>
      <c r="P37">
        <v>0.15432501555827316</v>
      </c>
      <c r="Q37">
        <v>-0.25051520101157748</v>
      </c>
      <c r="V37">
        <v>4.7371503392327104E-3</v>
      </c>
      <c r="W37">
        <v>4.0521403691274931E-2</v>
      </c>
      <c r="X37">
        <v>4.5258554030507644E-2</v>
      </c>
      <c r="Y37">
        <v>-3.5784253352042217E-2</v>
      </c>
      <c r="AD37">
        <v>-9.8800992331953996E-2</v>
      </c>
      <c r="AE37">
        <v>5.4049170741041264E-2</v>
      </c>
      <c r="AF37">
        <v>0.20326468918603902</v>
      </c>
      <c r="AG37">
        <v>0.13844470350257554</v>
      </c>
      <c r="AH37">
        <v>-0.40770137354785718</v>
      </c>
      <c r="AI37">
        <v>0.29531903307671814</v>
      </c>
      <c r="AJ37">
        <v>-1.7616077809101682E-3</v>
      </c>
      <c r="AK37">
        <v>-6.1024746610846087E-2</v>
      </c>
      <c r="AP37">
        <v>1.5223609529350816E-2</v>
      </c>
      <c r="AQ37">
        <v>7.220706739973895E-2</v>
      </c>
      <c r="AR37">
        <v>8.7430676929089762E-2</v>
      </c>
      <c r="AS37">
        <v>-5.6983457870388138E-2</v>
      </c>
    </row>
    <row r="38" spans="1:45">
      <c r="A38">
        <v>-0.11306253073503236</v>
      </c>
      <c r="B38">
        <v>-0.4116038593866993</v>
      </c>
      <c r="C38">
        <v>0.2922443240304517</v>
      </c>
      <c r="D38">
        <v>-3.6201543269948865E-2</v>
      </c>
      <c r="E38">
        <v>0.15209032887688334</v>
      </c>
      <c r="F38">
        <v>-0.19743407695385878</v>
      </c>
      <c r="G38">
        <v>2.9998833501626077E-2</v>
      </c>
      <c r="H38">
        <v>2.8309775457830033E-2</v>
      </c>
      <c r="I38">
        <v>-5.9634953995367251E-2</v>
      </c>
      <c r="J38">
        <v>3.3717620930536471E-2</v>
      </c>
      <c r="L38">
        <v>-1.0652879055500719E-2</v>
      </c>
      <c r="M38">
        <v>3.223895722692624E-2</v>
      </c>
      <c r="N38">
        <v>0.1852349342948254</v>
      </c>
      <c r="O38">
        <v>3.3724028196676636E-2</v>
      </c>
      <c r="P38">
        <v>0.27725030308161602</v>
      </c>
      <c r="Q38">
        <v>-0.16365841936020553</v>
      </c>
      <c r="V38">
        <v>4.5350526775474465E-3</v>
      </c>
      <c r="W38">
        <v>4.207330785328068E-2</v>
      </c>
      <c r="X38">
        <v>4.6608360530828126E-2</v>
      </c>
      <c r="Y38">
        <v>-3.7538255175733233E-2</v>
      </c>
      <c r="AD38">
        <v>-7.2668495298554792E-2</v>
      </c>
      <c r="AE38">
        <v>2.7009237540416731E-2</v>
      </c>
      <c r="AF38">
        <v>0.19395803085538788</v>
      </c>
      <c r="AG38">
        <v>9.8526071018163242E-2</v>
      </c>
      <c r="AH38">
        <v>-0.29047144498262178</v>
      </c>
      <c r="AI38">
        <v>0.25169834396553442</v>
      </c>
      <c r="AJ38">
        <v>6.3629305636351274E-3</v>
      </c>
      <c r="AK38">
        <v>-9.5667443646278022E-2</v>
      </c>
      <c r="AP38">
        <v>1.484340375196035E-2</v>
      </c>
      <c r="AQ38">
        <v>5.7527517750818019E-2</v>
      </c>
      <c r="AR38">
        <v>7.2370921502778365E-2</v>
      </c>
      <c r="AS38">
        <v>-4.2684113998857673E-2</v>
      </c>
    </row>
    <row r="39" spans="1:45">
      <c r="A39">
        <v>4.7078680011917395E-2</v>
      </c>
      <c r="B39">
        <v>-0.27967873418118838</v>
      </c>
      <c r="C39">
        <v>0.25071107553733663</v>
      </c>
      <c r="D39">
        <v>-3.7801448059660132E-2</v>
      </c>
      <c r="E39">
        <v>0.12615030151701234</v>
      </c>
      <c r="F39">
        <v>-0.2550742468750985</v>
      </c>
      <c r="G39">
        <v>4.3167678584210639E-2</v>
      </c>
      <c r="H39">
        <v>5.9044289104427251E-2</v>
      </c>
      <c r="I39">
        <v>-9.4056550738062891E-2</v>
      </c>
      <c r="J39">
        <v>-7.4454305396256068E-2</v>
      </c>
      <c r="L39">
        <v>-3.3501539644112954E-3</v>
      </c>
      <c r="M39">
        <v>-2.7027811169243188E-3</v>
      </c>
      <c r="N39">
        <v>0.21849076358991715</v>
      </c>
      <c r="O39">
        <v>-8.0732889252626561E-3</v>
      </c>
      <c r="P39">
        <v>-1.7817871955123188E-2</v>
      </c>
      <c r="Q39">
        <v>-0.14285813773791289</v>
      </c>
      <c r="V39">
        <v>-1.0701545662817431E-2</v>
      </c>
      <c r="W39">
        <v>3.4023005896115378E-2</v>
      </c>
      <c r="X39">
        <v>2.3321460233297946E-2</v>
      </c>
      <c r="Y39">
        <v>-4.4724551558932811E-2</v>
      </c>
      <c r="AD39">
        <v>-2.5367250074885772E-2</v>
      </c>
      <c r="AE39">
        <v>7.8169374155524551E-2</v>
      </c>
      <c r="AF39">
        <v>0.15692563909651813</v>
      </c>
      <c r="AG39">
        <v>0.10439375346695123</v>
      </c>
      <c r="AH39">
        <v>-0.22103177822152231</v>
      </c>
      <c r="AI39">
        <v>0.24947734217913933</v>
      </c>
      <c r="AJ39">
        <v>9.11413360259683E-3</v>
      </c>
      <c r="AK39">
        <v>-0.11550333883845598</v>
      </c>
      <c r="AP39">
        <v>2.9522234420733248E-2</v>
      </c>
      <c r="AQ39">
        <v>5.0367418568991025E-2</v>
      </c>
      <c r="AR39">
        <v>7.988965298972428E-2</v>
      </c>
      <c r="AS39">
        <v>-2.0845184148257777E-2</v>
      </c>
    </row>
    <row r="40" spans="1:45">
      <c r="A40">
        <v>0.16255243121687957</v>
      </c>
      <c r="B40">
        <v>-0.26068419136527377</v>
      </c>
      <c r="C40">
        <v>0.17411267679365414</v>
      </c>
      <c r="D40">
        <v>-4.7846902665911011E-2</v>
      </c>
      <c r="E40">
        <v>9.4994777595825197E-2</v>
      </c>
      <c r="F40">
        <v>-0.17642445385030725</v>
      </c>
      <c r="G40">
        <v>7.5326014188468238E-2</v>
      </c>
      <c r="H40">
        <v>2.2787015554492362E-2</v>
      </c>
      <c r="I40">
        <v>-6.3072882728334084E-2</v>
      </c>
      <c r="J40">
        <v>-0.1004231882204512</v>
      </c>
      <c r="L40">
        <v>1.0195068542506736E-3</v>
      </c>
      <c r="M40">
        <v>-3.5743020774520962E-2</v>
      </c>
      <c r="N40">
        <v>0.22182973974769116</v>
      </c>
      <c r="O40">
        <v>-5.6732640156541669E-2</v>
      </c>
      <c r="P40">
        <v>2.741646595453906E-2</v>
      </c>
      <c r="Q40">
        <v>-8.8244110748920482E-2</v>
      </c>
      <c r="V40">
        <v>-3.070797662778753E-3</v>
      </c>
      <c r="W40">
        <v>3.0416506305684501E-2</v>
      </c>
      <c r="X40">
        <v>2.7345708642905749E-2</v>
      </c>
      <c r="Y40">
        <v>-3.3487303968463257E-2</v>
      </c>
      <c r="AD40">
        <v>7.1454801520420441E-2</v>
      </c>
      <c r="AE40">
        <v>5.6223219471402436E-2</v>
      </c>
      <c r="AF40">
        <v>9.20671520911438E-2</v>
      </c>
      <c r="AG40">
        <v>0.10845771965187212</v>
      </c>
      <c r="AH40">
        <v>-0.11240475644369385</v>
      </c>
      <c r="AI40">
        <v>0.22619623113722745</v>
      </c>
      <c r="AJ40">
        <v>1.0615776707227631E-2</v>
      </c>
      <c r="AK40">
        <v>-7.512306861154161E-2</v>
      </c>
      <c r="AP40">
        <v>4.7185884440507302E-2</v>
      </c>
      <c r="AQ40">
        <v>3.569045699570237E-2</v>
      </c>
      <c r="AR40">
        <v>8.2876341436209672E-2</v>
      </c>
      <c r="AS40">
        <v>1.1495427444804932E-2</v>
      </c>
    </row>
    <row r="41" spans="1:45">
      <c r="A41">
        <v>-6.5273398207609024E-2</v>
      </c>
      <c r="B41">
        <v>-0.1084645401303268</v>
      </c>
      <c r="C41">
        <v>0.12884536457382437</v>
      </c>
      <c r="D41">
        <v>-4.5970925781608475E-2</v>
      </c>
      <c r="E41">
        <v>0.1239294424446053</v>
      </c>
      <c r="F41">
        <v>-0.16085590018614837</v>
      </c>
      <c r="G41">
        <v>-5.0234541952542733E-2</v>
      </c>
      <c r="H41">
        <v>4.2461348778004747E-2</v>
      </c>
      <c r="I41">
        <v>-2.7113606133845419E-2</v>
      </c>
      <c r="J41">
        <v>-7.232613707120257E-2</v>
      </c>
      <c r="K41">
        <v>8.5111541716569872E-2</v>
      </c>
      <c r="L41">
        <v>-1.0422480117381339E-3</v>
      </c>
      <c r="M41">
        <v>-3.8989569297557772E-2</v>
      </c>
      <c r="N41">
        <v>0.16245085314839969</v>
      </c>
      <c r="O41">
        <v>-0.10376364385394315</v>
      </c>
      <c r="P41">
        <v>-1.4815205312624036E-2</v>
      </c>
      <c r="Q41">
        <v>-9.7414242805197879E-2</v>
      </c>
      <c r="V41">
        <v>-1.432149459311414E-2</v>
      </c>
      <c r="W41">
        <v>2.1936030971079976E-2</v>
      </c>
      <c r="X41">
        <v>7.6145363779658356E-3</v>
      </c>
      <c r="Y41">
        <v>-3.6257525564194114E-2</v>
      </c>
      <c r="AD41">
        <v>1.2742232790060093E-2</v>
      </c>
      <c r="AE41">
        <v>9.0208075277705163E-2</v>
      </c>
      <c r="AF41">
        <v>1.8615974708974026E-2</v>
      </c>
      <c r="AG41">
        <v>2.6344744623920668E-2</v>
      </c>
      <c r="AH41">
        <v>-8.6828808826438619E-2</v>
      </c>
      <c r="AI41">
        <v>0.2171890968088184</v>
      </c>
      <c r="AJ41">
        <v>5.5823485402424211E-3</v>
      </c>
      <c r="AK41">
        <v>-6.7316905992010623E-2</v>
      </c>
      <c r="AP41">
        <v>2.7067094741408941E-2</v>
      </c>
      <c r="AQ41">
        <v>3.1560603014421436E-2</v>
      </c>
      <c r="AR41">
        <v>5.8627697755830377E-2</v>
      </c>
      <c r="AS41">
        <v>-4.4935082730124948E-3</v>
      </c>
    </row>
    <row r="42" spans="1:45">
      <c r="A42">
        <v>-4.5208342725042927E-2</v>
      </c>
      <c r="B42">
        <v>-0.20990789203248861</v>
      </c>
      <c r="C42">
        <v>7.4076552476753293E-2</v>
      </c>
      <c r="D42">
        <v>-4.9111014551504885E-2</v>
      </c>
      <c r="E42">
        <v>8.6254647116951688E-2</v>
      </c>
      <c r="F42">
        <v>-9.9061670377184885E-2</v>
      </c>
      <c r="G42">
        <v>-5.0121857792510632E-2</v>
      </c>
      <c r="H42">
        <v>-3.3841161983800751E-2</v>
      </c>
      <c r="I42">
        <v>3.7551083613577563E-2</v>
      </c>
      <c r="J42">
        <v>-6.8245587265943417E-2</v>
      </c>
      <c r="K42">
        <v>7.9837398820687633E-2</v>
      </c>
      <c r="L42">
        <v>-2.0191353416788571E-2</v>
      </c>
      <c r="M42">
        <v>-4.4743083425921371E-2</v>
      </c>
      <c r="N42">
        <v>0.10376738745761172</v>
      </c>
      <c r="O42">
        <v>-0.14925802880674277</v>
      </c>
      <c r="P42">
        <v>-0.14124580294192146</v>
      </c>
      <c r="Q42">
        <v>-0.10784267070012864</v>
      </c>
      <c r="V42">
        <v>-3.7487729207905711E-2</v>
      </c>
      <c r="W42">
        <v>2.130011102386049E-2</v>
      </c>
      <c r="X42">
        <v>-1.6187618184045221E-2</v>
      </c>
      <c r="Y42">
        <v>-5.8787840231766197E-2</v>
      </c>
      <c r="AD42">
        <v>-6.1376556297953466E-3</v>
      </c>
      <c r="AE42">
        <v>6.7082508128470802E-2</v>
      </c>
      <c r="AF42">
        <v>5.1415246695340144E-2</v>
      </c>
      <c r="AG42">
        <v>-4.2673092496732234E-2</v>
      </c>
      <c r="AH42">
        <v>-6.4134291752741435E-2</v>
      </c>
      <c r="AI42">
        <v>0.22667556792900037</v>
      </c>
      <c r="AJ42">
        <v>-3.9774923820893204E-2</v>
      </c>
      <c r="AK42">
        <v>-6.926110870776922E-2</v>
      </c>
      <c r="AP42">
        <v>1.5399031293109985E-2</v>
      </c>
      <c r="AQ42">
        <v>3.308943605227585E-2</v>
      </c>
      <c r="AR42">
        <v>4.8488467345385838E-2</v>
      </c>
      <c r="AS42">
        <v>-1.7690404759165865E-2</v>
      </c>
    </row>
    <row r="43" spans="1:45">
      <c r="A43">
        <v>3.4626102921124779E-3</v>
      </c>
      <c r="B43">
        <v>-0.23237781173238936</v>
      </c>
      <c r="C43">
        <v>-1.1328762132353593E-2</v>
      </c>
      <c r="D43">
        <v>-7.1775488785225383E-3</v>
      </c>
      <c r="E43">
        <v>-1.5364208950570252E-2</v>
      </c>
      <c r="F43">
        <v>-0.1394362644046771</v>
      </c>
      <c r="G43">
        <v>-4.4884219781726409E-2</v>
      </c>
      <c r="H43">
        <v>4.011063075016072E-3</v>
      </c>
      <c r="I43">
        <v>6.1681852879990978E-2</v>
      </c>
      <c r="J43">
        <v>-4.4147458993392077E-2</v>
      </c>
      <c r="K43">
        <v>7.1692067148777294E-2</v>
      </c>
      <c r="L43">
        <v>-1.0532193523280831E-2</v>
      </c>
      <c r="M43">
        <v>-3.5171329929025275E-2</v>
      </c>
      <c r="N43">
        <v>0.10147322853547225</v>
      </c>
      <c r="O43">
        <v>-0.14725380307514929</v>
      </c>
      <c r="P43">
        <v>-0.26690154189089466</v>
      </c>
      <c r="Q43">
        <v>-8.7609303406929906E-2</v>
      </c>
      <c r="V43">
        <v>-4.7050801456914246E-2</v>
      </c>
      <c r="W43">
        <v>2.3687861658242746E-2</v>
      </c>
      <c r="X43">
        <v>-2.33629397986715E-2</v>
      </c>
      <c r="Y43">
        <v>-7.0738663115156988E-2</v>
      </c>
      <c r="AD43">
        <v>6.1875620601826165E-3</v>
      </c>
      <c r="AE43">
        <v>6.7770962453575029E-2</v>
      </c>
      <c r="AF43">
        <v>7.0562041778000184E-2</v>
      </c>
      <c r="AG43">
        <v>-5.7416175491509236E-2</v>
      </c>
      <c r="AH43">
        <v>-1.6202366677410263E-2</v>
      </c>
      <c r="AI43">
        <v>0.13809329094735459</v>
      </c>
      <c r="AJ43">
        <v>-3.6544601386393094E-2</v>
      </c>
      <c r="AK43">
        <v>-5.772736334359807E-2</v>
      </c>
      <c r="AP43">
        <v>1.434041879252522E-2</v>
      </c>
      <c r="AQ43">
        <v>2.365823370704415E-2</v>
      </c>
      <c r="AR43">
        <v>3.7998652499569366E-2</v>
      </c>
      <c r="AS43">
        <v>-9.31781491451893E-3</v>
      </c>
    </row>
    <row r="44" spans="1:45">
      <c r="A44">
        <v>-0.14398183158239442</v>
      </c>
      <c r="B44">
        <v>-0.27309648457972635</v>
      </c>
      <c r="C44">
        <v>7.3775504425437691E-3</v>
      </c>
      <c r="D44">
        <v>1.9621455912928458E-2</v>
      </c>
      <c r="E44">
        <v>-7.5425991812546611E-3</v>
      </c>
      <c r="F44">
        <v>-9.7991063056531769E-2</v>
      </c>
      <c r="G44">
        <v>-3.6054549762630339E-2</v>
      </c>
      <c r="H44">
        <v>8.7405926779813813E-3</v>
      </c>
      <c r="I44">
        <v>0.11096871746924794</v>
      </c>
      <c r="J44">
        <v>-2.8843549554357639E-2</v>
      </c>
      <c r="K44">
        <v>4.7714460849970108E-2</v>
      </c>
      <c r="L44">
        <v>4.2465333830764562E-3</v>
      </c>
      <c r="M44">
        <v>-3.9840744054578089E-2</v>
      </c>
      <c r="N44">
        <v>9.2659729610513164E-2</v>
      </c>
      <c r="O44">
        <v>-0.10471742910126058</v>
      </c>
      <c r="P44">
        <v>-8.2485185761277613E-2</v>
      </c>
      <c r="Q44">
        <v>-4.6027595057867438E-2</v>
      </c>
      <c r="V44">
        <v>-3.3485411255624563E-2</v>
      </c>
      <c r="W44">
        <v>2.152143830348769E-2</v>
      </c>
      <c r="X44">
        <v>-1.1963972952136873E-2</v>
      </c>
      <c r="Y44">
        <v>-5.5006849559112253E-2</v>
      </c>
      <c r="AD44">
        <v>-3.2348626374373302E-3</v>
      </c>
      <c r="AE44">
        <v>9.3502537587137474E-2</v>
      </c>
      <c r="AF44">
        <v>9.6211207138591215E-2</v>
      </c>
      <c r="AG44">
        <v>4.041249147749193E-2</v>
      </c>
      <c r="AH44">
        <v>-4.1798150797125677E-2</v>
      </c>
      <c r="AI44">
        <v>6.5418872238357628E-2</v>
      </c>
      <c r="AJ44">
        <v>-2.6854031741831597E-2</v>
      </c>
      <c r="AK44">
        <v>-5.8311536592265456E-2</v>
      </c>
      <c r="AP44">
        <v>2.066831583411477E-2</v>
      </c>
      <c r="AQ44">
        <v>2.0460418255973629E-2</v>
      </c>
      <c r="AR44">
        <v>4.1128734090088395E-2</v>
      </c>
      <c r="AS44">
        <v>2.0789757814114115E-4</v>
      </c>
    </row>
    <row r="45" spans="1:45">
      <c r="A45">
        <v>-7.0968860493273889E-2</v>
      </c>
      <c r="B45">
        <v>-9.940269637596133E-2</v>
      </c>
      <c r="C45">
        <v>-1.1535952571536695E-2</v>
      </c>
      <c r="D45">
        <v>-8.5757913300925012E-3</v>
      </c>
      <c r="E45">
        <v>1.0472690011714247E-2</v>
      </c>
      <c r="F45">
        <v>-3.184820341418193E-2</v>
      </c>
      <c r="G45">
        <v>-4.8901532108747175E-2</v>
      </c>
      <c r="H45">
        <v>-1.0153663800788099E-2</v>
      </c>
      <c r="I45">
        <v>0.11522846151544849</v>
      </c>
      <c r="J45">
        <v>-6.33373384872149E-3</v>
      </c>
      <c r="K45">
        <v>3.0182235364872301E-2</v>
      </c>
      <c r="L45">
        <v>9.6810838857390724E-3</v>
      </c>
      <c r="M45">
        <v>-2.4407892257596375E-2</v>
      </c>
      <c r="N45">
        <v>7.0177351748499817E-2</v>
      </c>
      <c r="O45">
        <v>-5.0092935767224955E-2</v>
      </c>
      <c r="P45">
        <v>-6.3216330291768319E-2</v>
      </c>
      <c r="Q45">
        <v>-2.520341506287066E-2</v>
      </c>
      <c r="V45">
        <v>-1.2641128517440557E-2</v>
      </c>
      <c r="W45">
        <v>1.2228068707881495E-2</v>
      </c>
      <c r="X45">
        <v>-4.1305980955906249E-4</v>
      </c>
      <c r="Y45">
        <v>-2.4869197225322052E-2</v>
      </c>
      <c r="AD45">
        <v>5.4489424900869943E-2</v>
      </c>
      <c r="AE45">
        <v>2.2608963490821726E-2</v>
      </c>
      <c r="AF45">
        <v>6.108509468183998E-2</v>
      </c>
      <c r="AG45">
        <v>1.7522679644591754E-2</v>
      </c>
      <c r="AH45">
        <v>-1.1493866552554577E-2</v>
      </c>
      <c r="AI45">
        <v>1.7847045785393721E-2</v>
      </c>
      <c r="AJ45">
        <v>-5.6065303238150288E-3</v>
      </c>
      <c r="AK45">
        <v>-4.1439152807781349E-2</v>
      </c>
      <c r="AP45">
        <v>1.4376707352420772E-2</v>
      </c>
      <c r="AQ45">
        <v>1.1314017584106295E-2</v>
      </c>
      <c r="AR45">
        <v>2.5690724936527069E-2</v>
      </c>
      <c r="AS45">
        <v>3.0626897683144767E-3</v>
      </c>
    </row>
    <row r="46" spans="1:45">
      <c r="A46">
        <v>0</v>
      </c>
      <c r="B46">
        <v>0</v>
      </c>
      <c r="C46">
        <v>0</v>
      </c>
      <c r="D46">
        <v>0</v>
      </c>
      <c r="E46">
        <v>0</v>
      </c>
      <c r="F46">
        <v>0</v>
      </c>
      <c r="G46">
        <v>0</v>
      </c>
      <c r="H46">
        <v>0</v>
      </c>
      <c r="I46">
        <v>0</v>
      </c>
      <c r="J46">
        <v>0</v>
      </c>
      <c r="K46">
        <v>0</v>
      </c>
      <c r="L46">
        <v>0</v>
      </c>
      <c r="M46">
        <v>0</v>
      </c>
      <c r="N46">
        <v>0</v>
      </c>
      <c r="O46">
        <v>0</v>
      </c>
      <c r="P46">
        <v>0</v>
      </c>
      <c r="Q46">
        <v>0</v>
      </c>
      <c r="V46">
        <v>0</v>
      </c>
      <c r="W46">
        <v>0</v>
      </c>
      <c r="X46">
        <v>0</v>
      </c>
      <c r="Y46">
        <v>0</v>
      </c>
      <c r="AD46">
        <v>0</v>
      </c>
      <c r="AE46">
        <v>0</v>
      </c>
      <c r="AF46">
        <v>0</v>
      </c>
      <c r="AG46">
        <v>0</v>
      </c>
      <c r="AH46">
        <v>0</v>
      </c>
      <c r="AI46">
        <v>0</v>
      </c>
      <c r="AJ46">
        <v>0</v>
      </c>
      <c r="AK46">
        <v>0</v>
      </c>
      <c r="AP46">
        <v>0</v>
      </c>
      <c r="AQ46">
        <v>0</v>
      </c>
      <c r="AR46">
        <v>0</v>
      </c>
      <c r="AS46">
        <v>0</v>
      </c>
    </row>
    <row r="47" spans="1:45">
      <c r="A47">
        <v>-6.9587337141971961E-2</v>
      </c>
      <c r="B47">
        <v>-5.6710284115943921E-3</v>
      </c>
      <c r="C47">
        <v>2.4192295200139019E-2</v>
      </c>
      <c r="D47">
        <v>2.8176244098470846E-3</v>
      </c>
      <c r="E47">
        <v>-5.0109189009706373E-2</v>
      </c>
      <c r="F47">
        <v>0.10696841748076258</v>
      </c>
      <c r="G47">
        <v>-3.4564255252577003E-2</v>
      </c>
      <c r="H47">
        <v>-1.4150353891096673E-2</v>
      </c>
      <c r="I47">
        <v>-1.3792474482815814E-2</v>
      </c>
      <c r="J47">
        <v>2.5685895148410604E-2</v>
      </c>
      <c r="K47">
        <v>-1.0898158441495776E-3</v>
      </c>
      <c r="L47">
        <v>-3.3678380252656015E-2</v>
      </c>
      <c r="M47">
        <v>4.4273086606163914E-2</v>
      </c>
      <c r="N47">
        <v>9.2666612615226462E-3</v>
      </c>
      <c r="O47">
        <v>5.8000395109067293E-2</v>
      </c>
      <c r="P47">
        <v>3.0918556553270138E-2</v>
      </c>
      <c r="Q47">
        <v>1.9660480976762817E-3</v>
      </c>
      <c r="V47">
        <v>4.7909497400171622E-3</v>
      </c>
      <c r="W47">
        <v>1.0002912457548502E-2</v>
      </c>
      <c r="X47">
        <v>1.4793862197565663E-2</v>
      </c>
      <c r="Y47">
        <v>-5.2119627175313396E-3</v>
      </c>
      <c r="AD47">
        <v>-2.7393154283079701E-2</v>
      </c>
      <c r="AE47">
        <v>3.1944243107132647E-2</v>
      </c>
      <c r="AF47">
        <v>-1.6008503062965751E-2</v>
      </c>
      <c r="AG47">
        <v>-6.0108945022419258E-2</v>
      </c>
      <c r="AH47">
        <v>4.6469245670064385E-3</v>
      </c>
      <c r="AI47">
        <v>-2.8275421751598404E-2</v>
      </c>
      <c r="AJ47">
        <v>3.1622177573942256E-4</v>
      </c>
      <c r="AK47">
        <v>2.5980720801976276E-2</v>
      </c>
      <c r="AP47">
        <v>-8.6122392335260412E-3</v>
      </c>
      <c r="AQ47">
        <v>1.0191034752149301E-2</v>
      </c>
      <c r="AR47">
        <v>1.5787955186232598E-3</v>
      </c>
      <c r="AS47">
        <v>-1.8803273985675342E-2</v>
      </c>
    </row>
    <row r="48" spans="1:45">
      <c r="A48">
        <v>-6.3702588615642153E-2</v>
      </c>
      <c r="B48">
        <v>-0.1017706186426679</v>
      </c>
      <c r="C48">
        <v>5.6530600486534896E-2</v>
      </c>
      <c r="D48">
        <v>4.2903878112049751E-2</v>
      </c>
      <c r="E48">
        <v>-9.8480570592864664E-2</v>
      </c>
      <c r="F48">
        <v>0.10192687839256764</v>
      </c>
      <c r="G48">
        <v>-3.5863926451519895E-2</v>
      </c>
      <c r="H48">
        <v>-3.8845429517206861E-3</v>
      </c>
      <c r="I48">
        <v>-4.4053398854967979E-2</v>
      </c>
      <c r="J48">
        <v>0.10768741468177775</v>
      </c>
      <c r="K48">
        <v>9.9927954475773628E-3</v>
      </c>
      <c r="L48">
        <v>-4.5446780558646038E-2</v>
      </c>
      <c r="M48">
        <v>7.7870623263283673E-2</v>
      </c>
      <c r="N48">
        <v>-1.9184739448402599E-2</v>
      </c>
      <c r="O48">
        <v>0.10319731094449958</v>
      </c>
      <c r="P48">
        <v>9.8787825010510311E-2</v>
      </c>
      <c r="Q48">
        <v>9.4549452271470852E-2</v>
      </c>
      <c r="V48">
        <v>1.6532918381990586E-2</v>
      </c>
      <c r="W48">
        <v>1.7458861850491714E-2</v>
      </c>
      <c r="X48">
        <v>3.3991780232482297E-2</v>
      </c>
      <c r="Y48">
        <v>-9.2594346850112877E-4</v>
      </c>
      <c r="AD48">
        <v>-8.6222744807483931E-2</v>
      </c>
      <c r="AE48">
        <v>4.0213514733158789E-2</v>
      </c>
      <c r="AF48">
        <v>-5.5131868297426667E-2</v>
      </c>
      <c r="AG48">
        <v>-0.24443776474124257</v>
      </c>
      <c r="AH48">
        <v>1.6533143722767596E-2</v>
      </c>
      <c r="AI48">
        <v>-5.0473948891670978E-3</v>
      </c>
      <c r="AJ48">
        <v>1.0754004210339341E-3</v>
      </c>
      <c r="AK48">
        <v>6.0912502235261345E-3</v>
      </c>
      <c r="AP48">
        <v>-4.0865807954354225E-2</v>
      </c>
      <c r="AQ48">
        <v>3.055512816355992E-2</v>
      </c>
      <c r="AR48">
        <v>-1.0310679790794305E-2</v>
      </c>
      <c r="AS48">
        <v>-7.1420936117914141E-2</v>
      </c>
    </row>
    <row r="49" spans="1:45">
      <c r="A49">
        <v>-9.0006598558147966E-2</v>
      </c>
      <c r="B49">
        <v>-0.10894641202605992</v>
      </c>
      <c r="C49">
        <v>8.142845346117647E-2</v>
      </c>
      <c r="D49">
        <v>4.1738078435411441E-2</v>
      </c>
      <c r="E49">
        <v>-0.18021385145333732</v>
      </c>
      <c r="F49">
        <v>0.16254498155144381</v>
      </c>
      <c r="G49">
        <v>-4.928492063738818E-2</v>
      </c>
      <c r="H49">
        <v>4.7727149742701341E-3</v>
      </c>
      <c r="I49">
        <v>-9.6260377319368193E-2</v>
      </c>
      <c r="J49">
        <v>0.14415599279507169</v>
      </c>
      <c r="K49">
        <v>-7.7596031282426425E-3</v>
      </c>
      <c r="L49">
        <v>-3.9610340176895131E-2</v>
      </c>
      <c r="M49">
        <v>5.858054117959427E-2</v>
      </c>
      <c r="N49">
        <v>-2.5086584018267022E-2</v>
      </c>
      <c r="O49">
        <v>0.14443269011678994</v>
      </c>
      <c r="P49">
        <v>5.1262219978193135E-2</v>
      </c>
      <c r="Q49">
        <v>0.1875945900775676</v>
      </c>
      <c r="V49">
        <v>1.6431857367753655E-2</v>
      </c>
      <c r="W49">
        <v>2.4982215867988943E-2</v>
      </c>
      <c r="X49">
        <v>4.1414073235742602E-2</v>
      </c>
      <c r="Y49">
        <v>-8.5503585002352882E-3</v>
      </c>
      <c r="AD49">
        <v>-3.1955965583689516E-2</v>
      </c>
      <c r="AE49">
        <v>5.7059450332728634E-2</v>
      </c>
      <c r="AF49">
        <v>-7.1955068401303501E-2</v>
      </c>
      <c r="AG49">
        <v>-0.36829271128807028</v>
      </c>
      <c r="AH49">
        <v>-3.1373316135148155E-3</v>
      </c>
      <c r="AI49">
        <v>-6.3307281729851561E-2</v>
      </c>
      <c r="AJ49">
        <v>2.2036914235580962E-2</v>
      </c>
      <c r="AK49">
        <v>7.3885709051834114E-3</v>
      </c>
      <c r="AP49">
        <v>-5.6520427892867084E-2</v>
      </c>
      <c r="AQ49">
        <v>4.4382074683151751E-2</v>
      </c>
      <c r="AR49">
        <v>-1.2138353209715333E-2</v>
      </c>
      <c r="AS49">
        <v>-0.10090250257601883</v>
      </c>
    </row>
    <row r="50" spans="1:45">
      <c r="A50">
        <v>-0.13013233614588504</v>
      </c>
      <c r="B50">
        <v>-3.3317592115595929E-2</v>
      </c>
      <c r="C50">
        <v>0.11536545746065133</v>
      </c>
      <c r="D50">
        <v>3.6911907789290356E-2</v>
      </c>
      <c r="E50">
        <v>-0.12255698601111013</v>
      </c>
      <c r="F50">
        <v>8.8313001105624123E-2</v>
      </c>
      <c r="G50">
        <v>-0.11821680581181704</v>
      </c>
      <c r="H50">
        <v>0.17137486993488049</v>
      </c>
      <c r="I50">
        <v>-0.128636018058433</v>
      </c>
      <c r="J50">
        <v>0.16766025886075964</v>
      </c>
      <c r="K50">
        <v>-4.4898151927482477E-2</v>
      </c>
      <c r="L50">
        <v>-4.4750282569574806E-2</v>
      </c>
      <c r="M50">
        <v>6.6241753744218951E-2</v>
      </c>
      <c r="N50">
        <v>-2.9503567005169984E-2</v>
      </c>
      <c r="O50">
        <v>0.18214616166077813</v>
      </c>
      <c r="P50">
        <v>0.19923349756062603</v>
      </c>
      <c r="Q50">
        <v>0.2588958417758741</v>
      </c>
      <c r="V50">
        <v>3.7301824132213807E-2</v>
      </c>
      <c r="W50">
        <v>3.0584210021395435E-2</v>
      </c>
      <c r="X50">
        <v>6.7886034153609248E-2</v>
      </c>
      <c r="Y50">
        <v>6.7176141108183721E-3</v>
      </c>
      <c r="AD50">
        <v>2.5856503296434963E-2</v>
      </c>
      <c r="AE50">
        <v>9.002941907281109E-2</v>
      </c>
      <c r="AF50">
        <v>-0.24976762572905398</v>
      </c>
      <c r="AG50">
        <v>-0.54956892456728834</v>
      </c>
      <c r="AH50">
        <v>-6.1343052993894975E-2</v>
      </c>
      <c r="AI50">
        <v>-9.6913394558554522E-2</v>
      </c>
      <c r="AJ50">
        <v>7.8519756344780756E-2</v>
      </c>
      <c r="AK50">
        <v>2.4347559319265522E-2</v>
      </c>
      <c r="AP50">
        <v>-9.2354969976937429E-2</v>
      </c>
      <c r="AQ50">
        <v>7.1808998520311446E-2</v>
      </c>
      <c r="AR50">
        <v>-2.0545971456625983E-2</v>
      </c>
      <c r="AS50">
        <v>-0.16416396849724887</v>
      </c>
    </row>
    <row r="51" spans="1:45">
      <c r="A51">
        <v>-0.19862528048200345</v>
      </c>
      <c r="B51">
        <v>3.1138518823574657E-3</v>
      </c>
      <c r="C51">
        <v>0.16948583499361469</v>
      </c>
      <c r="D51">
        <v>6.578614209321948E-2</v>
      </c>
      <c r="E51">
        <v>-2.6935656900962501E-2</v>
      </c>
      <c r="F51">
        <v>3.9292969428547431E-2</v>
      </c>
      <c r="G51">
        <v>-8.1987647729804755E-2</v>
      </c>
      <c r="H51">
        <v>0.20266600489261014</v>
      </c>
      <c r="I51">
        <v>-0.16483258209159379</v>
      </c>
      <c r="J51">
        <v>0.17271052067398504</v>
      </c>
      <c r="K51">
        <v>-6.8945325741814445E-2</v>
      </c>
      <c r="L51">
        <v>-7.7841384426039328E-2</v>
      </c>
      <c r="M51">
        <v>9.163422268022689E-2</v>
      </c>
      <c r="N51">
        <v>-2.4260922830195319E-2</v>
      </c>
      <c r="O51">
        <v>0.16268463600463379</v>
      </c>
      <c r="P51">
        <v>0.24829249480937787</v>
      </c>
      <c r="Q51">
        <v>0.40305237431943775</v>
      </c>
      <c r="V51">
        <v>5.3840603033858646E-2</v>
      </c>
      <c r="W51">
        <v>3.7321933536439679E-2</v>
      </c>
      <c r="X51">
        <v>9.1162536570298325E-2</v>
      </c>
      <c r="Y51">
        <v>1.6518669497418967E-2</v>
      </c>
      <c r="AD51">
        <v>-2.8832668532741079E-2</v>
      </c>
      <c r="AE51">
        <v>6.3846408161018886E-2</v>
      </c>
      <c r="AF51">
        <v>-0.41729658192472785</v>
      </c>
      <c r="AG51">
        <v>-0.76456217806976023</v>
      </c>
      <c r="AH51">
        <v>-0.12341807801018656</v>
      </c>
      <c r="AI51">
        <v>-9.7832318899917975E-2</v>
      </c>
      <c r="AJ51">
        <v>0.10633059099992431</v>
      </c>
      <c r="AK51">
        <v>3.5877666769892014E-2</v>
      </c>
      <c r="AP51">
        <v>-0.1532358949383123</v>
      </c>
      <c r="AQ51">
        <v>9.8653322634216709E-2</v>
      </c>
      <c r="AR51">
        <v>-5.4582572304095592E-2</v>
      </c>
      <c r="AS51">
        <v>-0.25188921757252902</v>
      </c>
    </row>
    <row r="52" spans="1:45">
      <c r="A52">
        <v>-0.18398909866489244</v>
      </c>
      <c r="B52">
        <v>-3.0686919575998672E-2</v>
      </c>
      <c r="C52">
        <v>0.15459494986988664</v>
      </c>
      <c r="D52">
        <v>5.325248001282358E-2</v>
      </c>
      <c r="E52">
        <v>2.6648339002161514E-2</v>
      </c>
      <c r="F52">
        <v>-1.4991660440200061E-4</v>
      </c>
      <c r="G52">
        <v>-0.10140503545810874</v>
      </c>
      <c r="H52">
        <v>0.51912744736352467</v>
      </c>
      <c r="I52">
        <v>-0.14051199829847971</v>
      </c>
      <c r="J52">
        <v>0.2100630080922723</v>
      </c>
      <c r="K52">
        <v>-6.6958080929631625E-2</v>
      </c>
      <c r="L52">
        <v>-0.1067188252132617</v>
      </c>
      <c r="M52">
        <v>6.9730201196007202E-2</v>
      </c>
      <c r="N52">
        <v>-3.0762585555894617E-3</v>
      </c>
      <c r="O52">
        <v>0.16376498956445218</v>
      </c>
      <c r="P52">
        <v>0.13854874495796299</v>
      </c>
      <c r="Q52">
        <v>0.57610991202625017</v>
      </c>
      <c r="V52">
        <v>7.5196702281469227E-2</v>
      </c>
      <c r="W52">
        <v>4.9627168534044482E-2</v>
      </c>
      <c r="X52">
        <v>0.12482387081551372</v>
      </c>
      <c r="Y52">
        <v>2.5569533747424746E-2</v>
      </c>
      <c r="AD52">
        <v>-9.4650438723065999E-2</v>
      </c>
      <c r="AE52">
        <v>5.9467477586036488E-2</v>
      </c>
      <c r="AF52">
        <v>-0.54655349516692864</v>
      </c>
      <c r="AG52">
        <v>-0.96471437772424229</v>
      </c>
      <c r="AH52">
        <v>-0.19477131215476806</v>
      </c>
      <c r="AI52">
        <v>-0.10113459292486282</v>
      </c>
      <c r="AJ52">
        <v>9.7558741462035026E-2</v>
      </c>
      <c r="AK52">
        <v>4.285928867461497E-2</v>
      </c>
      <c r="AP52">
        <v>-0.21274233862139769</v>
      </c>
      <c r="AQ52">
        <v>0.12210676538054582</v>
      </c>
      <c r="AR52">
        <v>-9.0635573240851863E-2</v>
      </c>
      <c r="AS52">
        <v>-0.33484910400194351</v>
      </c>
    </row>
    <row r="53" spans="1:45">
      <c r="A53">
        <v>-0.22934720111387197</v>
      </c>
      <c r="B53">
        <v>-0.14873136729739045</v>
      </c>
      <c r="C53">
        <v>0.22612380044532426</v>
      </c>
      <c r="D53">
        <v>6.3836779475031191E-2</v>
      </c>
      <c r="E53">
        <v>5.8377418126719094E-2</v>
      </c>
      <c r="F53">
        <v>-5.2610181873739281E-2</v>
      </c>
      <c r="G53">
        <v>-6.7589510634530198E-2</v>
      </c>
      <c r="H53">
        <v>0.72831232940708202</v>
      </c>
      <c r="I53">
        <v>-4.7080535279656305E-2</v>
      </c>
      <c r="J53">
        <v>0.19963409548426014</v>
      </c>
      <c r="K53">
        <v>-6.8120246573975529E-2</v>
      </c>
      <c r="L53">
        <v>-0.12757611517645373</v>
      </c>
      <c r="M53">
        <v>7.8033766757227008E-2</v>
      </c>
      <c r="N53">
        <v>-6.480766026979623E-2</v>
      </c>
      <c r="O53">
        <v>0.12558894239683038</v>
      </c>
      <c r="P53">
        <v>0.19506944439294238</v>
      </c>
      <c r="Q53">
        <v>0.77050360142671015</v>
      </c>
      <c r="V53">
        <v>9.6448079981924298E-2</v>
      </c>
      <c r="W53">
        <v>6.5491906426339633E-2</v>
      </c>
      <c r="X53">
        <v>0.16193998640826393</v>
      </c>
      <c r="Y53">
        <v>3.0956173555584665E-2</v>
      </c>
      <c r="AD53">
        <v>-0.10155272583910546</v>
      </c>
      <c r="AE53">
        <v>0.10874056557180728</v>
      </c>
      <c r="AF53">
        <v>-0.71292229851567668</v>
      </c>
      <c r="AG53">
        <v>-1.0956547983003571</v>
      </c>
      <c r="AH53">
        <v>-0.36062325980131904</v>
      </c>
      <c r="AI53">
        <v>-0.10953142617398937</v>
      </c>
      <c r="AJ53">
        <v>7.3898978980367236E-2</v>
      </c>
      <c r="AK53">
        <v>6.4984359815273451E-2</v>
      </c>
      <c r="AP53">
        <v>-0.26658257553287495</v>
      </c>
      <c r="AQ53">
        <v>0.14442305832079785</v>
      </c>
      <c r="AR53">
        <v>-0.1221595172120771</v>
      </c>
      <c r="AS53">
        <v>-0.41100563385367284</v>
      </c>
    </row>
    <row r="54" spans="1:45">
      <c r="A54">
        <v>-0.15046954562108583</v>
      </c>
      <c r="B54">
        <v>-8.1167370181606024E-2</v>
      </c>
      <c r="C54">
        <v>0.22900323514004745</v>
      </c>
      <c r="D54">
        <v>6.8245477070759911E-2</v>
      </c>
      <c r="E54">
        <v>9.1965615967247893E-2</v>
      </c>
      <c r="F54">
        <v>-2.1839582260900214E-2</v>
      </c>
      <c r="G54">
        <v>-0.12263061416405921</v>
      </c>
      <c r="H54">
        <v>0.79420823806132579</v>
      </c>
      <c r="I54">
        <v>-5.2394121780957786E-2</v>
      </c>
      <c r="J54">
        <v>0.24670122218833446</v>
      </c>
      <c r="K54">
        <v>-7.6822144321482155E-2</v>
      </c>
      <c r="L54">
        <v>-0.13375722113040328</v>
      </c>
      <c r="M54">
        <v>9.1835582803658361E-2</v>
      </c>
      <c r="N54">
        <v>-4.1245779199311716E-2</v>
      </c>
      <c r="O54">
        <v>0.12040042804784878</v>
      </c>
      <c r="P54">
        <v>0.18135521923045728</v>
      </c>
      <c r="Q54">
        <v>0.93713123115257457</v>
      </c>
      <c r="V54">
        <v>0.12238352182367342</v>
      </c>
      <c r="W54">
        <v>7.2444029062008683E-2</v>
      </c>
      <c r="X54">
        <v>0.1948275508856821</v>
      </c>
      <c r="Y54">
        <v>4.9939492761664733E-2</v>
      </c>
      <c r="AD54">
        <v>-6.316097617327382E-2</v>
      </c>
      <c r="AE54">
        <v>6.2464655910623723E-2</v>
      </c>
      <c r="AF54">
        <v>-0.88766269457330982</v>
      </c>
      <c r="AG54">
        <v>-1.2107542695476421</v>
      </c>
      <c r="AH54">
        <v>-0.5818476963408119</v>
      </c>
      <c r="AJ54">
        <v>7.7933782593276324E-2</v>
      </c>
      <c r="AK54">
        <v>3.4129682530881222E-2</v>
      </c>
      <c r="AP54">
        <v>-0.3669853593714652</v>
      </c>
      <c r="AQ54">
        <v>0.17558366034875561</v>
      </c>
      <c r="AR54">
        <v>-0.19140169902270959</v>
      </c>
      <c r="AS54">
        <v>-0.54256901972022087</v>
      </c>
    </row>
    <row r="55" spans="1:45">
      <c r="A55">
        <v>-9.4787154431907661E-2</v>
      </c>
      <c r="B55">
        <v>-5.3429937885963064E-2</v>
      </c>
      <c r="C55">
        <v>0.29951707103701763</v>
      </c>
      <c r="D55">
        <v>4.1279813113235295E-2</v>
      </c>
      <c r="E55">
        <v>9.563661850215488E-2</v>
      </c>
      <c r="F55">
        <v>-7.3782787025591767E-2</v>
      </c>
      <c r="G55">
        <v>-7.0458227002326984E-2</v>
      </c>
      <c r="H55">
        <v>0.90421206656071362</v>
      </c>
      <c r="I55">
        <v>-4.3511156774115267E-2</v>
      </c>
      <c r="J55">
        <v>0.28475483111406413</v>
      </c>
      <c r="K55">
        <v>-9.0811244867997742E-2</v>
      </c>
      <c r="L55">
        <v>-0.12870006272325718</v>
      </c>
      <c r="M55">
        <v>7.8336885598444567E-2</v>
      </c>
      <c r="N55">
        <v>-0.12336737533477704</v>
      </c>
      <c r="O55">
        <v>9.4724833383932672E-2</v>
      </c>
      <c r="P55">
        <v>0.22430337058628114</v>
      </c>
      <c r="Q55">
        <v>1.1708603855580202</v>
      </c>
      <c r="V55">
        <v>0.14792811349458401</v>
      </c>
      <c r="W55">
        <v>8.6007038857053159E-2</v>
      </c>
      <c r="X55">
        <v>0.23393515235163717</v>
      </c>
      <c r="Y55">
        <v>6.1921074637530854E-2</v>
      </c>
      <c r="AD55">
        <v>-6.2099159334710108E-2</v>
      </c>
      <c r="AE55">
        <v>-4.1021847703010983E-2</v>
      </c>
      <c r="AF55">
        <v>-1.0490926498861923</v>
      </c>
      <c r="AG55">
        <v>-1.3228646813596057</v>
      </c>
      <c r="AH55">
        <v>-0.72962872045128113</v>
      </c>
      <c r="AJ55">
        <v>6.2637687730438651E-2</v>
      </c>
      <c r="AK55">
        <v>4.8515359104274458E-2</v>
      </c>
      <c r="AP55">
        <v>-0.44193628741429819</v>
      </c>
      <c r="AQ55">
        <v>0.19377282257834264</v>
      </c>
      <c r="AR55">
        <v>-0.24816346483595556</v>
      </c>
      <c r="AS55">
        <v>-0.63570910999264085</v>
      </c>
    </row>
    <row r="56" spans="1:45">
      <c r="A56">
        <v>-0.16179365916078559</v>
      </c>
      <c r="B56">
        <v>4.912263880818335E-2</v>
      </c>
      <c r="C56">
        <v>0.34644385926604471</v>
      </c>
      <c r="D56">
        <v>6.4682253834175307E-2</v>
      </c>
      <c r="E56">
        <v>0.13235284338207842</v>
      </c>
      <c r="F56">
        <v>-1.7378677673654419E-2</v>
      </c>
      <c r="G56">
        <v>-4.74692941304167E-2</v>
      </c>
      <c r="H56">
        <v>1.0233723605220659</v>
      </c>
      <c r="I56">
        <v>-7.5273335039699241E-2</v>
      </c>
      <c r="J56">
        <v>0.25051316641737387</v>
      </c>
      <c r="K56">
        <v>-9.5303515079492307E-2</v>
      </c>
      <c r="L56">
        <v>-0.15105542623088353</v>
      </c>
      <c r="M56">
        <v>5.8260657990685139E-2</v>
      </c>
      <c r="N56">
        <v>-3.4861610670607224E-2</v>
      </c>
      <c r="O56">
        <v>9.150494960143829E-2</v>
      </c>
      <c r="P56">
        <v>0.28991792987945364</v>
      </c>
      <c r="Q56">
        <v>1.2483987498259044</v>
      </c>
      <c r="V56">
        <v>0.17479022891422732</v>
      </c>
      <c r="W56">
        <v>9.2415546880359356E-2</v>
      </c>
      <c r="X56">
        <v>0.26720577579458671</v>
      </c>
      <c r="Y56">
        <v>8.2374682033867969E-2</v>
      </c>
      <c r="AD56">
        <v>8.8723873970217859E-3</v>
      </c>
      <c r="AE56">
        <v>-2.0995795337080889E-2</v>
      </c>
      <c r="AF56">
        <v>-1.1883337343817411</v>
      </c>
      <c r="AG56">
        <v>-1.3623623798753264</v>
      </c>
      <c r="AH56">
        <v>-0.93304424660980045</v>
      </c>
      <c r="AJ56">
        <v>6.2044014641338185E-2</v>
      </c>
      <c r="AK56">
        <v>4.3594264099708624E-2</v>
      </c>
      <c r="AP56">
        <v>-0.48431792715226862</v>
      </c>
      <c r="AQ56">
        <v>0.21529748432535134</v>
      </c>
      <c r="AR56">
        <v>-0.26902044282691728</v>
      </c>
      <c r="AS56">
        <v>-0.69961541147761996</v>
      </c>
    </row>
    <row r="57" spans="1:45">
      <c r="A57">
        <v>-0.21816877152085357</v>
      </c>
      <c r="B57">
        <v>6.5980384357912314E-2</v>
      </c>
      <c r="C57">
        <v>0.35078889093041071</v>
      </c>
      <c r="D57">
        <v>5.6144723566279933E-2</v>
      </c>
      <c r="E57">
        <v>0.16773184740680652</v>
      </c>
      <c r="F57">
        <v>-8.2265896341855826E-2</v>
      </c>
      <c r="G57">
        <v>-4.2696126672837564E-2</v>
      </c>
      <c r="H57">
        <v>1.1503107498720666</v>
      </c>
      <c r="I57">
        <v>-8.6041029920137582E-2</v>
      </c>
      <c r="J57">
        <v>0.20205708454872132</v>
      </c>
      <c r="K57">
        <v>-8.0653252872062375E-2</v>
      </c>
      <c r="L57">
        <v>-0.18251052902294301</v>
      </c>
      <c r="M57">
        <v>6.2923943212079975E-2</v>
      </c>
      <c r="N57">
        <v>-7.6110632546618096E-2</v>
      </c>
      <c r="O57">
        <v>9.6998011128337169E-2</v>
      </c>
      <c r="P57">
        <v>0.42472418785414257</v>
      </c>
      <c r="Q57">
        <v>1.3743196990589124</v>
      </c>
      <c r="V57">
        <v>0.18726666370813891</v>
      </c>
      <c r="W57">
        <v>0.1041193648053091</v>
      </c>
      <c r="X57">
        <v>0.29138602851344803</v>
      </c>
      <c r="Y57">
        <v>8.3147298902829805E-2</v>
      </c>
      <c r="AD57">
        <v>8.9822345224638722E-2</v>
      </c>
      <c r="AE57">
        <v>-8.4356598568069832E-2</v>
      </c>
      <c r="AF57">
        <v>-1.3981627579194262</v>
      </c>
      <c r="AG57">
        <v>-1.3997512199362325</v>
      </c>
      <c r="AH57">
        <v>-1.0397985622949566</v>
      </c>
      <c r="AJ57">
        <v>4.5320366796081812E-2</v>
      </c>
      <c r="AK57">
        <v>3.7033388342861295E-2</v>
      </c>
      <c r="AP57">
        <v>-0.53569900547930049</v>
      </c>
      <c r="AQ57">
        <v>0.23590405893224423</v>
      </c>
      <c r="AR57">
        <v>-0.2997949465470563</v>
      </c>
      <c r="AS57">
        <v>-0.77160306441154469</v>
      </c>
    </row>
    <row r="58" spans="1:45">
      <c r="A58">
        <v>-0.26160399472202311</v>
      </c>
      <c r="B58">
        <v>6.9570484833582746E-2</v>
      </c>
      <c r="C58">
        <v>0.38315606329379398</v>
      </c>
      <c r="D58">
        <v>6.097591529961853E-2</v>
      </c>
      <c r="E58">
        <v>0.1072845690486724</v>
      </c>
      <c r="F58">
        <v>-5.2247804565010825E-2</v>
      </c>
      <c r="G58">
        <v>-7.6530588919246079E-3</v>
      </c>
      <c r="H58">
        <v>1.0933540157994817</v>
      </c>
      <c r="I58">
        <v>-0.10470908465478627</v>
      </c>
      <c r="J58">
        <v>0.21211925126311101</v>
      </c>
      <c r="K58">
        <v>-7.6961539649221589E-2</v>
      </c>
      <c r="L58">
        <v>-0.18356947581921779</v>
      </c>
      <c r="M58">
        <v>6.6239301725478927E-2</v>
      </c>
      <c r="N58">
        <v>-6.7655009008372513E-2</v>
      </c>
      <c r="O58">
        <v>9.8766873793831977E-2</v>
      </c>
      <c r="P58">
        <v>0.41327124699219797</v>
      </c>
      <c r="Q58">
        <v>1.3929504033745992</v>
      </c>
      <c r="V58">
        <v>0.18489930341845953</v>
      </c>
      <c r="W58">
        <v>0.10344031528772235</v>
      </c>
      <c r="X58">
        <v>0.28833961870618185</v>
      </c>
      <c r="Y58">
        <v>8.1458988130737181E-2</v>
      </c>
      <c r="AD58">
        <v>0.167848197837279</v>
      </c>
      <c r="AE58">
        <v>-0.11863915951943195</v>
      </c>
      <c r="AF58">
        <v>-1.5101013040632092</v>
      </c>
      <c r="AG58">
        <v>-1.4132501442016294</v>
      </c>
      <c r="AH58">
        <v>-1.1383111810465996</v>
      </c>
      <c r="AJ58">
        <v>3.4556981562778644E-2</v>
      </c>
      <c r="AK58">
        <v>1.7030866680171397E-2</v>
      </c>
      <c r="AP58">
        <v>-0.56583796325009161</v>
      </c>
      <c r="AQ58">
        <v>0.25003549977631917</v>
      </c>
      <c r="AR58">
        <v>-0.31580246347377244</v>
      </c>
      <c r="AS58">
        <v>-0.81587346302641084</v>
      </c>
    </row>
    <row r="59" spans="1:45">
      <c r="A59">
        <v>-0.2414683555226993</v>
      </c>
      <c r="B59">
        <v>1.1489621496346913E-2</v>
      </c>
      <c r="C59">
        <v>0.39449954740988502</v>
      </c>
      <c r="D59">
        <v>4.4117416282565457E-2</v>
      </c>
      <c r="E59">
        <v>3.0529036583290925E-2</v>
      </c>
      <c r="F59">
        <v>5.8155622944663921E-2</v>
      </c>
      <c r="G59">
        <v>-2.3324031331998951E-2</v>
      </c>
      <c r="H59">
        <v>1.2057148793801296</v>
      </c>
      <c r="I59">
        <v>-0.11678956536731411</v>
      </c>
      <c r="J59">
        <v>0.24186954180065817</v>
      </c>
      <c r="K59">
        <v>-7.4461569324997368E-2</v>
      </c>
      <c r="L59">
        <v>-0.17371422326075964</v>
      </c>
      <c r="M59">
        <v>7.1522347109756496E-2</v>
      </c>
      <c r="N59">
        <v>-0.12849728191171783</v>
      </c>
      <c r="O59">
        <v>0.10195991373212943</v>
      </c>
      <c r="P59">
        <v>0.51105465891092261</v>
      </c>
      <c r="Q59">
        <v>1.5380945297278343</v>
      </c>
      <c r="V59">
        <v>0.20298541697992328</v>
      </c>
      <c r="W59">
        <v>0.11404231172353126</v>
      </c>
      <c r="X59">
        <v>0.31702772870345453</v>
      </c>
      <c r="Y59">
        <v>8.8943105256392027E-2</v>
      </c>
      <c r="AD59">
        <v>0.29016083153535688</v>
      </c>
      <c r="AE59">
        <v>-9.5723184825062396E-2</v>
      </c>
      <c r="AF59">
        <v>-1.5758403160277223</v>
      </c>
      <c r="AG59">
        <v>-1.4158257183320022</v>
      </c>
      <c r="AH59">
        <v>-1.2391326193421008</v>
      </c>
      <c r="AJ59">
        <v>7.4793518701845585E-3</v>
      </c>
      <c r="AK59">
        <v>-1.5264636437084478E-2</v>
      </c>
      <c r="AP59">
        <v>-0.57773518450834727</v>
      </c>
      <c r="AQ59">
        <v>0.26459208285775715</v>
      </c>
      <c r="AR59">
        <v>-0.31314310165059012</v>
      </c>
      <c r="AS59">
        <v>-0.84232726736610442</v>
      </c>
    </row>
    <row r="60" spans="1:45">
      <c r="A60">
        <v>-0.26750465623644371</v>
      </c>
      <c r="B60">
        <v>1.5140368695035544E-2</v>
      </c>
      <c r="C60">
        <v>0.35386205646403057</v>
      </c>
      <c r="D60">
        <v>7.097862742348654E-2</v>
      </c>
      <c r="E60">
        <v>-2.5504216419343584E-2</v>
      </c>
      <c r="F60">
        <v>9.4812293450599272E-2</v>
      </c>
      <c r="G60">
        <v>9.9470563729349815E-2</v>
      </c>
      <c r="H60">
        <v>1.1685958158455727</v>
      </c>
      <c r="I60">
        <v>-0.15746217000691298</v>
      </c>
      <c r="J60">
        <v>0.26388056713260633</v>
      </c>
      <c r="K60">
        <v>-8.114847134691483E-2</v>
      </c>
      <c r="L60">
        <v>-0.16086541214907213</v>
      </c>
      <c r="M60">
        <v>9.2182210844711648E-2</v>
      </c>
      <c r="N60">
        <v>-8.2323392101911086E-2</v>
      </c>
      <c r="O60">
        <v>0.10208975458363001</v>
      </c>
      <c r="P60">
        <v>0.49455674439082675</v>
      </c>
      <c r="Q60">
        <v>1.5039803482850771</v>
      </c>
      <c r="V60">
        <v>0.20498476662260751</v>
      </c>
      <c r="W60">
        <v>0.11081151197145805</v>
      </c>
      <c r="X60">
        <v>0.31579627859406556</v>
      </c>
      <c r="Y60">
        <v>9.4173254651149452E-2</v>
      </c>
      <c r="AD60">
        <v>0.35548649621624206</v>
      </c>
      <c r="AE60">
        <v>-0.11569748745186759</v>
      </c>
      <c r="AF60">
        <v>-1.5476119058056921</v>
      </c>
      <c r="AG60">
        <v>-1.4542106773188044</v>
      </c>
      <c r="AH60">
        <v>-1.3180235472070287</v>
      </c>
      <c r="AJ60">
        <v>3.7685413518673272E-6</v>
      </c>
      <c r="AP60">
        <v>-0.68000889217096649</v>
      </c>
      <c r="AQ60">
        <v>0.2833255439333664</v>
      </c>
      <c r="AR60">
        <v>-0.3966833482376001</v>
      </c>
      <c r="AS60">
        <v>-0.96333443610433289</v>
      </c>
    </row>
    <row r="61" spans="1:45">
      <c r="A61">
        <v>-0.15102010570855362</v>
      </c>
      <c r="B61">
        <v>7.7560497714565191E-2</v>
      </c>
      <c r="C61">
        <v>0.30711319278140692</v>
      </c>
      <c r="D61">
        <v>6.5221022470844006E-2</v>
      </c>
      <c r="E61">
        <v>-4.5764155645507454E-2</v>
      </c>
      <c r="F61">
        <v>4.6187268145567617E-2</v>
      </c>
      <c r="G61">
        <v>0.16498737363292659</v>
      </c>
      <c r="H61">
        <v>1.1504891331763525</v>
      </c>
      <c r="I61">
        <v>-0.23183561029040925</v>
      </c>
      <c r="J61">
        <v>0.29969693058738639</v>
      </c>
      <c r="K61">
        <v>-6.7424010103091514E-2</v>
      </c>
      <c r="L61">
        <v>-0.1624911026483134</v>
      </c>
      <c r="M61">
        <v>9.0772455506276301E-2</v>
      </c>
      <c r="N61">
        <v>-3.2412750042062566E-2</v>
      </c>
      <c r="O61">
        <v>0.12339171460743303</v>
      </c>
      <c r="P61">
        <v>0.44736506805948228</v>
      </c>
      <c r="Q61">
        <v>1.5695849515675562</v>
      </c>
      <c r="V61">
        <v>0.21478952198893289</v>
      </c>
      <c r="W61">
        <v>0.11126454306144246</v>
      </c>
      <c r="X61">
        <v>0.32605406505037537</v>
      </c>
      <c r="Y61">
        <v>0.10352497892749044</v>
      </c>
      <c r="AD61">
        <v>0.29671111177093201</v>
      </c>
      <c r="AE61">
        <v>-0.13201833186103165</v>
      </c>
      <c r="AF61">
        <v>-1.5323696966592402</v>
      </c>
      <c r="AG61">
        <v>-1.5264131622480899</v>
      </c>
      <c r="AH61">
        <v>-1.3541823951055199</v>
      </c>
      <c r="AJ61">
        <v>1.0235968531601636E-2</v>
      </c>
      <c r="AP61">
        <v>-0.70633941759522478</v>
      </c>
      <c r="AQ61">
        <v>0.28378328390565105</v>
      </c>
      <c r="AR61">
        <v>-0.42255613368957373</v>
      </c>
      <c r="AS61">
        <v>-0.99012270150087578</v>
      </c>
    </row>
    <row r="62" spans="1:45">
      <c r="A62">
        <v>-0.26293947086655689</v>
      </c>
      <c r="B62">
        <v>-1.3588925260593854E-2</v>
      </c>
      <c r="C62">
        <v>0.3868603090924686</v>
      </c>
      <c r="D62">
        <v>4.8465868895012643E-2</v>
      </c>
      <c r="E62">
        <v>-8.5301540942405163E-2</v>
      </c>
      <c r="F62">
        <v>-8.0526660948886941E-3</v>
      </c>
      <c r="G62">
        <v>0.27546776585221217</v>
      </c>
      <c r="H62">
        <v>1.325401493317887</v>
      </c>
      <c r="I62">
        <v>-0.10481651177684183</v>
      </c>
      <c r="J62">
        <v>0.29417803832875711</v>
      </c>
      <c r="K62">
        <v>-4.7103319356570195E-2</v>
      </c>
      <c r="L62">
        <v>-0.1600287541464997</v>
      </c>
      <c r="M62">
        <v>8.9649578515200751E-2</v>
      </c>
      <c r="N62">
        <v>-9.8073069362388132E-2</v>
      </c>
      <c r="O62">
        <v>0.12065294879177635</v>
      </c>
      <c r="P62">
        <v>0.45430808274576884</v>
      </c>
      <c r="Q62">
        <v>1.6856101446771377</v>
      </c>
      <c r="V62">
        <v>0.22945235131820449</v>
      </c>
      <c r="W62">
        <v>0.12327861759947291</v>
      </c>
      <c r="X62">
        <v>0.35273096891767741</v>
      </c>
      <c r="Y62">
        <v>0.10617373371873158</v>
      </c>
      <c r="AD62">
        <v>0.26044767221848408</v>
      </c>
      <c r="AE62">
        <v>-0.11916188653327189</v>
      </c>
      <c r="AF62">
        <v>-1.364545969482811</v>
      </c>
      <c r="AG62">
        <v>-1.5844071966442645</v>
      </c>
      <c r="AH62">
        <v>-1.3482144081900089</v>
      </c>
      <c r="AJ62">
        <v>-1.6669791637684561E-3</v>
      </c>
      <c r="AP62">
        <v>-0.69292479463260681</v>
      </c>
      <c r="AQ62">
        <v>0.27451697603637254</v>
      </c>
      <c r="AR62">
        <v>-0.41840781859623427</v>
      </c>
      <c r="AS62">
        <v>-0.9674417706689793</v>
      </c>
    </row>
    <row r="63" spans="1:45">
      <c r="A63">
        <v>-0.37030063952449133</v>
      </c>
      <c r="B63">
        <v>-0.11323738244231674</v>
      </c>
      <c r="C63">
        <v>0.4083143564083529</v>
      </c>
      <c r="D63">
        <v>7.6557825175273986E-2</v>
      </c>
      <c r="E63">
        <v>-7.4917146497490067E-2</v>
      </c>
      <c r="F63">
        <v>-6.3306371835087361E-3</v>
      </c>
      <c r="G63">
        <v>0.34687140014079121</v>
      </c>
      <c r="H63">
        <v>1.4264936886953048</v>
      </c>
      <c r="I63">
        <v>-0.11693886688913213</v>
      </c>
      <c r="J63">
        <v>0.28532943442076836</v>
      </c>
      <c r="K63">
        <v>-4.953160933831513E-2</v>
      </c>
      <c r="L63">
        <v>-0.16557836308425206</v>
      </c>
      <c r="M63">
        <v>9.2796650135205133E-2</v>
      </c>
      <c r="N63">
        <v>-6.0705245166309041E-2</v>
      </c>
      <c r="O63">
        <v>0.12562411676226315</v>
      </c>
      <c r="P63">
        <v>0.40769362330447456</v>
      </c>
      <c r="Q63">
        <v>1.6317610240764144</v>
      </c>
      <c r="V63">
        <v>0.22611189582311961</v>
      </c>
      <c r="W63">
        <v>0.12640668813645087</v>
      </c>
      <c r="X63">
        <v>0.35251858395957048</v>
      </c>
      <c r="Y63">
        <v>9.970520768666874E-2</v>
      </c>
      <c r="AD63">
        <v>0.26871419147765507</v>
      </c>
      <c r="AE63">
        <v>-6.850506423344134E-2</v>
      </c>
      <c r="AF63">
        <v>-1.4204006884826124</v>
      </c>
      <c r="AG63">
        <v>-1.6364983193451101</v>
      </c>
      <c r="AH63">
        <v>-1.3729413506780677</v>
      </c>
      <c r="AJ63">
        <v>1.8366878401634146E-2</v>
      </c>
      <c r="AP63">
        <v>-0.70187739214332368</v>
      </c>
      <c r="AQ63">
        <v>0.28682473078716458</v>
      </c>
      <c r="AR63">
        <v>-0.41505266135615909</v>
      </c>
      <c r="AS63">
        <v>-0.9887021229304882</v>
      </c>
    </row>
    <row r="64" spans="1:45">
      <c r="A64">
        <v>-0.3251043660489128</v>
      </c>
      <c r="B64">
        <v>-0.21126139827490586</v>
      </c>
      <c r="C64">
        <v>0.36085044241416786</v>
      </c>
      <c r="D64">
        <v>2.6355062354751827E-2</v>
      </c>
      <c r="E64">
        <v>-0.1040885909413265</v>
      </c>
      <c r="F64">
        <v>-9.2124254688724483E-2</v>
      </c>
      <c r="G64">
        <v>0.35883230503294095</v>
      </c>
      <c r="H64">
        <v>1.5778092049874657</v>
      </c>
      <c r="I64">
        <v>-3.4140047676620405E-2</v>
      </c>
      <c r="J64">
        <v>0.28556435748663783</v>
      </c>
      <c r="K64">
        <v>-9.6705090227411361E-5</v>
      </c>
      <c r="L64">
        <v>-0.1366689939391077</v>
      </c>
      <c r="M64">
        <v>8.4833917475764103E-2</v>
      </c>
      <c r="N64">
        <v>-0.15591661663963086</v>
      </c>
      <c r="O64">
        <v>0.12994187362527965</v>
      </c>
      <c r="P64">
        <v>0.30973228607778913</v>
      </c>
      <c r="Q64">
        <v>1.7007742095713998</v>
      </c>
      <c r="V64">
        <v>0.22207604033686712</v>
      </c>
      <c r="W64">
        <v>0.13469675050735117</v>
      </c>
      <c r="X64">
        <v>0.35677279084421831</v>
      </c>
      <c r="Y64">
        <v>8.7379289829515955E-2</v>
      </c>
      <c r="AD64">
        <v>0.18719504152025002</v>
      </c>
      <c r="AE64">
        <v>-0.12906211761054417</v>
      </c>
      <c r="AF64">
        <v>-1.4037780502448678</v>
      </c>
      <c r="AG64">
        <v>-1.6757403388943997</v>
      </c>
      <c r="AH64">
        <v>-1.4090867757800771</v>
      </c>
      <c r="AJ64">
        <v>1.4438984169562463E-4</v>
      </c>
      <c r="AP64">
        <v>-0.73838797519465726</v>
      </c>
      <c r="AQ64">
        <v>0.2806588384725171</v>
      </c>
      <c r="AR64">
        <v>-0.45772913672214016</v>
      </c>
      <c r="AS64">
        <v>-1.0190468136671744</v>
      </c>
    </row>
    <row r="65" spans="1:45">
      <c r="A65">
        <v>-0.3297913959079285</v>
      </c>
      <c r="B65">
        <v>-0.32581509469807801</v>
      </c>
      <c r="C65">
        <v>0.40822404082585273</v>
      </c>
      <c r="D65">
        <v>7.9591695231658627E-2</v>
      </c>
      <c r="E65">
        <v>-9.2137094912111778E-2</v>
      </c>
      <c r="F65">
        <v>-9.2361356556669549E-2</v>
      </c>
      <c r="G65">
        <v>0.51858979674811778</v>
      </c>
      <c r="H65">
        <v>1.6359398855826142</v>
      </c>
      <c r="I65">
        <v>1.5946889114856311E-2</v>
      </c>
      <c r="J65">
        <v>0.37467754676897441</v>
      </c>
      <c r="K65">
        <v>2.4578732495686206E-2</v>
      </c>
      <c r="L65">
        <v>-0.13289353485282446</v>
      </c>
      <c r="M65">
        <v>9.6024007549709162E-2</v>
      </c>
      <c r="N65">
        <v>-0.19811567029956745</v>
      </c>
      <c r="O65">
        <v>0.12220252793617781</v>
      </c>
      <c r="P65">
        <v>0.28788324346940874</v>
      </c>
      <c r="Q65">
        <v>1.7587039658945864</v>
      </c>
      <c r="V65">
        <v>0.24419106967002721</v>
      </c>
      <c r="W65">
        <v>0.14119805344300818</v>
      </c>
      <c r="X65">
        <v>0.38538912311303541</v>
      </c>
      <c r="Y65">
        <v>0.10299301622701904</v>
      </c>
      <c r="AD65">
        <v>8.9596503461849442E-2</v>
      </c>
      <c r="AE65">
        <v>-0.12980397970078614</v>
      </c>
      <c r="AF65">
        <v>-1.3661874506733649</v>
      </c>
      <c r="AG65">
        <v>-1.7459899350986199</v>
      </c>
      <c r="AH65">
        <v>-1.4523113463030057</v>
      </c>
      <c r="AJ65">
        <v>2.1862834220092497E-2</v>
      </c>
      <c r="AP65">
        <v>-0.76380556234897234</v>
      </c>
      <c r="AQ65">
        <v>0.28083677418628095</v>
      </c>
      <c r="AR65">
        <v>-0.4829687881626914</v>
      </c>
      <c r="AS65">
        <v>-1.0446423365352533</v>
      </c>
    </row>
    <row r="66" spans="1:45">
      <c r="A66">
        <v>-0.28505149960156451</v>
      </c>
      <c r="B66">
        <v>-0.3087442575684598</v>
      </c>
      <c r="C66">
        <v>0.42385065027202584</v>
      </c>
      <c r="D66">
        <v>4.8145619224664163E-2</v>
      </c>
      <c r="E66">
        <v>-7.5241357167211975E-2</v>
      </c>
      <c r="F66">
        <v>-5.3868695735268424E-2</v>
      </c>
      <c r="G66">
        <v>0.62170724158084456</v>
      </c>
      <c r="H66">
        <v>1.7644459982340768</v>
      </c>
      <c r="I66">
        <v>0.15678012184613818</v>
      </c>
      <c r="J66">
        <v>0.38978293131662939</v>
      </c>
      <c r="K66">
        <v>6.9085629666298831E-2</v>
      </c>
      <c r="L66">
        <v>-0.14144862002736663</v>
      </c>
      <c r="M66">
        <v>8.5294876750485943E-2</v>
      </c>
      <c r="N66">
        <v>-0.19948692029255488</v>
      </c>
      <c r="O66">
        <v>0.13829739449221823</v>
      </c>
      <c r="P66">
        <v>0.21902477245694296</v>
      </c>
      <c r="Q66">
        <v>1.8935240965928966</v>
      </c>
      <c r="V66">
        <v>0.27918223423769378</v>
      </c>
      <c r="W66">
        <v>0.14966156129480709</v>
      </c>
      <c r="X66">
        <v>0.42884379553250085</v>
      </c>
      <c r="Y66">
        <v>0.12952067294288669</v>
      </c>
      <c r="AD66">
        <v>-3.6184706986774673E-2</v>
      </c>
      <c r="AE66">
        <v>-0.12767177210287817</v>
      </c>
      <c r="AF66">
        <v>-1.2496379374575572</v>
      </c>
      <c r="AG66">
        <v>-1.7240182517302909</v>
      </c>
      <c r="AH66">
        <v>-1.4545905812127646</v>
      </c>
      <c r="AJ66">
        <v>4.3952412243628558E-3</v>
      </c>
      <c r="AP66">
        <v>-0.76461800137765046</v>
      </c>
      <c r="AQ66">
        <v>0.26497179180507946</v>
      </c>
      <c r="AR66">
        <v>-0.499646209572571</v>
      </c>
      <c r="AS66">
        <v>-1.0295897931827298</v>
      </c>
    </row>
    <row r="67" spans="1:45">
      <c r="A67">
        <v>-0.38751963042803406</v>
      </c>
      <c r="B67">
        <v>-0.29474964156664107</v>
      </c>
      <c r="C67">
        <v>0.49527756632667602</v>
      </c>
      <c r="D67">
        <v>5.7223060926446696E-3</v>
      </c>
      <c r="E67">
        <v>-7.55646762285134E-2</v>
      </c>
      <c r="F67">
        <v>-0.15862743320708533</v>
      </c>
      <c r="G67">
        <v>0.63429165221147676</v>
      </c>
      <c r="H67">
        <v>1.8690055300308102</v>
      </c>
      <c r="I67">
        <v>0.36666260321834143</v>
      </c>
      <c r="J67">
        <v>0.38507666277835695</v>
      </c>
      <c r="K67">
        <v>0.10756099359417592</v>
      </c>
      <c r="L67">
        <v>-0.16486737919546657</v>
      </c>
      <c r="M67">
        <v>6.551700554607276E-2</v>
      </c>
      <c r="N67">
        <v>-0.21220882906504634</v>
      </c>
      <c r="O67">
        <v>0.13497787941172645</v>
      </c>
      <c r="P67">
        <v>0.1659734581343657</v>
      </c>
      <c r="Q67">
        <v>1.9043863776989221</v>
      </c>
      <c r="V67">
        <v>0.28475967325604601</v>
      </c>
      <c r="W67">
        <v>0.15681656076553382</v>
      </c>
      <c r="X67">
        <v>0.44157623402157986</v>
      </c>
      <c r="Y67">
        <v>0.12794311249051218</v>
      </c>
      <c r="AD67">
        <v>-0.14042613603654075</v>
      </c>
      <c r="AE67">
        <v>-0.16488660178569836</v>
      </c>
      <c r="AF67">
        <v>-1.2090339261660261</v>
      </c>
      <c r="AG67">
        <v>-1.6804185986572806</v>
      </c>
      <c r="AH67">
        <v>-1.4173086605413123</v>
      </c>
      <c r="AJ67">
        <v>9.4067885460710765E-3</v>
      </c>
      <c r="AP67">
        <v>-0.76711118910679776</v>
      </c>
      <c r="AQ67">
        <v>0.24991428133410562</v>
      </c>
      <c r="AR67">
        <v>-0.51719690777269212</v>
      </c>
      <c r="AS67">
        <v>-1.0170254704409034</v>
      </c>
    </row>
    <row r="68" spans="1:45">
      <c r="A68">
        <v>-0.31137978963166379</v>
      </c>
      <c r="B68">
        <v>-0.26894221048633593</v>
      </c>
      <c r="C68">
        <v>0.58174757667969468</v>
      </c>
      <c r="D68">
        <v>4.9991050719849321E-3</v>
      </c>
      <c r="E68">
        <v>-7.8234425328291335E-2</v>
      </c>
      <c r="F68">
        <v>-0.22084110598008128</v>
      </c>
      <c r="G68">
        <v>0.59864597487178484</v>
      </c>
      <c r="H68">
        <v>1.8141454090044291</v>
      </c>
      <c r="I68">
        <v>0.49632047066618767</v>
      </c>
      <c r="J68">
        <v>0.37739015026440076</v>
      </c>
      <c r="K68">
        <v>8.6926178018321698E-2</v>
      </c>
      <c r="L68">
        <v>-0.21428839880352324</v>
      </c>
      <c r="M68">
        <v>7.2966802532476532E-2</v>
      </c>
      <c r="N68">
        <v>-0.24971513283974467</v>
      </c>
      <c r="O68">
        <v>0.13923676118097184</v>
      </c>
      <c r="P68">
        <v>9.357104899330726E-2</v>
      </c>
      <c r="Q68">
        <v>2.1871517557720779</v>
      </c>
      <c r="V68">
        <v>0.30057059823447041</v>
      </c>
      <c r="W68">
        <v>0.16674960824141807</v>
      </c>
      <c r="X68">
        <v>0.46732020647588846</v>
      </c>
      <c r="Y68">
        <v>0.13382098999305234</v>
      </c>
      <c r="AD68">
        <v>-0.1204164848329195</v>
      </c>
      <c r="AE68">
        <v>-0.19902378867570003</v>
      </c>
      <c r="AF68">
        <v>-1.2116680116570402</v>
      </c>
      <c r="AG68">
        <v>-1.7009907631436849</v>
      </c>
      <c r="AH68">
        <v>-1.3988158017326866</v>
      </c>
      <c r="AJ68">
        <v>6.4480020243207203E-3</v>
      </c>
      <c r="AP68">
        <v>-0.77074447466961837</v>
      </c>
      <c r="AQ68">
        <v>0.249802788773513</v>
      </c>
      <c r="AR68">
        <v>-0.52094168589610534</v>
      </c>
      <c r="AS68">
        <v>-1.0205472634431314</v>
      </c>
    </row>
    <row r="69" spans="1:45">
      <c r="A69">
        <v>-0.38607957177747698</v>
      </c>
      <c r="B69">
        <v>-0.25297900517346017</v>
      </c>
      <c r="C69">
        <v>0.62630317676302383</v>
      </c>
      <c r="D69">
        <v>-4.1865568079764645E-3</v>
      </c>
      <c r="E69">
        <v>-8.8766759370882992E-2</v>
      </c>
      <c r="F69">
        <v>-0.16599368156143729</v>
      </c>
      <c r="G69">
        <v>0.56506379302183063</v>
      </c>
      <c r="H69">
        <v>1.847113716133012</v>
      </c>
      <c r="I69">
        <v>0.56690165928698677</v>
      </c>
      <c r="J69">
        <v>0.32623572508995197</v>
      </c>
      <c r="K69">
        <v>6.7042320303215996E-2</v>
      </c>
      <c r="L69">
        <v>-0.22351298927658442</v>
      </c>
      <c r="M69">
        <v>5.6961521926626901E-2</v>
      </c>
      <c r="N69">
        <v>-0.21953708251287329</v>
      </c>
      <c r="O69">
        <v>0.13919253434232115</v>
      </c>
      <c r="P69">
        <v>0.14925440930282718</v>
      </c>
      <c r="Q69">
        <v>2.0664664463578046</v>
      </c>
      <c r="V69">
        <v>0.29820468564981828</v>
      </c>
      <c r="W69">
        <v>0.16367506265737691</v>
      </c>
      <c r="X69">
        <v>0.46187974830719519</v>
      </c>
      <c r="Y69">
        <v>0.13452962299244137</v>
      </c>
      <c r="AD69">
        <v>-0.13985170723036383</v>
      </c>
      <c r="AE69">
        <v>-0.19986466898473504</v>
      </c>
      <c r="AF69">
        <v>-1.1812602712871587</v>
      </c>
      <c r="AG69">
        <v>-1.6561170214909406</v>
      </c>
      <c r="AH69">
        <v>-1.379861453066618</v>
      </c>
      <c r="AJ69">
        <v>-9.6408210821609108E-3</v>
      </c>
      <c r="AP69">
        <v>-0.76109932385699619</v>
      </c>
      <c r="AQ69">
        <v>0.24157268488680392</v>
      </c>
      <c r="AR69">
        <v>-0.51952663897019224</v>
      </c>
      <c r="AS69">
        <v>-1.0026720087438001</v>
      </c>
    </row>
    <row r="70" spans="1:45">
      <c r="A70">
        <v>-0.36775340089986508</v>
      </c>
      <c r="B70">
        <v>-0.29151180254199849</v>
      </c>
      <c r="C70">
        <v>0.59327423769583221</v>
      </c>
      <c r="D70">
        <v>2.0489455501158341E-2</v>
      </c>
      <c r="E70">
        <v>-5.4845255974601076E-2</v>
      </c>
      <c r="F70">
        <v>-0.16035110601395225</v>
      </c>
      <c r="G70">
        <v>0.51983536764193694</v>
      </c>
      <c r="H70">
        <v>1.8940099637593026</v>
      </c>
      <c r="I70">
        <v>0.56446965888253819</v>
      </c>
      <c r="J70">
        <v>0.34812440337861417</v>
      </c>
      <c r="K70">
        <v>5.2804120663233256E-2</v>
      </c>
      <c r="L70">
        <v>-0.24001443664690836</v>
      </c>
      <c r="M70">
        <v>2.2318824891194966E-2</v>
      </c>
      <c r="O70">
        <v>0.17444745074202339</v>
      </c>
      <c r="P70">
        <v>5.8838034792630722E-2</v>
      </c>
      <c r="Q70">
        <v>1.905662749381253</v>
      </c>
      <c r="V70">
        <v>0.31498739157827454</v>
      </c>
      <c r="W70">
        <v>0.1615467933994392</v>
      </c>
      <c r="X70">
        <v>0.47653418497771372</v>
      </c>
      <c r="Y70">
        <v>0.15344059817883535</v>
      </c>
      <c r="AD70">
        <v>-0.11828946934401055</v>
      </c>
      <c r="AE70">
        <v>-0.19604027891307732</v>
      </c>
      <c r="AF70">
        <v>-1.3045862578575527</v>
      </c>
      <c r="AG70">
        <v>-1.6242522603456941</v>
      </c>
      <c r="AH70">
        <v>-1.3564410968655902</v>
      </c>
      <c r="AJ70">
        <v>-2.4866323185130601E-2</v>
      </c>
      <c r="AP70">
        <v>-0.77074594775184258</v>
      </c>
      <c r="AQ70">
        <v>0.24353050397034362</v>
      </c>
      <c r="AR70">
        <v>-0.52721544378149898</v>
      </c>
      <c r="AS70">
        <v>-1.0142764517221863</v>
      </c>
    </row>
    <row r="71" spans="1:45">
      <c r="A71">
        <v>-0.22247557531552453</v>
      </c>
      <c r="B71">
        <v>-0.25925070052047694</v>
      </c>
      <c r="C71">
        <v>0.59495417155612063</v>
      </c>
      <c r="D71">
        <v>3.6366023167260911E-2</v>
      </c>
      <c r="E71">
        <v>-1.9254064963527273E-2</v>
      </c>
      <c r="F71">
        <v>-0.16342596333283876</v>
      </c>
      <c r="G71">
        <v>0.48848650524971238</v>
      </c>
      <c r="H71">
        <v>1.9044268119847974</v>
      </c>
      <c r="I71">
        <v>0.81394599345529239</v>
      </c>
      <c r="J71">
        <v>0.28806200435915119</v>
      </c>
      <c r="K71">
        <v>8.0243236037950028E-2</v>
      </c>
      <c r="L71">
        <v>-0.28082678988708976</v>
      </c>
      <c r="M71">
        <v>2.4829296990170058E-3</v>
      </c>
      <c r="O71">
        <v>0.20746261211387951</v>
      </c>
      <c r="P71">
        <v>4.1709381371560772E-2</v>
      </c>
      <c r="V71">
        <v>0.23419377166501895</v>
      </c>
      <c r="W71">
        <v>0.132481188310619</v>
      </c>
      <c r="X71">
        <v>0.36667495997563793</v>
      </c>
      <c r="Y71">
        <v>0.10171258335439995</v>
      </c>
      <c r="AD71">
        <v>-0.12648368630395521</v>
      </c>
      <c r="AE71">
        <v>-0.23122157696140333</v>
      </c>
      <c r="AF71">
        <v>-1.2909753581510666</v>
      </c>
      <c r="AG71">
        <v>-1.5685775429017461</v>
      </c>
      <c r="AH71">
        <v>-1.3812226078448915</v>
      </c>
      <c r="AJ71">
        <v>-3.6015442722265756E-2</v>
      </c>
      <c r="AP71">
        <v>-0.77241603581422147</v>
      </c>
      <c r="AQ71">
        <v>0.23691668644582367</v>
      </c>
      <c r="AR71">
        <v>-0.53549934936839783</v>
      </c>
      <c r="AS71">
        <v>-1.0093327222600452</v>
      </c>
    </row>
    <row r="72" spans="1:45">
      <c r="A72">
        <v>-0.35884388980591819</v>
      </c>
      <c r="B72">
        <v>-0.19586084528170078</v>
      </c>
      <c r="C72">
        <v>0.62357073399289487</v>
      </c>
      <c r="D72">
        <v>5.5942977476283878E-2</v>
      </c>
      <c r="E72">
        <v>2.0477351725709192E-2</v>
      </c>
      <c r="F72">
        <v>-0.1116608753325054</v>
      </c>
      <c r="G72">
        <v>0.56101271850694989</v>
      </c>
      <c r="H72">
        <v>2.0493089927884145</v>
      </c>
      <c r="I72">
        <v>0.7403527646582917</v>
      </c>
      <c r="J72">
        <v>0.25641503244784636</v>
      </c>
      <c r="K72">
        <v>8.0124395358762812E-2</v>
      </c>
      <c r="L72">
        <v>-0.32746354295720503</v>
      </c>
      <c r="M72">
        <v>4.2863199925931378E-2</v>
      </c>
      <c r="O72">
        <v>0.22867276067654052</v>
      </c>
      <c r="P72">
        <v>-4.5249543712348572E-2</v>
      </c>
      <c r="V72">
        <v>0.24131081536452978</v>
      </c>
      <c r="W72">
        <v>0.14089920811561682</v>
      </c>
      <c r="X72">
        <v>0.3822100234801466</v>
      </c>
      <c r="Y72">
        <v>0.10041160724891296</v>
      </c>
      <c r="AD72">
        <v>-0.10972090899853384</v>
      </c>
      <c r="AE72">
        <v>-0.22663501058080332</v>
      </c>
      <c r="AF72">
        <v>-1.2948366169867913</v>
      </c>
      <c r="AG72">
        <v>-1.5287811149451638</v>
      </c>
      <c r="AH72">
        <v>-1.3479708026173602</v>
      </c>
      <c r="AJ72">
        <v>-4.0559790133495643E-2</v>
      </c>
      <c r="AP72">
        <v>-0.75808404071035795</v>
      </c>
      <c r="AQ72">
        <v>0.23322366816243176</v>
      </c>
      <c r="AR72">
        <v>-0.52486037254792617</v>
      </c>
      <c r="AS72">
        <v>-0.99130770887278974</v>
      </c>
    </row>
    <row r="73" spans="1:45">
      <c r="A73">
        <v>-0.4318461372597161</v>
      </c>
      <c r="B73">
        <v>-0.13934262512557938</v>
      </c>
      <c r="C73">
        <v>0.61062710911249618</v>
      </c>
      <c r="D73">
        <v>1.9281216577853227E-2</v>
      </c>
      <c r="E73">
        <v>4.0230510304219258E-2</v>
      </c>
      <c r="F73">
        <v>4.7291237288099586E-4</v>
      </c>
      <c r="G73">
        <v>0.5095377242640472</v>
      </c>
      <c r="H73">
        <v>2.0642253054408424</v>
      </c>
      <c r="I73">
        <v>0.66681236409654165</v>
      </c>
      <c r="J73">
        <v>0.24110462669001087</v>
      </c>
      <c r="K73">
        <v>8.3591116337941473E-2</v>
      </c>
      <c r="L73">
        <v>-0.34959452479237396</v>
      </c>
      <c r="M73">
        <v>5.0669362545462365E-2</v>
      </c>
      <c r="O73">
        <v>0.26319573950918906</v>
      </c>
      <c r="P73">
        <v>-0.18560549347847277</v>
      </c>
      <c r="V73">
        <v>0.22955728043968951</v>
      </c>
      <c r="W73">
        <v>0.14163899040420888</v>
      </c>
      <c r="X73">
        <v>0.37119627084389839</v>
      </c>
      <c r="Y73">
        <v>8.7918290035480628E-2</v>
      </c>
      <c r="AD73">
        <v>-0.14086026327620702</v>
      </c>
      <c r="AE73">
        <v>-0.20744013563843811</v>
      </c>
      <c r="AF73">
        <v>-1.2522397522664426</v>
      </c>
      <c r="AG73">
        <v>-1.4575501120190861</v>
      </c>
      <c r="AH73">
        <v>-1.2555319578567654</v>
      </c>
      <c r="AJ73">
        <v>-7.0906369805753711E-2</v>
      </c>
      <c r="AP73">
        <v>-0.73075476514378213</v>
      </c>
      <c r="AQ73">
        <v>0.21770534621331736</v>
      </c>
      <c r="AR73">
        <v>-0.51304941893046474</v>
      </c>
      <c r="AS73">
        <v>-0.94846011135709951</v>
      </c>
    </row>
    <row r="74" spans="1:45">
      <c r="A74">
        <v>-0.45318965177100368</v>
      </c>
      <c r="B74">
        <v>-0.2707736164800667</v>
      </c>
      <c r="C74">
        <v>0.61644989993781363</v>
      </c>
      <c r="D74">
        <v>4.9400870053447635E-2</v>
      </c>
      <c r="E74">
        <v>6.5459026364193817E-2</v>
      </c>
      <c r="F74">
        <v>7.3602158315291266E-2</v>
      </c>
      <c r="G74">
        <v>0.4818214969602721</v>
      </c>
      <c r="H74">
        <v>2.1123106699161385</v>
      </c>
      <c r="I74">
        <v>0.49893451257044885</v>
      </c>
      <c r="J74">
        <v>0.2045746867011084</v>
      </c>
      <c r="K74">
        <v>-1.7009244787804967E-2</v>
      </c>
      <c r="L74">
        <v>-0.36986030048728791</v>
      </c>
      <c r="M74">
        <v>4.8725159829703768E-2</v>
      </c>
      <c r="O74">
        <v>0.29392019762439758</v>
      </c>
      <c r="P74">
        <v>-0.2553076401486607</v>
      </c>
      <c r="V74">
        <v>0.20527054830653277</v>
      </c>
      <c r="W74">
        <v>0.14531384049294904</v>
      </c>
      <c r="X74">
        <v>0.35058438879948184</v>
      </c>
      <c r="Y74">
        <v>5.9956707813583726E-2</v>
      </c>
      <c r="AD74">
        <v>-0.12296030152142615</v>
      </c>
      <c r="AE74">
        <v>-0.17111154144509616</v>
      </c>
      <c r="AF74">
        <v>-1.312901945421395</v>
      </c>
      <c r="AG74">
        <v>-1.4609155136180907</v>
      </c>
      <c r="AH74">
        <v>-1.2291248139304309</v>
      </c>
      <c r="AJ74">
        <v>-6.6102849547103659E-2</v>
      </c>
      <c r="AP74">
        <v>-0.72718616091392374</v>
      </c>
      <c r="AQ74">
        <v>0.22334344110343837</v>
      </c>
      <c r="AR74">
        <v>-0.50384271981048534</v>
      </c>
      <c r="AS74">
        <v>-0.95052960201736214</v>
      </c>
    </row>
    <row r="75" spans="1:45">
      <c r="A75">
        <v>-0.4369198014816168</v>
      </c>
      <c r="B75">
        <v>-0.4079812611848308</v>
      </c>
      <c r="C75">
        <v>0.5290201538706909</v>
      </c>
      <c r="D75">
        <v>0.10006211182169603</v>
      </c>
      <c r="E75">
        <v>9.8706655685130484E-2</v>
      </c>
      <c r="F75">
        <v>0.16930233529527261</v>
      </c>
      <c r="G75">
        <v>0.54500331203387498</v>
      </c>
      <c r="H75">
        <v>2.258771969046796</v>
      </c>
      <c r="I75">
        <v>0.30293830467658134</v>
      </c>
      <c r="J75">
        <v>0.25072862379644661</v>
      </c>
      <c r="K75">
        <v>-0.12323581128969152</v>
      </c>
      <c r="L75">
        <v>-0.39548808551387993</v>
      </c>
      <c r="M75">
        <v>6.0258905193874918E-2</v>
      </c>
      <c r="O75">
        <v>0.35644607790230431</v>
      </c>
      <c r="P75">
        <v>-4.4300347360517467E-3</v>
      </c>
      <c r="V75">
        <v>0.22021223034110651</v>
      </c>
      <c r="W75">
        <v>0.15199062885419384</v>
      </c>
      <c r="X75">
        <v>0.37220285919530038</v>
      </c>
      <c r="Y75">
        <v>6.822160148691267E-2</v>
      </c>
      <c r="AD75">
        <v>-0.17238678579414857</v>
      </c>
      <c r="AE75">
        <v>-0.17529817699673006</v>
      </c>
      <c r="AF75">
        <v>-1.3742845229846135</v>
      </c>
      <c r="AG75">
        <v>-1.532825958646008</v>
      </c>
      <c r="AH75">
        <v>-1.2377985698602147</v>
      </c>
      <c r="AJ75">
        <v>-4.4365804276710163E-2</v>
      </c>
      <c r="AP75">
        <v>-0.75615996975973754</v>
      </c>
      <c r="AQ75">
        <v>0.23104142242000889</v>
      </c>
      <c r="AR75">
        <v>-0.52511854733972863</v>
      </c>
      <c r="AS75">
        <v>-0.98720139217974645</v>
      </c>
    </row>
    <row r="76" spans="1:45">
      <c r="A76">
        <v>-0.51014048205039453</v>
      </c>
      <c r="B76">
        <v>-0.38280589205439286</v>
      </c>
      <c r="C76">
        <v>0.4788040655209907</v>
      </c>
      <c r="D76">
        <v>8.5958347972963187E-2</v>
      </c>
      <c r="E76">
        <v>9.7814307832654213E-2</v>
      </c>
      <c r="F76">
        <v>0.31982731595189695</v>
      </c>
      <c r="G76">
        <v>0.48463911778756563</v>
      </c>
      <c r="I76">
        <v>0.17660642137302432</v>
      </c>
      <c r="J76">
        <v>0.23327947099902707</v>
      </c>
      <c r="K76">
        <v>-0.1606628746871277</v>
      </c>
      <c r="L76">
        <v>-0.39849244422016439</v>
      </c>
      <c r="M76">
        <v>5.9674731945207532E-2</v>
      </c>
      <c r="O76">
        <v>0.39863737195680549</v>
      </c>
      <c r="P76">
        <v>-8.077155129224467E-3</v>
      </c>
      <c r="V76">
        <v>6.2504450228487954E-2</v>
      </c>
      <c r="W76">
        <v>7.6513882309386633E-2</v>
      </c>
      <c r="X76">
        <v>0.1390183325378746</v>
      </c>
      <c r="Y76">
        <v>-1.4009432080898679E-2</v>
      </c>
      <c r="AD76">
        <v>-0.20205722371170307</v>
      </c>
      <c r="AE76">
        <v>-0.13847679914495498</v>
      </c>
      <c r="AF76">
        <v>-1.4202951604398577</v>
      </c>
      <c r="AG76">
        <v>-1.5556724017175925</v>
      </c>
      <c r="AH76">
        <v>-1.1907223354756415</v>
      </c>
      <c r="AJ76">
        <v>-3.5997040115181456E-2</v>
      </c>
      <c r="AP76">
        <v>-0.75720349343415527</v>
      </c>
      <c r="AQ76">
        <v>0.23458382032273731</v>
      </c>
      <c r="AR76">
        <v>-0.52261967311141799</v>
      </c>
      <c r="AS76">
        <v>-0.99178731375689255</v>
      </c>
    </row>
    <row r="77" spans="1:45">
      <c r="A77">
        <v>-0.60539064125108799</v>
      </c>
      <c r="B77">
        <v>-0.54408880378390778</v>
      </c>
      <c r="C77">
        <v>0.44411223568239877</v>
      </c>
      <c r="D77">
        <v>0.13641225159527284</v>
      </c>
      <c r="E77">
        <v>0.13376868794282859</v>
      </c>
      <c r="F77">
        <v>0.41651329224699929</v>
      </c>
      <c r="G77">
        <v>0.50232867759738986</v>
      </c>
      <c r="I77">
        <v>0.19439186066642064</v>
      </c>
      <c r="J77">
        <v>0.22353764564880374</v>
      </c>
      <c r="K77">
        <v>-0.11240370454933513</v>
      </c>
      <c r="L77">
        <v>-0.42522919400115411</v>
      </c>
      <c r="M77">
        <v>7.6547115729691639E-2</v>
      </c>
      <c r="O77">
        <v>0.45501276542931068</v>
      </c>
      <c r="P77">
        <v>-7.9664392299156672E-2</v>
      </c>
      <c r="V77">
        <v>5.8274842618176732E-2</v>
      </c>
      <c r="W77">
        <v>8.7148767170776797E-2</v>
      </c>
      <c r="X77">
        <v>0.14542360978895352</v>
      </c>
      <c r="Y77">
        <v>-2.8873924552600065E-2</v>
      </c>
      <c r="AD77">
        <v>-0.1990963225158012</v>
      </c>
      <c r="AE77">
        <v>-0.10777316756799347</v>
      </c>
      <c r="AF77">
        <v>-1.4424214555639598</v>
      </c>
      <c r="AG77">
        <v>-1.6084734946301671</v>
      </c>
      <c r="AH77">
        <v>-1.1631050551859765</v>
      </c>
      <c r="AJ77">
        <v>-4.3985697715965444E-2</v>
      </c>
      <c r="AP77">
        <v>-0.76080919886331067</v>
      </c>
      <c r="AQ77">
        <v>0.24040638410077989</v>
      </c>
      <c r="AR77">
        <v>-0.52040281476253081</v>
      </c>
      <c r="AS77">
        <v>-1.0012155829640905</v>
      </c>
    </row>
    <row r="78" spans="1:45">
      <c r="A78">
        <v>-0.67585292141504871</v>
      </c>
      <c r="B78">
        <v>-0.56336751183272571</v>
      </c>
      <c r="C78">
        <v>0.44315677752298605</v>
      </c>
      <c r="D78">
        <v>0.18546352704527846</v>
      </c>
      <c r="E78">
        <v>0.10447829932119718</v>
      </c>
      <c r="F78">
        <v>0.45700344833169593</v>
      </c>
      <c r="G78">
        <v>0.47255383170736787</v>
      </c>
      <c r="I78">
        <v>0.12068934132827477</v>
      </c>
      <c r="J78">
        <v>0.1791317830674492</v>
      </c>
      <c r="K78">
        <v>-0.2210901282873764</v>
      </c>
      <c r="L78">
        <v>-0.47686361443691133</v>
      </c>
      <c r="M78">
        <v>0.11798626853747299</v>
      </c>
      <c r="O78">
        <v>0.46607944557408221</v>
      </c>
      <c r="P78">
        <v>-0.13465509395092368</v>
      </c>
      <c r="V78">
        <v>3.390810375091563E-2</v>
      </c>
      <c r="W78">
        <v>9.2603302166344909E-2</v>
      </c>
      <c r="X78">
        <v>0.12651140591726054</v>
      </c>
      <c r="Y78">
        <v>-5.8695198415429278E-2</v>
      </c>
      <c r="AD78">
        <v>-0.21276803708586622</v>
      </c>
      <c r="AE78">
        <v>-9.8221169723097163E-2</v>
      </c>
      <c r="AF78">
        <v>-1.4972813834546697</v>
      </c>
      <c r="AG78">
        <v>-1.6681333958132396</v>
      </c>
      <c r="AH78">
        <v>-1.078468716038314</v>
      </c>
      <c r="AJ78">
        <v>-5.3576499096531227E-2</v>
      </c>
      <c r="AP78">
        <v>-0.76807486686861959</v>
      </c>
      <c r="AQ78">
        <v>0.24521054034313586</v>
      </c>
      <c r="AR78">
        <v>-0.52286432652548376</v>
      </c>
      <c r="AS78">
        <v>-1.0132854072117554</v>
      </c>
    </row>
    <row r="79" spans="1:45">
      <c r="A79">
        <v>-0.86896018923660123</v>
      </c>
      <c r="B79">
        <v>-0.68083551403704101</v>
      </c>
      <c r="C79">
        <v>0.37850922673331699</v>
      </c>
      <c r="D79">
        <v>0.17612635973807866</v>
      </c>
      <c r="E79">
        <v>6.3673457199975414E-2</v>
      </c>
      <c r="F79">
        <v>0.53461664769269923</v>
      </c>
      <c r="G79">
        <v>0.41867031707337943</v>
      </c>
      <c r="I79">
        <v>-2.5811195998569764E-2</v>
      </c>
      <c r="J79">
        <v>0.21090628093110741</v>
      </c>
      <c r="K79">
        <v>-0.2155599890060127</v>
      </c>
      <c r="L79">
        <v>-0.46755707474641323</v>
      </c>
      <c r="M79">
        <v>0.14396698933944926</v>
      </c>
      <c r="O79">
        <v>0.49492149608564651</v>
      </c>
      <c r="P79">
        <v>-0.16860369428162603</v>
      </c>
      <c r="V79">
        <v>-4.2406303661507438E-4</v>
      </c>
      <c r="W79">
        <v>0.10264582383756145</v>
      </c>
      <c r="X79">
        <v>0.10222176080094637</v>
      </c>
      <c r="Y79">
        <v>-0.10306988687417652</v>
      </c>
      <c r="AD79">
        <v>-0.21415308788887244</v>
      </c>
      <c r="AE79">
        <v>-9.6913690396850924E-2</v>
      </c>
      <c r="AF79">
        <v>-1.4921650642785724</v>
      </c>
      <c r="AG79">
        <v>-1.7235826409590569</v>
      </c>
      <c r="AH79">
        <v>-1.010936044870556</v>
      </c>
      <c r="AJ79">
        <v>-5.0088274670339217E-2</v>
      </c>
      <c r="AP79">
        <v>-0.76463980051070812</v>
      </c>
      <c r="AQ79">
        <v>0.2480593066468488</v>
      </c>
      <c r="AR79">
        <v>-0.51658049386385929</v>
      </c>
      <c r="AS79">
        <v>-1.0126991071575568</v>
      </c>
    </row>
    <row r="80" spans="1:45">
      <c r="A80">
        <v>-0.82270797264362217</v>
      </c>
      <c r="B80">
        <v>-0.80131312313448588</v>
      </c>
      <c r="C80">
        <v>0.40038421399593055</v>
      </c>
      <c r="D80">
        <v>0.19242104306885877</v>
      </c>
      <c r="E80">
        <v>4.8986847466787165E-2</v>
      </c>
      <c r="F80">
        <v>0.61369206667133458</v>
      </c>
      <c r="G80">
        <v>0.35378652591685222</v>
      </c>
      <c r="I80">
        <v>2.5361603694401907E-2</v>
      </c>
      <c r="J80">
        <v>0.22982636297382758</v>
      </c>
      <c r="K80">
        <v>-0.33003016301001176</v>
      </c>
      <c r="L80">
        <v>-0.48946675075561058</v>
      </c>
      <c r="M80">
        <v>0.12407751876099912</v>
      </c>
      <c r="N80">
        <v>-0.68876564412449515</v>
      </c>
      <c r="O80">
        <v>0.57380214052015888</v>
      </c>
      <c r="P80">
        <v>-0.15072375046449027</v>
      </c>
      <c r="V80">
        <v>-4.8044605404237675E-2</v>
      </c>
      <c r="W80">
        <v>0.11327708162677141</v>
      </c>
      <c r="X80">
        <v>6.5232476222533739E-2</v>
      </c>
      <c r="Y80">
        <v>-0.16132168703100908</v>
      </c>
      <c r="AD80">
        <v>-0.2149093976390421</v>
      </c>
      <c r="AE80">
        <v>-9.7438582770064647E-2</v>
      </c>
      <c r="AF80">
        <v>-1.5004569348592225</v>
      </c>
      <c r="AG80">
        <v>-1.7789376105677905</v>
      </c>
      <c r="AH80">
        <v>-0.93170629518386183</v>
      </c>
      <c r="AJ80">
        <v>-4.4019057722993193E-2</v>
      </c>
      <c r="AP80">
        <v>-0.76124464645716239</v>
      </c>
      <c r="AQ80">
        <v>0.25231039920592979</v>
      </c>
      <c r="AR80">
        <v>-0.5089342472512326</v>
      </c>
      <c r="AS80">
        <v>-1.0135550456630922</v>
      </c>
    </row>
    <row r="81" spans="1:45">
      <c r="A81">
        <v>-0.83329555777838737</v>
      </c>
      <c r="B81">
        <v>-0.88779455811787078</v>
      </c>
      <c r="C81">
        <v>0.38883074990758426</v>
      </c>
      <c r="D81">
        <v>0.16903865948594476</v>
      </c>
      <c r="E81">
        <v>3.2135790267790565E-2</v>
      </c>
      <c r="F81">
        <v>0.61284068660609958</v>
      </c>
      <c r="G81">
        <v>0.3066112313468618</v>
      </c>
      <c r="I81">
        <v>0.11849194885773998</v>
      </c>
      <c r="J81">
        <v>0.16339288891682013</v>
      </c>
      <c r="K81">
        <v>-0.4275953689399995</v>
      </c>
      <c r="L81">
        <v>-0.53143251809705139</v>
      </c>
      <c r="M81">
        <v>0.1253748394426564</v>
      </c>
      <c r="N81">
        <v>-0.65953116078978669</v>
      </c>
      <c r="O81">
        <v>0.57312443320821294</v>
      </c>
      <c r="P81">
        <v>-7.4580246063371325E-2</v>
      </c>
      <c r="V81">
        <v>-6.1625878783117108E-2</v>
      </c>
      <c r="W81">
        <v>0.1156571894949142</v>
      </c>
      <c r="X81">
        <v>5.4031310711797093E-2</v>
      </c>
      <c r="Y81">
        <v>-0.17728306827803131</v>
      </c>
      <c r="AD81">
        <v>-0.21670771240155692</v>
      </c>
      <c r="AE81">
        <v>-7.7096788285751033E-2</v>
      </c>
      <c r="AF81">
        <v>-1.5181718253140741</v>
      </c>
      <c r="AG81">
        <v>-1.8113672071746165</v>
      </c>
      <c r="AH81">
        <v>-0.87251370893777669</v>
      </c>
      <c r="AJ81">
        <v>-2.8364163333739534E-2</v>
      </c>
      <c r="AP81">
        <v>-0.75403690090791908</v>
      </c>
      <c r="AQ81">
        <v>0.25774482679340888</v>
      </c>
      <c r="AR81">
        <v>-0.49629207411451021</v>
      </c>
      <c r="AS81">
        <v>-1.0117817277013279</v>
      </c>
    </row>
    <row r="82" spans="1:45">
      <c r="A82">
        <v>-0.8578765365698604</v>
      </c>
      <c r="B82">
        <v>-0.82393202671093446</v>
      </c>
      <c r="C82">
        <v>0.34761709344627978</v>
      </c>
      <c r="D82">
        <v>0.14612808997880711</v>
      </c>
      <c r="E82">
        <v>8.0781473605861576E-2</v>
      </c>
      <c r="F82">
        <v>0.60337042411094766</v>
      </c>
      <c r="G82">
        <v>0.22513918709200492</v>
      </c>
      <c r="I82">
        <v>0.2958455812204136</v>
      </c>
      <c r="J82">
        <v>0.20298413946770744</v>
      </c>
      <c r="K82">
        <v>-0.42219900906820645</v>
      </c>
      <c r="L82">
        <v>-0.55051674949273233</v>
      </c>
      <c r="M82">
        <v>0.14233382785673851</v>
      </c>
      <c r="N82">
        <v>-0.66956435393524805</v>
      </c>
      <c r="O82">
        <v>0.57909974226970051</v>
      </c>
      <c r="P82">
        <v>-0.10730832211487562</v>
      </c>
      <c r="V82">
        <v>-5.3873162589559737E-2</v>
      </c>
      <c r="W82">
        <v>0.11554603347127876</v>
      </c>
      <c r="X82">
        <v>6.1672870881719022E-2</v>
      </c>
      <c r="Y82">
        <v>-0.1694191960608385</v>
      </c>
      <c r="AD82">
        <v>-0.15640063697776535</v>
      </c>
      <c r="AE82">
        <v>-0.11645996256488353</v>
      </c>
      <c r="AF82">
        <v>-1.5001506468882646</v>
      </c>
      <c r="AG82">
        <v>-1.883036693134752</v>
      </c>
      <c r="AH82">
        <v>-0.85651868640470641</v>
      </c>
      <c r="AJ82">
        <v>-3.159484708253063E-2</v>
      </c>
      <c r="AP82">
        <v>-0.75736024550881709</v>
      </c>
      <c r="AQ82">
        <v>0.26362256179108984</v>
      </c>
      <c r="AR82">
        <v>-0.49373768371772725</v>
      </c>
      <c r="AS82">
        <v>-1.020982807299907</v>
      </c>
    </row>
    <row r="83" spans="1:45">
      <c r="A83">
        <v>-0.83003365520907246</v>
      </c>
      <c r="B83">
        <v>-0.76861803912812188</v>
      </c>
      <c r="C83">
        <v>0.38843076105632901</v>
      </c>
      <c r="D83">
        <v>0.13115022096559603</v>
      </c>
      <c r="E83">
        <v>0.10302237303754852</v>
      </c>
      <c r="F83">
        <v>0.66375726419115733</v>
      </c>
      <c r="G83">
        <v>0.15587827693285855</v>
      </c>
      <c r="I83">
        <v>0.47616478410629282</v>
      </c>
      <c r="J83">
        <v>0.16757624001596261</v>
      </c>
      <c r="K83">
        <v>-0.39325721601227226</v>
      </c>
      <c r="L83">
        <v>-0.56129089746800909</v>
      </c>
      <c r="M83">
        <v>0.153863935307365</v>
      </c>
      <c r="N83">
        <v>-0.65769092785718675</v>
      </c>
      <c r="O83">
        <v>0.58505385274629174</v>
      </c>
      <c r="P83">
        <v>-0.43059524337360755</v>
      </c>
      <c r="V83">
        <v>-5.4439218045924546E-2</v>
      </c>
      <c r="W83">
        <v>0.11938589904035879</v>
      </c>
      <c r="X83">
        <v>6.4946680994434236E-2</v>
      </c>
      <c r="Y83">
        <v>-0.17382511708628334</v>
      </c>
      <c r="AD83">
        <v>-0.13035889030923009</v>
      </c>
      <c r="AE83">
        <v>-0.12353157708192992</v>
      </c>
      <c r="AF83">
        <v>-1.4336271748564799</v>
      </c>
      <c r="AG83">
        <v>-1.8922774237203486</v>
      </c>
      <c r="AH83">
        <v>-0.80505607652828171</v>
      </c>
      <c r="AJ83">
        <v>-3.4777401243308415E-2</v>
      </c>
      <c r="AP83">
        <v>-0.7366047572899298</v>
      </c>
      <c r="AQ83">
        <v>0.26085583753172964</v>
      </c>
      <c r="AR83">
        <v>-0.47574891975820016</v>
      </c>
      <c r="AS83">
        <v>-0.9974605948216595</v>
      </c>
    </row>
    <row r="84" spans="1:45">
      <c r="A84">
        <v>-0.84617567424103424</v>
      </c>
      <c r="B84">
        <v>-0.90910247486362783</v>
      </c>
      <c r="C84">
        <v>0.41311960405951587</v>
      </c>
      <c r="D84">
        <v>0.16534314524773663</v>
      </c>
      <c r="E84">
        <v>0.11787238472713157</v>
      </c>
      <c r="F84">
        <v>0.69655614542028688</v>
      </c>
      <c r="G84">
        <v>0.15008968717256738</v>
      </c>
      <c r="I84">
        <v>0.60333256656892609</v>
      </c>
      <c r="J84">
        <v>0.20699799947452929</v>
      </c>
      <c r="K84">
        <v>-0.41078449162018632</v>
      </c>
      <c r="L84">
        <v>-0.56745322829085343</v>
      </c>
      <c r="M84">
        <v>0.16084555721208796</v>
      </c>
      <c r="N84">
        <v>-0.62851218546760634</v>
      </c>
      <c r="O84">
        <v>0.59731838261498671</v>
      </c>
      <c r="P84">
        <v>-0.50613348145767612</v>
      </c>
      <c r="V84">
        <v>-5.0445737562881066E-2</v>
      </c>
      <c r="W84">
        <v>0.12849199631901395</v>
      </c>
      <c r="X84">
        <v>7.8046258756132886E-2</v>
      </c>
      <c r="Y84">
        <v>-0.17893773388189502</v>
      </c>
      <c r="AD84">
        <v>-0.14060905867321116</v>
      </c>
      <c r="AE84">
        <v>-0.16714772812684506</v>
      </c>
      <c r="AF84">
        <v>-1.4622769544978647</v>
      </c>
      <c r="AG84">
        <v>-1.877162351906569</v>
      </c>
      <c r="AH84">
        <v>-0.68119693025066219</v>
      </c>
      <c r="AJ84">
        <v>-6.8265276138141817E-2</v>
      </c>
      <c r="AP84">
        <v>-0.73277638326554906</v>
      </c>
      <c r="AQ84">
        <v>0.25632547434630376</v>
      </c>
      <c r="AR84">
        <v>-0.4764509089192453</v>
      </c>
      <c r="AS84">
        <v>-0.98910185761185287</v>
      </c>
    </row>
    <row r="85" spans="1:45">
      <c r="A85">
        <v>-0.85996306146219226</v>
      </c>
      <c r="B85">
        <v>-0.88141300070240236</v>
      </c>
      <c r="C85">
        <v>0.43067280291141363</v>
      </c>
      <c r="D85">
        <v>0.13723988966132605</v>
      </c>
      <c r="E85">
        <v>0.1940853653908699</v>
      </c>
      <c r="F85">
        <v>0.82184510257650012</v>
      </c>
      <c r="G85">
        <v>0.12288476045584701</v>
      </c>
      <c r="I85">
        <v>0.62965610075700873</v>
      </c>
      <c r="J85">
        <v>0.33055301195766462</v>
      </c>
      <c r="K85">
        <v>-0.52384233630667998</v>
      </c>
      <c r="L85">
        <v>-0.5991447483381116</v>
      </c>
      <c r="M85">
        <v>0.18297062835274644</v>
      </c>
      <c r="N85">
        <v>-0.61941218259037667</v>
      </c>
      <c r="O85">
        <v>0.59112818779208165</v>
      </c>
      <c r="P85">
        <v>-0.64346449944051276</v>
      </c>
      <c r="V85">
        <v>-4.5746931932321162E-2</v>
      </c>
      <c r="W85">
        <v>0.13719403763798735</v>
      </c>
      <c r="X85">
        <v>9.1447105705666193E-2</v>
      </c>
      <c r="Y85">
        <v>-0.1829409695703085</v>
      </c>
      <c r="AD85">
        <v>-6.0068449192104023E-2</v>
      </c>
      <c r="AE85">
        <v>-0.18723711514078728</v>
      </c>
      <c r="AF85">
        <v>-1.4910364493129749</v>
      </c>
      <c r="AG85">
        <v>-1.8817391076979633</v>
      </c>
      <c r="AH85">
        <v>-0.56200869120816543</v>
      </c>
      <c r="AJ85">
        <v>-5.708190497016441E-2</v>
      </c>
      <c r="AP85">
        <v>-0.70652861958702662</v>
      </c>
      <c r="AQ85">
        <v>0.26359959912250752</v>
      </c>
      <c r="AR85">
        <v>-0.4429290204645191</v>
      </c>
      <c r="AS85">
        <v>-0.97012821870953414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42"/>
  <sheetViews>
    <sheetView showRuler="0" workbookViewId="0">
      <selection activeCell="J13" sqref="J13"/>
    </sheetView>
  </sheetViews>
  <sheetFormatPr baseColWidth="10" defaultRowHeight="16"/>
  <cols>
    <col min="3" max="3" width="15.5" bestFit="1" customWidth="1"/>
    <col min="4" max="4" width="19.1640625" bestFit="1" customWidth="1"/>
    <col min="5" max="5" width="20.5" customWidth="1"/>
    <col min="9" max="9" width="31.5" customWidth="1"/>
  </cols>
  <sheetData>
    <row r="1" spans="1:11" ht="17" thickBot="1">
      <c r="A1" t="s">
        <v>223</v>
      </c>
      <c r="B1" t="s">
        <v>38</v>
      </c>
      <c r="C1" t="s">
        <v>263</v>
      </c>
      <c r="D1" t="s">
        <v>264</v>
      </c>
      <c r="E1" t="s">
        <v>265</v>
      </c>
    </row>
    <row r="2" spans="1:11">
      <c r="A2" t="s">
        <v>244</v>
      </c>
      <c r="B2" t="s">
        <v>41</v>
      </c>
      <c r="C2">
        <v>0.5</v>
      </c>
      <c r="D2">
        <v>1</v>
      </c>
      <c r="E2">
        <v>2</v>
      </c>
      <c r="H2" s="31" t="s">
        <v>38</v>
      </c>
      <c r="I2" s="40" t="s">
        <v>271</v>
      </c>
      <c r="J2" s="41" t="s">
        <v>261</v>
      </c>
    </row>
    <row r="3" spans="1:11">
      <c r="B3" t="s">
        <v>43</v>
      </c>
      <c r="C3" s="4">
        <v>0.3</v>
      </c>
      <c r="D3" s="4">
        <v>4</v>
      </c>
      <c r="E3" s="4">
        <v>14</v>
      </c>
      <c r="H3" s="35" t="s">
        <v>270</v>
      </c>
      <c r="I3" s="30">
        <f>AVERAGE(C2:C23)</f>
        <v>0.7468795093795092</v>
      </c>
      <c r="J3" s="46">
        <v>5.7889999999999997E-2</v>
      </c>
    </row>
    <row r="4" spans="1:11" ht="17" thickBot="1">
      <c r="B4" t="s">
        <v>266</v>
      </c>
      <c r="C4">
        <f>0/1</f>
        <v>0</v>
      </c>
      <c r="D4">
        <v>0</v>
      </c>
      <c r="E4">
        <v>1</v>
      </c>
      <c r="H4" s="37" t="s">
        <v>176</v>
      </c>
      <c r="I4" s="38">
        <f>AVERAGE(C24:C42)</f>
        <v>0.69104010025062645</v>
      </c>
      <c r="J4" s="47">
        <v>6.5689999999999998E-2</v>
      </c>
    </row>
    <row r="5" spans="1:11">
      <c r="B5" t="s">
        <v>267</v>
      </c>
      <c r="C5">
        <f>7/10</f>
        <v>0.7</v>
      </c>
      <c r="D5">
        <v>7</v>
      </c>
      <c r="E5">
        <v>10</v>
      </c>
    </row>
    <row r="6" spans="1:11">
      <c r="B6" t="s">
        <v>268</v>
      </c>
      <c r="C6">
        <f>7/9</f>
        <v>0.77777777777777779</v>
      </c>
      <c r="D6">
        <v>7</v>
      </c>
      <c r="E6">
        <v>9</v>
      </c>
    </row>
    <row r="7" spans="1:11" ht="17" thickBot="1">
      <c r="B7" t="s">
        <v>48</v>
      </c>
      <c r="C7">
        <f>5/8</f>
        <v>0.625</v>
      </c>
      <c r="D7">
        <v>5</v>
      </c>
      <c r="E7">
        <v>8</v>
      </c>
      <c r="H7" s="3" t="s">
        <v>484</v>
      </c>
    </row>
    <row r="8" spans="1:11">
      <c r="A8" t="s">
        <v>246</v>
      </c>
      <c r="B8" t="s">
        <v>227</v>
      </c>
      <c r="C8">
        <f>2/2</f>
        <v>1</v>
      </c>
      <c r="D8">
        <v>2</v>
      </c>
      <c r="E8">
        <v>2</v>
      </c>
      <c r="H8" s="91" t="s">
        <v>461</v>
      </c>
      <c r="I8" s="62"/>
      <c r="J8" s="92" t="s">
        <v>462</v>
      </c>
      <c r="K8" s="63"/>
    </row>
    <row r="9" spans="1:11">
      <c r="B9" t="s">
        <v>228</v>
      </c>
      <c r="C9">
        <f>1/1</f>
        <v>1</v>
      </c>
      <c r="D9">
        <v>1</v>
      </c>
      <c r="E9">
        <v>1</v>
      </c>
      <c r="H9" s="93" t="s">
        <v>433</v>
      </c>
      <c r="I9" s="64"/>
      <c r="J9" s="94" t="s">
        <v>433</v>
      </c>
      <c r="K9" s="65"/>
    </row>
    <row r="10" spans="1:11">
      <c r="B10" t="s">
        <v>229</v>
      </c>
      <c r="C10">
        <f>3/7</f>
        <v>0.42857142857142855</v>
      </c>
      <c r="D10">
        <v>3</v>
      </c>
      <c r="E10">
        <v>7</v>
      </c>
      <c r="H10" s="93" t="s">
        <v>463</v>
      </c>
      <c r="I10" s="64"/>
      <c r="J10" s="94" t="s">
        <v>464</v>
      </c>
      <c r="K10" s="65"/>
    </row>
    <row r="11" spans="1:11">
      <c r="B11" t="s">
        <v>230</v>
      </c>
      <c r="C11">
        <f>6/6</f>
        <v>1</v>
      </c>
      <c r="D11">
        <v>6</v>
      </c>
      <c r="E11">
        <v>6</v>
      </c>
      <c r="H11" s="93"/>
      <c r="I11" s="64"/>
      <c r="J11" s="94"/>
      <c r="K11" s="65"/>
    </row>
    <row r="12" spans="1:11">
      <c r="B12" t="s">
        <v>232</v>
      </c>
      <c r="C12">
        <f>2/2</f>
        <v>1</v>
      </c>
      <c r="D12">
        <v>2</v>
      </c>
      <c r="E12">
        <v>2</v>
      </c>
      <c r="H12" s="93" t="s">
        <v>436</v>
      </c>
      <c r="I12" s="64"/>
      <c r="J12" s="94"/>
      <c r="K12" s="65"/>
    </row>
    <row r="13" spans="1:11">
      <c r="B13" t="s">
        <v>233</v>
      </c>
      <c r="C13">
        <f>2/2</f>
        <v>1</v>
      </c>
      <c r="D13">
        <v>2</v>
      </c>
      <c r="E13">
        <v>2</v>
      </c>
      <c r="H13" s="97" t="s">
        <v>356</v>
      </c>
      <c r="I13" s="98"/>
      <c r="J13" s="116">
        <v>0.43730000000000002</v>
      </c>
      <c r="K13" s="65"/>
    </row>
    <row r="14" spans="1:11">
      <c r="A14" t="s">
        <v>247</v>
      </c>
      <c r="B14" t="s">
        <v>234</v>
      </c>
      <c r="C14">
        <f>6/10</f>
        <v>0.6</v>
      </c>
      <c r="D14">
        <v>6</v>
      </c>
      <c r="E14">
        <v>10</v>
      </c>
      <c r="H14" s="93" t="s">
        <v>437</v>
      </c>
      <c r="I14" s="64"/>
      <c r="J14" s="94" t="s">
        <v>438</v>
      </c>
      <c r="K14" s="65"/>
    </row>
    <row r="15" spans="1:11">
      <c r="B15" t="s">
        <v>235</v>
      </c>
      <c r="C15">
        <f>7/10</f>
        <v>0.7</v>
      </c>
      <c r="D15">
        <v>7</v>
      </c>
      <c r="E15">
        <v>10</v>
      </c>
      <c r="H15" s="93" t="s">
        <v>357</v>
      </c>
      <c r="I15" s="64"/>
      <c r="J15" s="94" t="s">
        <v>358</v>
      </c>
      <c r="K15" s="65"/>
    </row>
    <row r="16" spans="1:11">
      <c r="B16" t="s">
        <v>236</v>
      </c>
      <c r="C16">
        <f>10/10</f>
        <v>1</v>
      </c>
      <c r="D16">
        <v>10</v>
      </c>
      <c r="E16">
        <v>10</v>
      </c>
      <c r="H16" s="93" t="s">
        <v>439</v>
      </c>
      <c r="I16" s="64"/>
      <c r="J16" s="94" t="s">
        <v>362</v>
      </c>
      <c r="K16" s="65"/>
    </row>
    <row r="17" spans="1:11">
      <c r="B17" t="s">
        <v>237</v>
      </c>
      <c r="C17">
        <f>7/10</f>
        <v>0.7</v>
      </c>
      <c r="D17">
        <v>7</v>
      </c>
      <c r="E17">
        <v>10</v>
      </c>
      <c r="H17" s="93" t="s">
        <v>440</v>
      </c>
      <c r="I17" s="64"/>
      <c r="J17" s="94" t="s">
        <v>360</v>
      </c>
      <c r="K17" s="65"/>
    </row>
    <row r="18" spans="1:11">
      <c r="B18" t="s">
        <v>238</v>
      </c>
      <c r="C18">
        <f>9/10</f>
        <v>0.9</v>
      </c>
      <c r="D18">
        <v>9</v>
      </c>
      <c r="E18">
        <v>10</v>
      </c>
      <c r="H18" s="93" t="s">
        <v>465</v>
      </c>
      <c r="I18" s="64"/>
      <c r="J18" s="94" t="s">
        <v>466</v>
      </c>
      <c r="K18" s="65"/>
    </row>
    <row r="19" spans="1:11">
      <c r="B19" t="s">
        <v>239</v>
      </c>
      <c r="C19">
        <f>7/10</f>
        <v>0.7</v>
      </c>
      <c r="D19">
        <v>7</v>
      </c>
      <c r="E19">
        <v>10</v>
      </c>
      <c r="H19" s="93" t="s">
        <v>443</v>
      </c>
      <c r="I19" s="64"/>
      <c r="J19" s="94">
        <v>169.5</v>
      </c>
      <c r="K19" s="65"/>
    </row>
    <row r="20" spans="1:11">
      <c r="B20" t="s">
        <v>240</v>
      </c>
      <c r="C20">
        <f>10/10</f>
        <v>1</v>
      </c>
      <c r="D20">
        <v>10</v>
      </c>
      <c r="E20">
        <v>10</v>
      </c>
      <c r="H20" s="93"/>
      <c r="I20" s="64"/>
      <c r="J20" s="94"/>
      <c r="K20" s="65"/>
    </row>
    <row r="21" spans="1:11">
      <c r="B21" t="s">
        <v>241</v>
      </c>
      <c r="C21">
        <f>6/10</f>
        <v>0.6</v>
      </c>
      <c r="D21">
        <v>6</v>
      </c>
      <c r="E21">
        <v>10</v>
      </c>
      <c r="H21" s="93" t="s">
        <v>444</v>
      </c>
      <c r="I21" s="64"/>
      <c r="J21" s="94"/>
      <c r="K21" s="65"/>
    </row>
    <row r="22" spans="1:11">
      <c r="B22" t="s">
        <v>242</v>
      </c>
      <c r="C22">
        <f>10/10</f>
        <v>1</v>
      </c>
      <c r="D22">
        <v>10</v>
      </c>
      <c r="E22">
        <v>10</v>
      </c>
      <c r="H22" s="93" t="s">
        <v>467</v>
      </c>
      <c r="I22" s="64"/>
      <c r="J22" s="94" t="s">
        <v>468</v>
      </c>
      <c r="K22" s="65"/>
    </row>
    <row r="23" spans="1:11">
      <c r="B23" t="s">
        <v>243</v>
      </c>
      <c r="C23">
        <f>9/10</f>
        <v>0.9</v>
      </c>
      <c r="D23">
        <v>9</v>
      </c>
      <c r="E23">
        <v>10</v>
      </c>
      <c r="H23" s="93" t="s">
        <v>469</v>
      </c>
      <c r="I23" s="64"/>
      <c r="J23" s="94" t="s">
        <v>470</v>
      </c>
      <c r="K23" s="65"/>
    </row>
    <row r="24" spans="1:11">
      <c r="A24" t="s">
        <v>244</v>
      </c>
      <c r="B24" t="s">
        <v>59</v>
      </c>
      <c r="C24">
        <v>0.5</v>
      </c>
      <c r="D24">
        <v>1</v>
      </c>
      <c r="E24">
        <v>2</v>
      </c>
      <c r="H24" s="93" t="s">
        <v>449</v>
      </c>
      <c r="I24" s="64"/>
      <c r="J24" s="94">
        <v>5.5E-2</v>
      </c>
      <c r="K24" s="65"/>
    </row>
    <row r="25" spans="1:11" ht="17" thickBot="1">
      <c r="B25" t="s">
        <v>269</v>
      </c>
      <c r="C25">
        <v>0</v>
      </c>
      <c r="D25" s="4">
        <v>0</v>
      </c>
      <c r="E25" s="48">
        <v>1</v>
      </c>
      <c r="F25" s="48"/>
      <c r="H25" s="95" t="s">
        <v>450</v>
      </c>
      <c r="I25" s="88"/>
      <c r="J25" s="96">
        <v>0.02</v>
      </c>
      <c r="K25" s="89"/>
    </row>
    <row r="26" spans="1:11">
      <c r="B26" t="s">
        <v>61</v>
      </c>
      <c r="C26">
        <f>8/10</f>
        <v>0.8</v>
      </c>
      <c r="D26">
        <v>8</v>
      </c>
      <c r="E26">
        <v>10</v>
      </c>
    </row>
    <row r="27" spans="1:11">
      <c r="B27" t="s">
        <v>136</v>
      </c>
      <c r="C27">
        <f>4/7</f>
        <v>0.5714285714285714</v>
      </c>
      <c r="D27">
        <v>4</v>
      </c>
      <c r="E27">
        <v>7</v>
      </c>
    </row>
    <row r="28" spans="1:11">
      <c r="B28" t="s">
        <v>62</v>
      </c>
      <c r="C28">
        <f>2/8</f>
        <v>0.25</v>
      </c>
      <c r="D28">
        <v>2</v>
      </c>
      <c r="E28">
        <v>8</v>
      </c>
    </row>
    <row r="29" spans="1:11">
      <c r="B29" t="s">
        <v>63</v>
      </c>
      <c r="C29">
        <f>6/9</f>
        <v>0.66666666666666663</v>
      </c>
      <c r="D29">
        <v>6</v>
      </c>
      <c r="E29">
        <v>9</v>
      </c>
    </row>
    <row r="30" spans="1:11">
      <c r="B30" t="s">
        <v>64</v>
      </c>
      <c r="C30">
        <f>11/11</f>
        <v>1</v>
      </c>
      <c r="D30">
        <v>11</v>
      </c>
      <c r="E30">
        <v>11</v>
      </c>
    </row>
    <row r="31" spans="1:11">
      <c r="A31" t="s">
        <v>246</v>
      </c>
      <c r="B31" t="s">
        <v>65</v>
      </c>
      <c r="C31">
        <f>2/2</f>
        <v>1</v>
      </c>
      <c r="D31">
        <v>2</v>
      </c>
      <c r="E31">
        <v>2</v>
      </c>
    </row>
    <row r="32" spans="1:11">
      <c r="B32" t="s">
        <v>66</v>
      </c>
      <c r="C32">
        <v>1</v>
      </c>
      <c r="D32">
        <v>1</v>
      </c>
      <c r="E32">
        <v>1</v>
      </c>
    </row>
    <row r="33" spans="2:5">
      <c r="B33" t="s">
        <v>248</v>
      </c>
      <c r="C33">
        <f>2/4</f>
        <v>0.5</v>
      </c>
      <c r="D33">
        <v>2</v>
      </c>
      <c r="E33">
        <v>4</v>
      </c>
    </row>
    <row r="34" spans="2:5">
      <c r="B34" t="s">
        <v>250</v>
      </c>
      <c r="C34">
        <f>7/8</f>
        <v>0.875</v>
      </c>
      <c r="D34">
        <v>7</v>
      </c>
      <c r="E34">
        <v>8</v>
      </c>
    </row>
    <row r="35" spans="2:5">
      <c r="B35" t="s">
        <v>251</v>
      </c>
      <c r="C35">
        <f>2/2</f>
        <v>1</v>
      </c>
      <c r="D35">
        <v>2</v>
      </c>
      <c r="E35">
        <v>2</v>
      </c>
    </row>
    <row r="36" spans="2:5">
      <c r="B36" t="s">
        <v>252</v>
      </c>
      <c r="C36">
        <f>2/2</f>
        <v>1</v>
      </c>
      <c r="D36">
        <v>2</v>
      </c>
      <c r="E36">
        <v>2</v>
      </c>
    </row>
    <row r="37" spans="2:5">
      <c r="B37" t="s">
        <v>253</v>
      </c>
      <c r="C37">
        <f>2/3</f>
        <v>0.66666666666666663</v>
      </c>
      <c r="D37">
        <v>2</v>
      </c>
      <c r="E37">
        <v>3</v>
      </c>
    </row>
    <row r="38" spans="2:5">
      <c r="B38" t="s">
        <v>254</v>
      </c>
      <c r="C38">
        <f>7/10</f>
        <v>0.7</v>
      </c>
      <c r="D38">
        <v>7</v>
      </c>
      <c r="E38">
        <v>10</v>
      </c>
    </row>
    <row r="39" spans="2:5">
      <c r="B39" t="s">
        <v>255</v>
      </c>
      <c r="C39">
        <f>6/10</f>
        <v>0.6</v>
      </c>
      <c r="D39">
        <v>6</v>
      </c>
      <c r="E39">
        <v>10</v>
      </c>
    </row>
    <row r="40" spans="2:5">
      <c r="B40" t="s">
        <v>256</v>
      </c>
      <c r="C40">
        <f>6/10</f>
        <v>0.6</v>
      </c>
      <c r="D40">
        <v>6</v>
      </c>
      <c r="E40">
        <v>10</v>
      </c>
    </row>
    <row r="41" spans="2:5">
      <c r="B41" t="s">
        <v>257</v>
      </c>
      <c r="C41">
        <f>6/10</f>
        <v>0.6</v>
      </c>
      <c r="D41">
        <v>6</v>
      </c>
      <c r="E41">
        <v>10</v>
      </c>
    </row>
    <row r="42" spans="2:5">
      <c r="B42" t="s">
        <v>258</v>
      </c>
      <c r="C42">
        <f>8/10</f>
        <v>0.8</v>
      </c>
      <c r="D42">
        <v>8</v>
      </c>
      <c r="E42">
        <v>10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42"/>
  <sheetViews>
    <sheetView showRuler="0" workbookViewId="0">
      <selection activeCell="I13" sqref="I13"/>
    </sheetView>
  </sheetViews>
  <sheetFormatPr baseColWidth="10" defaultRowHeight="16"/>
  <cols>
    <col min="3" max="3" width="20.83203125" bestFit="1" customWidth="1"/>
    <col min="4" max="4" width="14.33203125" bestFit="1" customWidth="1"/>
    <col min="8" max="8" width="31.1640625" customWidth="1"/>
  </cols>
  <sheetData>
    <row r="1" spans="1:10" ht="17" thickBot="1">
      <c r="A1" t="s">
        <v>223</v>
      </c>
      <c r="B1" t="s">
        <v>38</v>
      </c>
      <c r="C1" t="s">
        <v>272</v>
      </c>
      <c r="D1" t="s">
        <v>273</v>
      </c>
    </row>
    <row r="2" spans="1:10">
      <c r="A2" t="s">
        <v>244</v>
      </c>
      <c r="B2" t="s">
        <v>41</v>
      </c>
      <c r="C2">
        <v>0.5</v>
      </c>
      <c r="D2">
        <v>2</v>
      </c>
      <c r="G2" s="31" t="s">
        <v>38</v>
      </c>
      <c r="H2" s="40" t="s">
        <v>291</v>
      </c>
      <c r="I2" s="41" t="s">
        <v>261</v>
      </c>
    </row>
    <row r="3" spans="1:10">
      <c r="B3" t="s">
        <v>43</v>
      </c>
      <c r="C3">
        <v>1</v>
      </c>
      <c r="D3">
        <v>1</v>
      </c>
      <c r="G3" s="35" t="s">
        <v>175</v>
      </c>
      <c r="H3" s="30">
        <f>AVERAGE(C2:C24)</f>
        <v>0.87681159420289856</v>
      </c>
      <c r="I3" s="46">
        <v>5.0630000000000001E-2</v>
      </c>
    </row>
    <row r="4" spans="1:10" ht="17" thickBot="1">
      <c r="B4" t="s">
        <v>44</v>
      </c>
      <c r="C4">
        <v>1</v>
      </c>
      <c r="D4">
        <v>1</v>
      </c>
      <c r="G4" s="37" t="s">
        <v>176</v>
      </c>
      <c r="H4" s="38">
        <f>AVERAGE(C25:C42)</f>
        <v>0.82407407407407396</v>
      </c>
      <c r="I4" s="47">
        <v>6.6519999999999996E-2</v>
      </c>
    </row>
    <row r="5" spans="1:10">
      <c r="B5" t="s">
        <v>45</v>
      </c>
      <c r="C5">
        <v>1</v>
      </c>
      <c r="D5">
        <v>1</v>
      </c>
    </row>
    <row r="6" spans="1:10">
      <c r="B6" t="s">
        <v>46</v>
      </c>
      <c r="C6">
        <v>1</v>
      </c>
      <c r="D6">
        <v>1</v>
      </c>
    </row>
    <row r="7" spans="1:10" ht="17" thickBot="1">
      <c r="B7" t="s">
        <v>222</v>
      </c>
      <c r="C7">
        <v>1</v>
      </c>
      <c r="D7">
        <v>1</v>
      </c>
      <c r="G7" s="3" t="s">
        <v>485</v>
      </c>
    </row>
    <row r="8" spans="1:10">
      <c r="A8" t="s">
        <v>246</v>
      </c>
      <c r="B8" t="s">
        <v>274</v>
      </c>
      <c r="C8">
        <v>1</v>
      </c>
      <c r="D8">
        <v>1</v>
      </c>
      <c r="G8" s="91" t="s">
        <v>451</v>
      </c>
      <c r="H8" s="62"/>
      <c r="I8" s="92" t="s">
        <v>452</v>
      </c>
      <c r="J8" s="63"/>
    </row>
    <row r="9" spans="1:10">
      <c r="B9" t="s">
        <v>275</v>
      </c>
      <c r="C9">
        <v>1</v>
      </c>
      <c r="D9">
        <v>1</v>
      </c>
      <c r="G9" s="93" t="s">
        <v>433</v>
      </c>
      <c r="H9" s="64"/>
      <c r="I9" s="94" t="s">
        <v>433</v>
      </c>
      <c r="J9" s="65"/>
    </row>
    <row r="10" spans="1:10">
      <c r="B10" t="s">
        <v>276</v>
      </c>
      <c r="C10">
        <v>1</v>
      </c>
      <c r="D10">
        <v>1</v>
      </c>
      <c r="G10" s="93" t="s">
        <v>453</v>
      </c>
      <c r="H10" s="64"/>
      <c r="I10" s="94" t="s">
        <v>454</v>
      </c>
      <c r="J10" s="65"/>
    </row>
    <row r="11" spans="1:10">
      <c r="B11" t="s">
        <v>277</v>
      </c>
      <c r="C11">
        <f>1/3</f>
        <v>0.33333333333333331</v>
      </c>
      <c r="D11">
        <v>3</v>
      </c>
      <c r="G11" s="93"/>
      <c r="H11" s="64"/>
      <c r="I11" s="94"/>
      <c r="J11" s="65"/>
    </row>
    <row r="12" spans="1:10">
      <c r="B12" t="s">
        <v>278</v>
      </c>
      <c r="C12">
        <v>1</v>
      </c>
      <c r="D12">
        <v>1</v>
      </c>
      <c r="G12" s="93" t="s">
        <v>436</v>
      </c>
      <c r="H12" s="64"/>
      <c r="I12" s="94"/>
      <c r="J12" s="65"/>
    </row>
    <row r="13" spans="1:10">
      <c r="B13" t="s">
        <v>279</v>
      </c>
      <c r="C13">
        <v>1</v>
      </c>
      <c r="D13">
        <v>1</v>
      </c>
      <c r="G13" s="97" t="s">
        <v>356</v>
      </c>
      <c r="H13" s="98"/>
      <c r="I13" s="116">
        <v>0.80640000000000001</v>
      </c>
      <c r="J13" s="65"/>
    </row>
    <row r="14" spans="1:10">
      <c r="B14" t="s">
        <v>280</v>
      </c>
      <c r="C14">
        <v>1</v>
      </c>
      <c r="D14">
        <v>1</v>
      </c>
      <c r="G14" s="93" t="s">
        <v>437</v>
      </c>
      <c r="H14" s="64"/>
      <c r="I14" s="94" t="s">
        <v>438</v>
      </c>
      <c r="J14" s="65"/>
    </row>
    <row r="15" spans="1:10">
      <c r="A15" t="s">
        <v>247</v>
      </c>
      <c r="B15" t="s">
        <v>281</v>
      </c>
      <c r="C15">
        <v>1</v>
      </c>
      <c r="D15">
        <v>1</v>
      </c>
      <c r="G15" s="93" t="s">
        <v>357</v>
      </c>
      <c r="H15" s="64"/>
      <c r="I15" s="94" t="s">
        <v>358</v>
      </c>
      <c r="J15" s="65"/>
    </row>
    <row r="16" spans="1:10">
      <c r="B16" t="s">
        <v>282</v>
      </c>
      <c r="C16">
        <v>1</v>
      </c>
      <c r="D16">
        <v>1</v>
      </c>
      <c r="G16" s="93" t="s">
        <v>439</v>
      </c>
      <c r="H16" s="64"/>
      <c r="I16" s="94" t="s">
        <v>362</v>
      </c>
      <c r="J16" s="65"/>
    </row>
    <row r="17" spans="1:10">
      <c r="B17" t="s">
        <v>283</v>
      </c>
      <c r="C17">
        <v>1</v>
      </c>
      <c r="D17">
        <v>1</v>
      </c>
      <c r="G17" s="93" t="s">
        <v>440</v>
      </c>
      <c r="H17" s="64"/>
      <c r="I17" s="94" t="s">
        <v>360</v>
      </c>
      <c r="J17" s="65"/>
    </row>
    <row r="18" spans="1:10">
      <c r="B18" t="s">
        <v>284</v>
      </c>
      <c r="C18">
        <f>1/2</f>
        <v>0.5</v>
      </c>
      <c r="D18">
        <v>2</v>
      </c>
      <c r="G18" s="93" t="s">
        <v>455</v>
      </c>
      <c r="H18" s="64"/>
      <c r="I18" s="94" t="s">
        <v>456</v>
      </c>
      <c r="J18" s="65"/>
    </row>
    <row r="19" spans="1:10">
      <c r="B19" t="s">
        <v>285</v>
      </c>
      <c r="C19">
        <f>1/3</f>
        <v>0.33333333333333331</v>
      </c>
      <c r="D19">
        <v>3</v>
      </c>
      <c r="G19" s="93" t="s">
        <v>443</v>
      </c>
      <c r="H19" s="64"/>
      <c r="I19" s="94">
        <v>420</v>
      </c>
      <c r="J19" s="65"/>
    </row>
    <row r="20" spans="1:10">
      <c r="B20" t="s">
        <v>286</v>
      </c>
      <c r="C20">
        <f>1/2</f>
        <v>0.5</v>
      </c>
      <c r="D20">
        <v>2</v>
      </c>
      <c r="G20" s="93"/>
      <c r="H20" s="64"/>
      <c r="I20" s="94"/>
      <c r="J20" s="65"/>
    </row>
    <row r="21" spans="1:10">
      <c r="B21" t="s">
        <v>287</v>
      </c>
      <c r="C21">
        <f>1/1</f>
        <v>1</v>
      </c>
      <c r="D21">
        <v>1</v>
      </c>
      <c r="G21" s="93" t="s">
        <v>444</v>
      </c>
      <c r="H21" s="64"/>
      <c r="I21" s="94"/>
      <c r="J21" s="65"/>
    </row>
    <row r="22" spans="1:10">
      <c r="B22" t="s">
        <v>288</v>
      </c>
      <c r="C22">
        <f>1/1</f>
        <v>1</v>
      </c>
      <c r="D22">
        <v>1</v>
      </c>
      <c r="G22" s="93" t="s">
        <v>457</v>
      </c>
      <c r="H22" s="64"/>
      <c r="I22" s="94" t="s">
        <v>458</v>
      </c>
      <c r="J22" s="65"/>
    </row>
    <row r="23" spans="1:10">
      <c r="B23" t="s">
        <v>289</v>
      </c>
      <c r="C23">
        <v>1</v>
      </c>
      <c r="D23">
        <v>1</v>
      </c>
      <c r="G23" s="93" t="s">
        <v>459</v>
      </c>
      <c r="H23" s="64"/>
      <c r="I23" s="94" t="s">
        <v>460</v>
      </c>
      <c r="J23" s="65"/>
    </row>
    <row r="24" spans="1:10">
      <c r="B24" t="s">
        <v>290</v>
      </c>
      <c r="C24">
        <v>1</v>
      </c>
      <c r="D24">
        <v>1</v>
      </c>
      <c r="G24" s="93" t="s">
        <v>449</v>
      </c>
      <c r="H24" s="64"/>
      <c r="I24" s="94">
        <v>0</v>
      </c>
      <c r="J24" s="65"/>
    </row>
    <row r="25" spans="1:10" ht="17" thickBot="1">
      <c r="A25" t="s">
        <v>244</v>
      </c>
      <c r="B25" t="s">
        <v>61</v>
      </c>
      <c r="C25">
        <v>1</v>
      </c>
      <c r="D25">
        <v>1</v>
      </c>
      <c r="G25" s="95" t="s">
        <v>450</v>
      </c>
      <c r="H25" s="88"/>
      <c r="I25" s="96">
        <v>0</v>
      </c>
      <c r="J25" s="89"/>
    </row>
    <row r="26" spans="1:10">
      <c r="B26" t="s">
        <v>136</v>
      </c>
      <c r="C26">
        <v>1</v>
      </c>
      <c r="D26">
        <v>1</v>
      </c>
    </row>
    <row r="27" spans="1:10">
      <c r="B27" t="s">
        <v>62</v>
      </c>
      <c r="C27">
        <f>1/3</f>
        <v>0.33333333333333331</v>
      </c>
      <c r="D27">
        <v>3</v>
      </c>
    </row>
    <row r="28" spans="1:10">
      <c r="B28" t="s">
        <v>63</v>
      </c>
      <c r="C28">
        <f>1/3</f>
        <v>0.33333333333333331</v>
      </c>
      <c r="D28">
        <v>3</v>
      </c>
    </row>
    <row r="29" spans="1:10">
      <c r="B29" t="s">
        <v>64</v>
      </c>
      <c r="C29">
        <v>1</v>
      </c>
      <c r="D29">
        <v>1</v>
      </c>
    </row>
    <row r="30" spans="1:10">
      <c r="A30" t="s">
        <v>246</v>
      </c>
      <c r="B30" t="s">
        <v>65</v>
      </c>
      <c r="C30">
        <v>1</v>
      </c>
      <c r="D30">
        <v>1</v>
      </c>
    </row>
    <row r="31" spans="1:10">
      <c r="B31" t="s">
        <v>66</v>
      </c>
      <c r="C31">
        <v>1</v>
      </c>
      <c r="D31">
        <v>1</v>
      </c>
    </row>
    <row r="32" spans="1:10">
      <c r="B32" t="s">
        <v>248</v>
      </c>
      <c r="C32">
        <f>1/3</f>
        <v>0.33333333333333331</v>
      </c>
      <c r="D32">
        <v>3</v>
      </c>
    </row>
    <row r="33" spans="1:4">
      <c r="B33" t="s">
        <v>249</v>
      </c>
      <c r="C33">
        <v>1</v>
      </c>
      <c r="D33">
        <v>1</v>
      </c>
    </row>
    <row r="34" spans="1:4">
      <c r="B34" t="s">
        <v>250</v>
      </c>
      <c r="C34">
        <f>1/3</f>
        <v>0.33333333333333331</v>
      </c>
      <c r="D34">
        <v>3</v>
      </c>
    </row>
    <row r="35" spans="1:4">
      <c r="B35" t="s">
        <v>251</v>
      </c>
      <c r="C35">
        <v>1</v>
      </c>
      <c r="D35">
        <v>1</v>
      </c>
    </row>
    <row r="36" spans="1:4">
      <c r="B36" t="s">
        <v>252</v>
      </c>
      <c r="C36">
        <v>1</v>
      </c>
      <c r="D36">
        <v>1</v>
      </c>
    </row>
    <row r="37" spans="1:4">
      <c r="B37" t="s">
        <v>253</v>
      </c>
      <c r="C37">
        <f>1/2</f>
        <v>0.5</v>
      </c>
      <c r="D37">
        <v>2</v>
      </c>
    </row>
    <row r="38" spans="1:4">
      <c r="A38" t="s">
        <v>247</v>
      </c>
      <c r="B38" t="s">
        <v>254</v>
      </c>
      <c r="C38">
        <v>1</v>
      </c>
      <c r="D38">
        <v>1</v>
      </c>
    </row>
    <row r="39" spans="1:4">
      <c r="B39" t="s">
        <v>255</v>
      </c>
      <c r="C39">
        <v>1</v>
      </c>
      <c r="D39">
        <v>1</v>
      </c>
    </row>
    <row r="40" spans="1:4">
      <c r="B40" t="s">
        <v>256</v>
      </c>
      <c r="C40">
        <v>1</v>
      </c>
      <c r="D40">
        <v>1</v>
      </c>
    </row>
    <row r="41" spans="1:4">
      <c r="B41" t="s">
        <v>257</v>
      </c>
      <c r="C41">
        <v>1</v>
      </c>
      <c r="D41">
        <v>1</v>
      </c>
    </row>
    <row r="42" spans="1:4">
      <c r="B42" t="s">
        <v>258</v>
      </c>
      <c r="C42">
        <v>1</v>
      </c>
      <c r="D42">
        <v>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56"/>
  <sheetViews>
    <sheetView showRuler="0" topLeftCell="I5" workbookViewId="0">
      <selection activeCell="L18" sqref="L18"/>
    </sheetView>
  </sheetViews>
  <sheetFormatPr baseColWidth="10" defaultRowHeight="16"/>
  <cols>
    <col min="1" max="1" width="13" bestFit="1" customWidth="1"/>
    <col min="2" max="2" width="13" style="4" customWidth="1"/>
    <col min="3" max="3" width="21.1640625" style="3" customWidth="1"/>
    <col min="4" max="4" width="12.33203125" bestFit="1" customWidth="1"/>
    <col min="5" max="5" width="17.33203125" customWidth="1"/>
    <col min="6" max="6" width="19.1640625" customWidth="1"/>
    <col min="7" max="7" width="22.83203125" customWidth="1"/>
    <col min="8" max="8" width="32" customWidth="1"/>
    <col min="11" max="11" width="30.5" customWidth="1"/>
    <col min="12" max="12" width="21.6640625" customWidth="1"/>
    <col min="13" max="13" width="21.83203125" bestFit="1" customWidth="1"/>
    <col min="14" max="14" width="19.1640625" bestFit="1" customWidth="1"/>
    <col min="15" max="15" width="26.5" bestFit="1" customWidth="1"/>
    <col min="16" max="16" width="34.6640625" customWidth="1"/>
    <col min="17" max="17" width="29.1640625" customWidth="1"/>
  </cols>
  <sheetData>
    <row r="1" spans="1:17" s="25" customFormat="1" ht="17" thickBot="1">
      <c r="A1" s="24" t="s">
        <v>39</v>
      </c>
      <c r="B1" s="13" t="s">
        <v>38</v>
      </c>
      <c r="C1" s="25" t="s">
        <v>33</v>
      </c>
      <c r="D1" s="25" t="s">
        <v>141</v>
      </c>
      <c r="E1" s="25" t="s">
        <v>34</v>
      </c>
      <c r="F1" s="25" t="s">
        <v>35</v>
      </c>
      <c r="G1" s="25" t="s">
        <v>167</v>
      </c>
      <c r="H1" s="25" t="s">
        <v>36</v>
      </c>
    </row>
    <row r="2" spans="1:17">
      <c r="A2" s="4" t="s">
        <v>121</v>
      </c>
      <c r="B2" s="3" t="s">
        <v>41</v>
      </c>
      <c r="C2" s="3">
        <v>0</v>
      </c>
      <c r="I2" s="4"/>
      <c r="K2" s="31" t="s">
        <v>38</v>
      </c>
      <c r="L2" s="40" t="s">
        <v>33</v>
      </c>
      <c r="M2" s="40" t="s">
        <v>141</v>
      </c>
      <c r="N2" s="40" t="s">
        <v>34</v>
      </c>
      <c r="O2" s="40" t="s">
        <v>35</v>
      </c>
      <c r="P2" s="40" t="s">
        <v>167</v>
      </c>
      <c r="Q2" s="41" t="s">
        <v>36</v>
      </c>
    </row>
    <row r="3" spans="1:17">
      <c r="A3" s="4" t="s">
        <v>131</v>
      </c>
      <c r="B3" s="3" t="s">
        <v>43</v>
      </c>
      <c r="C3" s="3">
        <v>1</v>
      </c>
      <c r="D3">
        <v>1</v>
      </c>
      <c r="I3" s="4"/>
      <c r="K3" s="35" t="s">
        <v>175</v>
      </c>
      <c r="L3" s="30">
        <f t="shared" ref="L3:Q3" si="0">SUM(C2:C27)</f>
        <v>47</v>
      </c>
      <c r="M3" s="30">
        <f t="shared" si="0"/>
        <v>37</v>
      </c>
      <c r="N3" s="30">
        <f t="shared" si="0"/>
        <v>2</v>
      </c>
      <c r="O3" s="30">
        <f t="shared" si="0"/>
        <v>1</v>
      </c>
      <c r="P3" s="30">
        <f t="shared" si="0"/>
        <v>6</v>
      </c>
      <c r="Q3" s="36">
        <f t="shared" si="0"/>
        <v>1</v>
      </c>
    </row>
    <row r="4" spans="1:17" ht="17" thickBot="1">
      <c r="A4" s="4" t="s">
        <v>123</v>
      </c>
      <c r="B4" s="3" t="s">
        <v>44</v>
      </c>
      <c r="C4" s="3">
        <v>2</v>
      </c>
      <c r="D4">
        <v>2</v>
      </c>
      <c r="I4" s="4"/>
      <c r="K4" s="37" t="s">
        <v>176</v>
      </c>
      <c r="L4" s="38">
        <f t="shared" ref="L4:Q4" si="1">SUM(C28:C56)</f>
        <v>51</v>
      </c>
      <c r="M4" s="38">
        <f t="shared" si="1"/>
        <v>19</v>
      </c>
      <c r="N4" s="38">
        <f t="shared" si="1"/>
        <v>11</v>
      </c>
      <c r="O4" s="38">
        <f t="shared" si="1"/>
        <v>1</v>
      </c>
      <c r="P4" s="38">
        <f t="shared" si="1"/>
        <v>5</v>
      </c>
      <c r="Q4" s="39">
        <f t="shared" si="1"/>
        <v>15</v>
      </c>
    </row>
    <row r="5" spans="1:17">
      <c r="A5" s="4" t="s">
        <v>124</v>
      </c>
      <c r="B5" s="3" t="s">
        <v>45</v>
      </c>
      <c r="C5" s="3">
        <v>3</v>
      </c>
      <c r="D5">
        <v>2</v>
      </c>
      <c r="F5">
        <v>1</v>
      </c>
      <c r="I5" s="4"/>
    </row>
    <row r="6" spans="1:17" ht="17" thickBot="1">
      <c r="A6" s="4" t="s">
        <v>125</v>
      </c>
      <c r="B6" s="3" t="s">
        <v>46</v>
      </c>
      <c r="C6" s="3">
        <v>2</v>
      </c>
      <c r="D6">
        <v>1</v>
      </c>
      <c r="E6">
        <v>1</v>
      </c>
      <c r="I6" s="4"/>
    </row>
    <row r="7" spans="1:17">
      <c r="A7" s="4" t="s">
        <v>126</v>
      </c>
      <c r="B7" s="3" t="s">
        <v>47</v>
      </c>
      <c r="C7" s="3">
        <v>0</v>
      </c>
      <c r="I7" s="4"/>
      <c r="K7" s="31" t="s">
        <v>38</v>
      </c>
      <c r="L7" s="40" t="s">
        <v>182</v>
      </c>
      <c r="M7" s="40" t="s">
        <v>183</v>
      </c>
      <c r="N7" s="40" t="s">
        <v>184</v>
      </c>
      <c r="O7" s="40" t="s">
        <v>185</v>
      </c>
      <c r="P7" s="41" t="s">
        <v>186</v>
      </c>
    </row>
    <row r="8" spans="1:17">
      <c r="A8" s="4" t="s">
        <v>127</v>
      </c>
      <c r="B8" s="3" t="s">
        <v>48</v>
      </c>
      <c r="C8" s="3">
        <v>0</v>
      </c>
      <c r="I8" s="4"/>
      <c r="K8" s="35" t="s">
        <v>175</v>
      </c>
      <c r="L8" s="30">
        <f>(37/47)*100</f>
        <v>78.723404255319153</v>
      </c>
      <c r="M8" s="30">
        <f>(2/47)*100</f>
        <v>4.2553191489361701</v>
      </c>
      <c r="N8" s="30">
        <f>(1/47)*100</f>
        <v>2.1276595744680851</v>
      </c>
      <c r="O8" s="30">
        <f>(6/47)*100</f>
        <v>12.76595744680851</v>
      </c>
      <c r="P8" s="36">
        <f>(1/47)*100</f>
        <v>2.1276595744680851</v>
      </c>
    </row>
    <row r="9" spans="1:17" ht="17" thickBot="1">
      <c r="A9" s="4" t="s">
        <v>120</v>
      </c>
      <c r="B9" s="19" t="s">
        <v>56</v>
      </c>
      <c r="C9" s="3">
        <v>0</v>
      </c>
      <c r="I9" s="4"/>
      <c r="K9" s="37" t="s">
        <v>176</v>
      </c>
      <c r="L9" s="38">
        <f>(19/51)*100</f>
        <v>37.254901960784316</v>
      </c>
      <c r="M9" s="38">
        <f>(11/51)*100</f>
        <v>21.568627450980394</v>
      </c>
      <c r="N9" s="38">
        <f>(1/51)*100</f>
        <v>1.9607843137254901</v>
      </c>
      <c r="O9" s="38">
        <f>(5/51)*100</f>
        <v>9.8039215686274517</v>
      </c>
      <c r="P9" s="39">
        <f>(15/51)*100</f>
        <v>29.411764705882355</v>
      </c>
    </row>
    <row r="10" spans="1:17">
      <c r="A10" s="4" t="s">
        <v>119</v>
      </c>
      <c r="B10" s="19" t="s">
        <v>57</v>
      </c>
      <c r="C10" s="3">
        <v>0</v>
      </c>
      <c r="I10" s="4"/>
    </row>
    <row r="11" spans="1:17">
      <c r="A11" s="4" t="s">
        <v>118</v>
      </c>
      <c r="B11" s="19" t="s">
        <v>58</v>
      </c>
      <c r="C11" s="12">
        <v>7</v>
      </c>
      <c r="D11" s="4">
        <v>5</v>
      </c>
      <c r="E11" s="4"/>
      <c r="F11" s="4"/>
      <c r="G11" s="4">
        <v>1</v>
      </c>
      <c r="H11" s="4">
        <v>1</v>
      </c>
      <c r="I11" s="4"/>
    </row>
    <row r="12" spans="1:17">
      <c r="A12" s="4" t="s">
        <v>117</v>
      </c>
      <c r="B12" s="19" t="s">
        <v>58</v>
      </c>
      <c r="C12" s="12">
        <v>19</v>
      </c>
      <c r="D12" s="4">
        <v>17</v>
      </c>
      <c r="E12" s="4"/>
      <c r="F12" s="4"/>
      <c r="G12" s="4">
        <v>2</v>
      </c>
      <c r="H12" s="4"/>
      <c r="I12" s="4"/>
    </row>
    <row r="13" spans="1:17">
      <c r="A13" s="4" t="s">
        <v>116</v>
      </c>
      <c r="B13" s="19" t="s">
        <v>58</v>
      </c>
      <c r="C13" s="12">
        <v>2</v>
      </c>
      <c r="D13" s="4">
        <v>1</v>
      </c>
      <c r="E13" s="4"/>
      <c r="F13" s="4"/>
      <c r="G13" s="4">
        <v>1</v>
      </c>
      <c r="H13" s="4"/>
      <c r="I13" s="4"/>
    </row>
    <row r="14" spans="1:17" ht="19" thickBot="1">
      <c r="A14" s="4" t="s">
        <v>115</v>
      </c>
      <c r="B14" s="19" t="s">
        <v>142</v>
      </c>
      <c r="C14" s="12">
        <v>0</v>
      </c>
      <c r="D14" s="4"/>
      <c r="E14" s="4"/>
      <c r="F14" s="4"/>
      <c r="G14" s="4"/>
      <c r="H14" s="4"/>
      <c r="I14" s="4"/>
      <c r="K14" s="74" t="s">
        <v>481</v>
      </c>
    </row>
    <row r="15" spans="1:17">
      <c r="A15" s="4" t="s">
        <v>114</v>
      </c>
      <c r="B15" s="19" t="s">
        <v>143</v>
      </c>
      <c r="C15" s="12">
        <v>4</v>
      </c>
      <c r="D15" s="4">
        <v>3</v>
      </c>
      <c r="E15" s="4">
        <v>1</v>
      </c>
      <c r="F15" s="4"/>
      <c r="G15" s="4"/>
      <c r="H15" s="4"/>
      <c r="I15" s="4"/>
      <c r="K15" s="67" t="s">
        <v>352</v>
      </c>
      <c r="L15" s="62"/>
      <c r="M15" s="62"/>
      <c r="N15" s="63"/>
    </row>
    <row r="16" spans="1:17">
      <c r="A16" s="4" t="s">
        <v>113</v>
      </c>
      <c r="B16" s="19" t="s">
        <v>143</v>
      </c>
      <c r="C16" s="12">
        <v>1</v>
      </c>
      <c r="D16" s="4">
        <v>1</v>
      </c>
      <c r="E16" s="4"/>
      <c r="F16" s="4"/>
      <c r="G16" s="4"/>
      <c r="H16" s="4"/>
      <c r="I16" s="4"/>
      <c r="K16" s="68" t="s">
        <v>353</v>
      </c>
      <c r="L16" s="69" t="s">
        <v>373</v>
      </c>
      <c r="M16" s="64"/>
      <c r="N16" s="65"/>
    </row>
    <row r="17" spans="1:14">
      <c r="A17" s="4" t="s">
        <v>112</v>
      </c>
      <c r="B17" s="19" t="s">
        <v>144</v>
      </c>
      <c r="C17" s="12">
        <v>4</v>
      </c>
      <c r="D17" s="4">
        <v>3</v>
      </c>
      <c r="E17" s="4"/>
      <c r="F17" s="4"/>
      <c r="G17" s="4">
        <v>1</v>
      </c>
      <c r="H17" s="4"/>
      <c r="I17" s="10"/>
      <c r="K17" s="68" t="s">
        <v>355</v>
      </c>
      <c r="L17" s="69">
        <v>4.1440000000000001</v>
      </c>
      <c r="M17" s="64"/>
      <c r="N17" s="65"/>
    </row>
    <row r="18" spans="1:14">
      <c r="A18" s="4" t="s">
        <v>111</v>
      </c>
      <c r="B18" s="19" t="s">
        <v>144</v>
      </c>
      <c r="C18" s="12">
        <v>0</v>
      </c>
      <c r="D18" s="4"/>
      <c r="E18" s="4"/>
      <c r="F18" s="4"/>
      <c r="G18" s="4"/>
      <c r="H18" s="4"/>
      <c r="I18" s="10"/>
      <c r="K18" s="78" t="s">
        <v>356</v>
      </c>
      <c r="L18" s="117" t="s">
        <v>368</v>
      </c>
      <c r="M18" s="64"/>
      <c r="N18" s="65"/>
    </row>
    <row r="19" spans="1:14">
      <c r="A19" s="4" t="s">
        <v>110</v>
      </c>
      <c r="B19" s="19" t="s">
        <v>145</v>
      </c>
      <c r="C19" s="12">
        <v>0</v>
      </c>
      <c r="D19" s="4"/>
      <c r="E19" s="4"/>
      <c r="F19" s="4"/>
      <c r="G19" s="4"/>
      <c r="H19" s="4"/>
      <c r="I19" s="4"/>
      <c r="K19" s="68" t="s">
        <v>357</v>
      </c>
      <c r="L19" s="69" t="s">
        <v>369</v>
      </c>
      <c r="M19" s="64"/>
      <c r="N19" s="65"/>
    </row>
    <row r="20" spans="1:14">
      <c r="A20" s="4" t="s">
        <v>109</v>
      </c>
      <c r="B20" s="19" t="s">
        <v>146</v>
      </c>
      <c r="C20" s="12">
        <v>0</v>
      </c>
      <c r="D20" s="4"/>
      <c r="E20" s="4"/>
      <c r="F20" s="4"/>
      <c r="G20" s="4"/>
      <c r="H20" s="4"/>
      <c r="I20" s="4"/>
      <c r="K20" s="68" t="s">
        <v>359</v>
      </c>
      <c r="L20" s="69" t="s">
        <v>360</v>
      </c>
      <c r="M20" s="64"/>
      <c r="N20" s="65"/>
    </row>
    <row r="21" spans="1:14">
      <c r="A21" s="4" t="s">
        <v>108</v>
      </c>
      <c r="B21" s="19" t="s">
        <v>147</v>
      </c>
      <c r="C21" s="12">
        <v>2</v>
      </c>
      <c r="D21" s="4">
        <v>1</v>
      </c>
      <c r="E21" s="4"/>
      <c r="F21" s="4"/>
      <c r="G21" s="4">
        <v>1</v>
      </c>
      <c r="H21" s="4"/>
      <c r="I21" s="4"/>
      <c r="K21" s="68" t="s">
        <v>361</v>
      </c>
      <c r="L21" s="69" t="s">
        <v>370</v>
      </c>
      <c r="M21" s="64"/>
      <c r="N21" s="65"/>
    </row>
    <row r="22" spans="1:14">
      <c r="A22" s="4" t="s">
        <v>137</v>
      </c>
      <c r="B22" s="19" t="s">
        <v>147</v>
      </c>
      <c r="C22" s="12">
        <v>0</v>
      </c>
      <c r="D22" s="4"/>
      <c r="E22" s="4"/>
      <c r="F22" s="4"/>
      <c r="G22" s="4"/>
      <c r="H22" s="4"/>
      <c r="I22" s="4"/>
      <c r="K22" s="66"/>
      <c r="L22" s="64"/>
      <c r="M22" s="64"/>
      <c r="N22" s="65"/>
    </row>
    <row r="23" spans="1:14">
      <c r="A23" s="4" t="s">
        <v>107</v>
      </c>
      <c r="B23" s="19" t="s">
        <v>148</v>
      </c>
      <c r="C23" s="12">
        <v>0</v>
      </c>
      <c r="D23" s="4"/>
      <c r="E23" s="4"/>
      <c r="F23" s="4"/>
      <c r="G23" s="4"/>
      <c r="H23" s="4"/>
      <c r="I23" s="4"/>
      <c r="K23" s="68" t="s">
        <v>363</v>
      </c>
      <c r="L23" s="69" t="s">
        <v>374</v>
      </c>
      <c r="M23" s="69" t="s">
        <v>375</v>
      </c>
      <c r="N23" s="70" t="s">
        <v>366</v>
      </c>
    </row>
    <row r="24" spans="1:14">
      <c r="A24" s="4" t="s">
        <v>103</v>
      </c>
      <c r="B24" s="20" t="s">
        <v>149</v>
      </c>
      <c r="C24" s="12">
        <f t="shared" ref="C24:C27" si="2">SUM(D24:H24)</f>
        <v>0</v>
      </c>
      <c r="D24" s="4"/>
      <c r="E24" s="4"/>
      <c r="F24" s="4"/>
      <c r="G24" s="4"/>
      <c r="H24" s="4"/>
      <c r="I24" s="4"/>
      <c r="K24" s="68" t="s">
        <v>175</v>
      </c>
      <c r="L24" s="69">
        <v>10</v>
      </c>
      <c r="M24" s="69">
        <v>37</v>
      </c>
      <c r="N24" s="70">
        <v>47</v>
      </c>
    </row>
    <row r="25" spans="1:14">
      <c r="A25" s="4" t="s">
        <v>104</v>
      </c>
      <c r="B25" s="20" t="s">
        <v>150</v>
      </c>
      <c r="C25" s="12">
        <f t="shared" si="2"/>
        <v>0</v>
      </c>
      <c r="D25" s="4"/>
      <c r="E25" s="4"/>
      <c r="F25" s="4"/>
      <c r="G25" s="4"/>
      <c r="H25" s="4"/>
      <c r="I25" s="4"/>
      <c r="K25" s="68" t="s">
        <v>176</v>
      </c>
      <c r="L25" s="69">
        <v>32</v>
      </c>
      <c r="M25" s="69">
        <v>19</v>
      </c>
      <c r="N25" s="70">
        <v>51</v>
      </c>
    </row>
    <row r="26" spans="1:14" ht="17" thickBot="1">
      <c r="A26" s="4" t="s">
        <v>105</v>
      </c>
      <c r="B26" s="20" t="s">
        <v>151</v>
      </c>
      <c r="C26" s="12">
        <f t="shared" si="2"/>
        <v>0</v>
      </c>
      <c r="D26" s="4"/>
      <c r="E26" s="4"/>
      <c r="F26" s="4"/>
      <c r="G26" s="4"/>
      <c r="H26" s="4"/>
      <c r="I26" s="4"/>
      <c r="K26" s="71" t="s">
        <v>366</v>
      </c>
      <c r="L26" s="72">
        <v>42</v>
      </c>
      <c r="M26" s="72">
        <v>56</v>
      </c>
      <c r="N26" s="73">
        <v>98</v>
      </c>
    </row>
    <row r="27" spans="1:14">
      <c r="A27" s="4" t="s">
        <v>106</v>
      </c>
      <c r="B27" s="20" t="s">
        <v>152</v>
      </c>
      <c r="C27" s="12">
        <f t="shared" si="2"/>
        <v>0</v>
      </c>
      <c r="D27" s="4"/>
      <c r="E27" s="4"/>
      <c r="F27" s="4"/>
      <c r="G27" s="4"/>
      <c r="H27" s="4"/>
      <c r="I27" s="4"/>
    </row>
    <row r="28" spans="1:14">
      <c r="A28" s="4" t="s">
        <v>132</v>
      </c>
      <c r="B28" s="21" t="s">
        <v>59</v>
      </c>
      <c r="C28" s="12">
        <v>4</v>
      </c>
      <c r="D28" s="4">
        <v>2</v>
      </c>
      <c r="E28" s="4">
        <v>1</v>
      </c>
      <c r="F28" s="4"/>
      <c r="G28" s="4">
        <v>1</v>
      </c>
      <c r="H28" s="4"/>
      <c r="I28" s="4"/>
    </row>
    <row r="29" spans="1:14">
      <c r="A29" s="4" t="s">
        <v>79</v>
      </c>
      <c r="B29" s="21" t="s">
        <v>60</v>
      </c>
      <c r="C29" s="12">
        <v>0</v>
      </c>
      <c r="D29" s="4"/>
      <c r="E29" s="4"/>
      <c r="F29" s="4"/>
      <c r="G29" s="4"/>
      <c r="H29" s="4"/>
      <c r="I29" s="4"/>
    </row>
    <row r="30" spans="1:14">
      <c r="A30" s="4" t="s">
        <v>138</v>
      </c>
      <c r="B30" s="21" t="s">
        <v>61</v>
      </c>
      <c r="C30" s="12">
        <v>0</v>
      </c>
      <c r="D30" s="4"/>
      <c r="E30" s="4"/>
      <c r="F30" s="4"/>
      <c r="G30" s="4"/>
      <c r="H30" s="4"/>
      <c r="I30" s="4"/>
    </row>
    <row r="31" spans="1:14">
      <c r="A31" s="4" t="s">
        <v>139</v>
      </c>
      <c r="B31" s="21" t="s">
        <v>136</v>
      </c>
      <c r="C31" s="12">
        <v>0</v>
      </c>
      <c r="D31" s="4"/>
      <c r="E31" s="4"/>
      <c r="F31" s="4"/>
      <c r="G31" s="4"/>
      <c r="H31" s="4"/>
      <c r="I31" s="4"/>
    </row>
    <row r="32" spans="1:14">
      <c r="A32" s="4" t="s">
        <v>81</v>
      </c>
      <c r="B32" s="21" t="s">
        <v>62</v>
      </c>
      <c r="C32" s="12">
        <v>5</v>
      </c>
      <c r="D32" s="4">
        <v>5</v>
      </c>
      <c r="E32" s="4"/>
      <c r="F32" s="4"/>
      <c r="G32" s="4"/>
      <c r="H32" s="4"/>
      <c r="I32" s="4"/>
    </row>
    <row r="33" spans="1:9">
      <c r="A33" s="4" t="s">
        <v>82</v>
      </c>
      <c r="B33" s="21" t="s">
        <v>63</v>
      </c>
      <c r="C33" s="12">
        <v>0</v>
      </c>
      <c r="D33" s="4"/>
      <c r="E33" s="4"/>
      <c r="F33" s="4"/>
      <c r="G33" s="4"/>
      <c r="H33" s="4"/>
      <c r="I33" s="4"/>
    </row>
    <row r="34" spans="1:9">
      <c r="A34" s="4" t="s">
        <v>83</v>
      </c>
      <c r="B34" s="21" t="s">
        <v>64</v>
      </c>
      <c r="C34" s="12">
        <v>0</v>
      </c>
      <c r="D34" s="4"/>
      <c r="E34" s="4"/>
      <c r="F34" s="4"/>
      <c r="G34" s="4"/>
      <c r="H34" s="4"/>
      <c r="I34" s="4"/>
    </row>
    <row r="35" spans="1:9">
      <c r="A35" s="4" t="s">
        <v>133</v>
      </c>
      <c r="B35" s="21" t="s">
        <v>64</v>
      </c>
      <c r="C35" s="12">
        <v>0</v>
      </c>
      <c r="D35" s="4"/>
      <c r="E35" s="4"/>
      <c r="F35" s="4"/>
      <c r="G35" s="4"/>
      <c r="H35" s="4"/>
      <c r="I35" s="4"/>
    </row>
    <row r="36" spans="1:9">
      <c r="A36" s="4" t="s">
        <v>84</v>
      </c>
      <c r="B36" s="21" t="s">
        <v>65</v>
      </c>
      <c r="C36" s="12">
        <v>0</v>
      </c>
      <c r="D36" s="4"/>
      <c r="E36" s="4"/>
      <c r="F36" s="4"/>
      <c r="G36" s="4"/>
      <c r="H36" s="4"/>
      <c r="I36" s="4"/>
    </row>
    <row r="37" spans="1:9">
      <c r="A37" s="4" t="s">
        <v>85</v>
      </c>
      <c r="B37" s="21" t="s">
        <v>66</v>
      </c>
      <c r="C37" s="12">
        <v>0</v>
      </c>
      <c r="D37" s="4"/>
      <c r="E37" s="4"/>
      <c r="F37" s="4"/>
      <c r="G37" s="4"/>
      <c r="H37" s="4"/>
      <c r="I37" s="4"/>
    </row>
    <row r="38" spans="1:9">
      <c r="A38" s="4" t="s">
        <v>86</v>
      </c>
      <c r="B38" s="21" t="s">
        <v>66</v>
      </c>
      <c r="C38" s="12">
        <v>0</v>
      </c>
      <c r="D38" s="4"/>
      <c r="E38" s="4"/>
      <c r="F38" s="4"/>
      <c r="G38" s="4"/>
      <c r="H38" s="4"/>
      <c r="I38" s="4"/>
    </row>
    <row r="39" spans="1:9">
      <c r="A39" s="4" t="s">
        <v>140</v>
      </c>
      <c r="B39" s="22" t="s">
        <v>153</v>
      </c>
      <c r="C39" s="12">
        <v>1</v>
      </c>
      <c r="D39" s="4">
        <v>1</v>
      </c>
      <c r="E39" s="4"/>
      <c r="F39" s="4"/>
      <c r="G39" s="4"/>
      <c r="H39" s="4"/>
      <c r="I39" s="4"/>
    </row>
    <row r="40" spans="1:9">
      <c r="A40" s="4" t="s">
        <v>87</v>
      </c>
      <c r="B40" s="22" t="s">
        <v>154</v>
      </c>
      <c r="C40" s="12">
        <v>0</v>
      </c>
      <c r="D40" s="4"/>
      <c r="E40" s="4"/>
      <c r="F40" s="4"/>
      <c r="G40" s="4"/>
      <c r="H40" s="4"/>
      <c r="I40" s="4"/>
    </row>
    <row r="41" spans="1:9">
      <c r="A41" s="4" t="s">
        <v>88</v>
      </c>
      <c r="B41" s="22" t="s">
        <v>155</v>
      </c>
      <c r="C41" s="12">
        <v>14</v>
      </c>
      <c r="D41" s="4">
        <v>0</v>
      </c>
      <c r="E41" s="4">
        <v>4</v>
      </c>
      <c r="F41" s="4">
        <v>0</v>
      </c>
      <c r="G41" s="4">
        <v>2</v>
      </c>
      <c r="H41" s="4">
        <v>8</v>
      </c>
      <c r="I41" s="4"/>
    </row>
    <row r="42" spans="1:9">
      <c r="A42" s="4" t="s">
        <v>89</v>
      </c>
      <c r="B42" s="22" t="s">
        <v>156</v>
      </c>
      <c r="C42" s="12">
        <v>0</v>
      </c>
      <c r="D42" s="4"/>
      <c r="E42" s="4"/>
      <c r="F42" s="4"/>
      <c r="G42" s="4"/>
      <c r="H42" s="4"/>
      <c r="I42" s="4"/>
    </row>
    <row r="43" spans="1:9">
      <c r="A43" s="4" t="s">
        <v>90</v>
      </c>
      <c r="B43" s="22" t="s">
        <v>156</v>
      </c>
      <c r="C43" s="12">
        <v>1</v>
      </c>
      <c r="D43" s="4">
        <v>1</v>
      </c>
      <c r="E43" s="4"/>
      <c r="F43" s="4"/>
      <c r="G43" s="4"/>
      <c r="H43" s="4"/>
      <c r="I43" s="4"/>
    </row>
    <row r="44" spans="1:9">
      <c r="A44" s="4" t="s">
        <v>91</v>
      </c>
      <c r="B44" s="22" t="s">
        <v>156</v>
      </c>
      <c r="C44" s="12">
        <v>2</v>
      </c>
      <c r="D44" s="4">
        <v>2</v>
      </c>
      <c r="E44" s="4"/>
      <c r="F44" s="4"/>
      <c r="G44" s="4"/>
      <c r="H44" s="4"/>
      <c r="I44" s="4"/>
    </row>
    <row r="45" spans="1:9">
      <c r="A45" s="4" t="s">
        <v>92</v>
      </c>
      <c r="B45" s="22" t="s">
        <v>155</v>
      </c>
      <c r="C45" s="12">
        <v>4</v>
      </c>
      <c r="D45" s="4"/>
      <c r="E45" s="4"/>
      <c r="F45" s="4"/>
      <c r="G45" s="4">
        <v>1</v>
      </c>
      <c r="H45" s="4">
        <v>3</v>
      </c>
      <c r="I45" s="4"/>
    </row>
    <row r="46" spans="1:9">
      <c r="A46" s="4" t="s">
        <v>134</v>
      </c>
      <c r="B46" s="22" t="s">
        <v>157</v>
      </c>
      <c r="C46" s="12">
        <v>0</v>
      </c>
      <c r="D46" s="4"/>
      <c r="E46" s="4"/>
      <c r="F46" s="4"/>
      <c r="G46" s="4"/>
      <c r="H46" s="4"/>
      <c r="I46" s="4"/>
    </row>
    <row r="47" spans="1:9">
      <c r="A47" s="4" t="s">
        <v>93</v>
      </c>
      <c r="B47" s="22" t="s">
        <v>157</v>
      </c>
      <c r="C47" s="12">
        <v>0</v>
      </c>
      <c r="D47" s="4"/>
      <c r="E47" s="4"/>
      <c r="F47" s="4"/>
      <c r="G47" s="4"/>
      <c r="H47" s="4"/>
      <c r="I47" s="4"/>
    </row>
    <row r="48" spans="1:9">
      <c r="A48" s="4" t="s">
        <v>94</v>
      </c>
      <c r="B48" s="22" t="s">
        <v>158</v>
      </c>
      <c r="C48" s="12">
        <v>0</v>
      </c>
      <c r="D48" s="4"/>
      <c r="E48" s="4"/>
      <c r="F48" s="4"/>
      <c r="G48" s="4"/>
      <c r="H48" s="4"/>
      <c r="I48" s="4"/>
    </row>
    <row r="49" spans="1:9">
      <c r="A49" s="4" t="s">
        <v>95</v>
      </c>
      <c r="B49" s="22" t="s">
        <v>159</v>
      </c>
      <c r="C49" s="12">
        <v>0</v>
      </c>
      <c r="D49" s="4"/>
      <c r="E49" s="4"/>
      <c r="F49" s="4"/>
      <c r="G49" s="4"/>
      <c r="H49" s="4"/>
      <c r="I49" s="4"/>
    </row>
    <row r="50" spans="1:9">
      <c r="A50" s="4" t="s">
        <v>96</v>
      </c>
      <c r="B50" s="22" t="s">
        <v>160</v>
      </c>
      <c r="C50" s="12">
        <v>0</v>
      </c>
      <c r="D50" s="4"/>
      <c r="E50" s="4"/>
      <c r="F50" s="4"/>
      <c r="G50" s="4"/>
      <c r="H50" s="4"/>
      <c r="I50" s="4"/>
    </row>
    <row r="51" spans="1:9">
      <c r="A51" s="4" t="s">
        <v>97</v>
      </c>
      <c r="B51" s="22" t="s">
        <v>160</v>
      </c>
      <c r="C51" s="12">
        <v>0</v>
      </c>
      <c r="D51" s="4"/>
      <c r="E51" s="4"/>
      <c r="F51" s="4"/>
      <c r="G51" s="4"/>
      <c r="H51" s="4"/>
      <c r="I51" s="4"/>
    </row>
    <row r="52" spans="1:9">
      <c r="A52" s="4" t="s">
        <v>101</v>
      </c>
      <c r="B52" s="23" t="s">
        <v>161</v>
      </c>
      <c r="C52" s="12">
        <f t="shared" ref="C52:C56" si="3">SUM(D52:H52)</f>
        <v>2</v>
      </c>
      <c r="D52" s="4">
        <v>2</v>
      </c>
      <c r="E52" s="4"/>
      <c r="F52" s="4"/>
      <c r="G52" s="4"/>
      <c r="H52" s="4"/>
      <c r="I52" s="4"/>
    </row>
    <row r="53" spans="1:9">
      <c r="A53" s="4" t="s">
        <v>102</v>
      </c>
      <c r="B53" s="23" t="s">
        <v>162</v>
      </c>
      <c r="C53" s="12">
        <f t="shared" si="3"/>
        <v>18</v>
      </c>
      <c r="D53" s="4">
        <v>6</v>
      </c>
      <c r="E53" s="4">
        <v>6</v>
      </c>
      <c r="F53" s="4">
        <v>1</v>
      </c>
      <c r="G53" s="4">
        <v>1</v>
      </c>
      <c r="H53" s="4">
        <v>4</v>
      </c>
      <c r="I53" s="4"/>
    </row>
    <row r="54" spans="1:9">
      <c r="A54" s="4" t="s">
        <v>98</v>
      </c>
      <c r="B54" s="23" t="s">
        <v>163</v>
      </c>
      <c r="C54" s="12">
        <f t="shared" si="3"/>
        <v>0</v>
      </c>
      <c r="D54" s="4"/>
      <c r="E54" s="4"/>
      <c r="F54" s="4"/>
      <c r="G54" s="4"/>
      <c r="H54" s="4"/>
      <c r="I54" s="4"/>
    </row>
    <row r="55" spans="1:9">
      <c r="A55" s="4" t="s">
        <v>99</v>
      </c>
      <c r="B55" s="23" t="s">
        <v>165</v>
      </c>
      <c r="C55" s="12">
        <f t="shared" si="3"/>
        <v>0</v>
      </c>
      <c r="D55" s="4"/>
      <c r="E55" s="4"/>
      <c r="F55" s="4"/>
      <c r="G55" s="4"/>
      <c r="H55" s="4"/>
      <c r="I55" s="4"/>
    </row>
    <row r="56" spans="1:9">
      <c r="A56" s="4" t="s">
        <v>100</v>
      </c>
      <c r="B56" s="23" t="s">
        <v>166</v>
      </c>
      <c r="C56" s="12">
        <f t="shared" si="3"/>
        <v>0</v>
      </c>
      <c r="D56" s="4"/>
      <c r="E56" s="4"/>
      <c r="F56" s="4"/>
      <c r="G56" s="4"/>
      <c r="H56" s="4"/>
      <c r="I56" s="4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R60"/>
  <sheetViews>
    <sheetView showRuler="0" topLeftCell="J32" workbookViewId="0">
      <selection activeCell="P19" sqref="P19"/>
    </sheetView>
  </sheetViews>
  <sheetFormatPr baseColWidth="10" defaultRowHeight="16"/>
  <cols>
    <col min="1" max="1" width="13.33203125" bestFit="1" customWidth="1"/>
    <col min="2" max="2" width="20.83203125" bestFit="1" customWidth="1"/>
    <col min="3" max="3" width="19" customWidth="1"/>
    <col min="4" max="4" width="13.1640625" customWidth="1"/>
    <col min="5" max="5" width="17.83203125" customWidth="1"/>
    <col min="6" max="6" width="20.1640625" customWidth="1"/>
    <col min="7" max="7" width="22" bestFit="1" customWidth="1"/>
    <col min="8" max="8" width="29.5" customWidth="1"/>
    <col min="12" max="12" width="29.33203125" customWidth="1"/>
    <col min="13" max="13" width="20.6640625" customWidth="1"/>
    <col min="14" max="14" width="18.83203125" bestFit="1" customWidth="1"/>
    <col min="15" max="15" width="21.1640625" customWidth="1"/>
    <col min="16" max="16" width="23.83203125" bestFit="1" customWidth="1"/>
    <col min="17" max="17" width="23.83203125" customWidth="1"/>
    <col min="18" max="18" width="26" customWidth="1"/>
  </cols>
  <sheetData>
    <row r="1" spans="1:18" s="25" customFormat="1" ht="17" thickBot="1">
      <c r="A1" s="28" t="s">
        <v>39</v>
      </c>
      <c r="B1" s="26" t="s">
        <v>38</v>
      </c>
      <c r="C1" s="26" t="s">
        <v>33</v>
      </c>
      <c r="D1" s="27" t="s">
        <v>141</v>
      </c>
      <c r="E1" s="27" t="s">
        <v>34</v>
      </c>
      <c r="F1" s="26" t="s">
        <v>35</v>
      </c>
      <c r="G1" s="26" t="s">
        <v>167</v>
      </c>
      <c r="H1" s="26" t="s">
        <v>37</v>
      </c>
    </row>
    <row r="2" spans="1:18">
      <c r="A2" s="3">
        <v>35</v>
      </c>
      <c r="B2" s="4" t="s">
        <v>1</v>
      </c>
      <c r="C2">
        <v>0</v>
      </c>
      <c r="L2" s="31" t="s">
        <v>38</v>
      </c>
      <c r="M2" s="32" t="s">
        <v>33</v>
      </c>
      <c r="N2" s="33" t="s">
        <v>141</v>
      </c>
      <c r="O2" s="33" t="s">
        <v>34</v>
      </c>
      <c r="P2" s="32" t="s">
        <v>35</v>
      </c>
      <c r="Q2" s="32" t="s">
        <v>167</v>
      </c>
      <c r="R2" s="34" t="s">
        <v>37</v>
      </c>
    </row>
    <row r="3" spans="1:18">
      <c r="A3" s="3">
        <v>37</v>
      </c>
      <c r="B3" s="11" t="s">
        <v>2</v>
      </c>
      <c r="C3">
        <v>3</v>
      </c>
      <c r="E3" s="4">
        <v>1</v>
      </c>
      <c r="H3">
        <v>2</v>
      </c>
      <c r="L3" s="35" t="s">
        <v>168</v>
      </c>
      <c r="M3" s="30">
        <f t="shared" ref="M3:R3" si="0">SUM(C2:C16)</f>
        <v>23</v>
      </c>
      <c r="N3" s="30">
        <f t="shared" si="0"/>
        <v>1</v>
      </c>
      <c r="O3" s="30">
        <f t="shared" si="0"/>
        <v>5</v>
      </c>
      <c r="P3" s="30">
        <f t="shared" si="0"/>
        <v>3</v>
      </c>
      <c r="Q3" s="30">
        <f t="shared" si="0"/>
        <v>5</v>
      </c>
      <c r="R3" s="36">
        <f t="shared" si="0"/>
        <v>9</v>
      </c>
    </row>
    <row r="4" spans="1:18">
      <c r="A4" s="3">
        <v>42</v>
      </c>
      <c r="B4" s="4" t="s">
        <v>3</v>
      </c>
      <c r="C4">
        <v>1</v>
      </c>
      <c r="F4" s="4">
        <v>1</v>
      </c>
      <c r="L4" s="35" t="s">
        <v>169</v>
      </c>
      <c r="M4" s="30">
        <f t="shared" ref="M4:R4" si="1">SUM(C17:C29)</f>
        <v>34</v>
      </c>
      <c r="N4" s="30">
        <f t="shared" si="1"/>
        <v>17</v>
      </c>
      <c r="O4" s="30">
        <f t="shared" si="1"/>
        <v>5</v>
      </c>
      <c r="P4" s="30">
        <f t="shared" si="1"/>
        <v>7</v>
      </c>
      <c r="Q4" s="30">
        <f t="shared" si="1"/>
        <v>3</v>
      </c>
      <c r="R4" s="36">
        <f t="shared" si="1"/>
        <v>2</v>
      </c>
    </row>
    <row r="5" spans="1:18" ht="17" thickBot="1">
      <c r="A5" s="3">
        <v>46</v>
      </c>
      <c r="B5" s="4" t="s">
        <v>4</v>
      </c>
      <c r="C5">
        <v>3</v>
      </c>
      <c r="E5" s="4">
        <v>1</v>
      </c>
      <c r="H5">
        <v>2</v>
      </c>
      <c r="L5" s="37" t="s">
        <v>0</v>
      </c>
      <c r="M5" s="38">
        <f t="shared" ref="M5:R5" si="2">SUM(C30:C38)</f>
        <v>34</v>
      </c>
      <c r="N5" s="38">
        <f t="shared" si="2"/>
        <v>22</v>
      </c>
      <c r="O5" s="38">
        <f t="shared" si="2"/>
        <v>0</v>
      </c>
      <c r="P5" s="38">
        <f t="shared" si="2"/>
        <v>2</v>
      </c>
      <c r="Q5" s="38">
        <f t="shared" si="2"/>
        <v>6</v>
      </c>
      <c r="R5" s="39">
        <f t="shared" si="2"/>
        <v>4</v>
      </c>
    </row>
    <row r="6" spans="1:18">
      <c r="A6" s="3">
        <v>51</v>
      </c>
      <c r="B6" s="4" t="s">
        <v>5</v>
      </c>
      <c r="C6">
        <v>3</v>
      </c>
      <c r="D6">
        <v>1</v>
      </c>
      <c r="F6" s="4">
        <v>1</v>
      </c>
      <c r="H6">
        <v>1</v>
      </c>
    </row>
    <row r="7" spans="1:18" ht="17" thickBot="1">
      <c r="A7" s="3">
        <v>57</v>
      </c>
      <c r="B7" s="4" t="s">
        <v>6</v>
      </c>
      <c r="C7">
        <v>0</v>
      </c>
    </row>
    <row r="8" spans="1:18">
      <c r="A8" s="3">
        <v>59</v>
      </c>
      <c r="B8" s="4" t="s">
        <v>6</v>
      </c>
      <c r="C8">
        <v>0</v>
      </c>
      <c r="L8" s="31" t="s">
        <v>38</v>
      </c>
      <c r="M8" s="40" t="s">
        <v>170</v>
      </c>
      <c r="N8" s="40" t="s">
        <v>171</v>
      </c>
      <c r="O8" s="40" t="s">
        <v>172</v>
      </c>
      <c r="P8" s="40" t="s">
        <v>173</v>
      </c>
      <c r="Q8" s="41" t="s">
        <v>174</v>
      </c>
    </row>
    <row r="9" spans="1:18">
      <c r="A9" s="3">
        <v>60</v>
      </c>
      <c r="B9" s="4" t="s">
        <v>7</v>
      </c>
      <c r="C9">
        <v>3</v>
      </c>
      <c r="E9" s="4">
        <v>2</v>
      </c>
      <c r="F9" s="4">
        <v>1</v>
      </c>
      <c r="L9" s="35" t="s">
        <v>168</v>
      </c>
      <c r="M9" s="30">
        <f>(1/23)*100</f>
        <v>4.3478260869565215</v>
      </c>
      <c r="N9" s="30">
        <f>(5/23)*100</f>
        <v>21.739130434782609</v>
      </c>
      <c r="O9" s="30">
        <f>(3/23)*100</f>
        <v>13.043478260869565</v>
      </c>
      <c r="P9" s="30">
        <f>(5/23)*100</f>
        <v>21.739130434782609</v>
      </c>
      <c r="Q9" s="36">
        <f>(9/23)*100</f>
        <v>39.130434782608695</v>
      </c>
    </row>
    <row r="10" spans="1:18">
      <c r="A10" s="3">
        <v>70</v>
      </c>
      <c r="B10" s="4" t="s">
        <v>8</v>
      </c>
      <c r="C10">
        <v>0</v>
      </c>
      <c r="L10" s="35" t="s">
        <v>169</v>
      </c>
      <c r="M10" s="30">
        <f>(17/34)*100</f>
        <v>50</v>
      </c>
      <c r="N10" s="30">
        <f>(5/34)*100</f>
        <v>14.705882352941178</v>
      </c>
      <c r="O10" s="30">
        <f>(7/34)*100</f>
        <v>20.588235294117645</v>
      </c>
      <c r="P10" s="30">
        <f>(3/34)*100</f>
        <v>8.8235294117647065</v>
      </c>
      <c r="Q10" s="36">
        <f>(2/34)*100</f>
        <v>5.8823529411764701</v>
      </c>
    </row>
    <row r="11" spans="1:18" ht="17" thickBot="1">
      <c r="A11" s="3">
        <v>72</v>
      </c>
      <c r="B11" s="11" t="s">
        <v>9</v>
      </c>
      <c r="C11">
        <v>0</v>
      </c>
      <c r="L11" s="37" t="s">
        <v>0</v>
      </c>
      <c r="M11" s="38">
        <f>(22/34)*100</f>
        <v>64.705882352941174</v>
      </c>
      <c r="N11" s="38">
        <v>0</v>
      </c>
      <c r="O11" s="38">
        <f>(2/34)*100</f>
        <v>5.8823529411764701</v>
      </c>
      <c r="P11" s="38">
        <f>(6/34)*100</f>
        <v>17.647058823529413</v>
      </c>
      <c r="Q11" s="39">
        <f>(4/34)*100</f>
        <v>11.76470588235294</v>
      </c>
    </row>
    <row r="12" spans="1:18">
      <c r="A12" s="3">
        <v>83</v>
      </c>
      <c r="B12" s="4" t="s">
        <v>10</v>
      </c>
      <c r="C12">
        <v>0</v>
      </c>
    </row>
    <row r="13" spans="1:18">
      <c r="A13" s="3">
        <v>84</v>
      </c>
      <c r="B13" s="4" t="s">
        <v>10</v>
      </c>
      <c r="C13">
        <v>0</v>
      </c>
    </row>
    <row r="14" spans="1:18">
      <c r="A14" s="3">
        <v>87</v>
      </c>
      <c r="B14" s="4" t="s">
        <v>11</v>
      </c>
      <c r="C14">
        <v>8</v>
      </c>
      <c r="E14" s="4">
        <v>1</v>
      </c>
      <c r="G14" s="4">
        <v>4</v>
      </c>
      <c r="H14">
        <v>3</v>
      </c>
    </row>
    <row r="15" spans="1:18">
      <c r="A15" s="3">
        <v>97</v>
      </c>
      <c r="B15" s="4" t="s">
        <v>12</v>
      </c>
      <c r="C15">
        <v>0</v>
      </c>
    </row>
    <row r="16" spans="1:18">
      <c r="A16" s="3">
        <v>98</v>
      </c>
      <c r="B16" s="4" t="s">
        <v>13</v>
      </c>
      <c r="C16">
        <v>2</v>
      </c>
      <c r="G16" s="4">
        <v>1</v>
      </c>
      <c r="H16">
        <v>1</v>
      </c>
    </row>
    <row r="17" spans="1:15" ht="19" thickBot="1">
      <c r="A17" s="3">
        <v>38</v>
      </c>
      <c r="B17" s="4" t="s">
        <v>14</v>
      </c>
      <c r="C17">
        <v>1</v>
      </c>
      <c r="D17">
        <v>1</v>
      </c>
      <c r="L17" s="74" t="s">
        <v>382</v>
      </c>
    </row>
    <row r="18" spans="1:15">
      <c r="A18" s="3">
        <v>39</v>
      </c>
      <c r="B18" s="4" t="s">
        <v>15</v>
      </c>
      <c r="C18">
        <v>3</v>
      </c>
      <c r="D18">
        <v>2</v>
      </c>
      <c r="G18" s="4">
        <v>1</v>
      </c>
      <c r="L18" s="67" t="s">
        <v>352</v>
      </c>
      <c r="M18" s="62"/>
      <c r="N18" s="62"/>
      <c r="O18" s="63"/>
    </row>
    <row r="19" spans="1:15">
      <c r="A19" s="3">
        <v>48</v>
      </c>
      <c r="B19" s="4" t="s">
        <v>16</v>
      </c>
      <c r="C19">
        <v>0</v>
      </c>
      <c r="L19" s="68" t="s">
        <v>353</v>
      </c>
      <c r="M19" s="69" t="s">
        <v>376</v>
      </c>
      <c r="N19" s="64"/>
      <c r="O19" s="65"/>
    </row>
    <row r="20" spans="1:15">
      <c r="A20" s="3">
        <v>49</v>
      </c>
      <c r="B20" s="4" t="s">
        <v>17</v>
      </c>
      <c r="C20">
        <v>0</v>
      </c>
      <c r="L20" s="68" t="s">
        <v>355</v>
      </c>
      <c r="M20" s="69">
        <v>3.6379999999999999</v>
      </c>
      <c r="N20" s="64"/>
      <c r="O20" s="65"/>
    </row>
    <row r="21" spans="1:15">
      <c r="A21" s="3">
        <v>50</v>
      </c>
      <c r="B21" s="4" t="s">
        <v>17</v>
      </c>
      <c r="C21">
        <v>2</v>
      </c>
      <c r="F21" s="4">
        <v>1</v>
      </c>
      <c r="H21">
        <v>1</v>
      </c>
      <c r="L21" s="78" t="s">
        <v>356</v>
      </c>
      <c r="M21" s="117">
        <v>2.9999999999999997E-4</v>
      </c>
      <c r="N21" s="64"/>
      <c r="O21" s="65"/>
    </row>
    <row r="22" spans="1:15">
      <c r="A22" s="3">
        <v>55</v>
      </c>
      <c r="B22" s="4" t="s">
        <v>18</v>
      </c>
      <c r="C22">
        <v>7</v>
      </c>
      <c r="D22">
        <v>4</v>
      </c>
      <c r="F22" s="4">
        <v>1</v>
      </c>
      <c r="G22" s="4">
        <v>1</v>
      </c>
      <c r="H22">
        <v>1</v>
      </c>
      <c r="L22" s="68" t="s">
        <v>357</v>
      </c>
      <c r="M22" s="69" t="s">
        <v>377</v>
      </c>
      <c r="N22" s="64"/>
      <c r="O22" s="65"/>
    </row>
    <row r="23" spans="1:15">
      <c r="A23" s="3">
        <v>64</v>
      </c>
      <c r="B23" s="4" t="s">
        <v>19</v>
      </c>
      <c r="C23">
        <v>2</v>
      </c>
      <c r="F23" s="4">
        <v>2</v>
      </c>
      <c r="L23" s="68" t="s">
        <v>359</v>
      </c>
      <c r="M23" s="69" t="s">
        <v>360</v>
      </c>
      <c r="N23" s="64"/>
      <c r="O23" s="65"/>
    </row>
    <row r="24" spans="1:15">
      <c r="A24" s="3">
        <v>65</v>
      </c>
      <c r="B24" s="4" t="s">
        <v>20</v>
      </c>
      <c r="C24">
        <v>7</v>
      </c>
      <c r="D24">
        <v>4</v>
      </c>
      <c r="E24" s="4">
        <v>3</v>
      </c>
      <c r="L24" s="68" t="s">
        <v>361</v>
      </c>
      <c r="M24" s="69" t="s">
        <v>370</v>
      </c>
      <c r="N24" s="64"/>
      <c r="O24" s="65"/>
    </row>
    <row r="25" spans="1:15">
      <c r="A25" s="3">
        <v>82</v>
      </c>
      <c r="B25" s="4" t="s">
        <v>21</v>
      </c>
      <c r="C25">
        <v>11</v>
      </c>
      <c r="D25">
        <v>6</v>
      </c>
      <c r="E25" s="4">
        <v>1</v>
      </c>
      <c r="F25" s="4">
        <v>3</v>
      </c>
      <c r="G25" s="4">
        <v>1</v>
      </c>
      <c r="L25" s="66"/>
      <c r="M25" s="64"/>
      <c r="N25" s="64"/>
      <c r="O25" s="65"/>
    </row>
    <row r="26" spans="1:15">
      <c r="A26" s="3">
        <v>85</v>
      </c>
      <c r="B26" s="4" t="s">
        <v>22</v>
      </c>
      <c r="C26">
        <v>0</v>
      </c>
      <c r="L26" s="68" t="s">
        <v>363</v>
      </c>
      <c r="M26" s="69" t="s">
        <v>378</v>
      </c>
      <c r="N26" s="69" t="s">
        <v>379</v>
      </c>
      <c r="O26" s="70" t="s">
        <v>366</v>
      </c>
    </row>
    <row r="27" spans="1:15">
      <c r="A27" s="3">
        <v>86</v>
      </c>
      <c r="B27" s="4" t="s">
        <v>22</v>
      </c>
      <c r="C27">
        <v>0</v>
      </c>
      <c r="L27" s="68" t="s">
        <v>380</v>
      </c>
      <c r="M27" s="69">
        <v>17</v>
      </c>
      <c r="N27" s="69">
        <v>17</v>
      </c>
      <c r="O27" s="70">
        <v>34</v>
      </c>
    </row>
    <row r="28" spans="1:15">
      <c r="A28" s="3">
        <v>93</v>
      </c>
      <c r="B28" s="4" t="s">
        <v>23</v>
      </c>
      <c r="C28">
        <v>0</v>
      </c>
      <c r="L28" s="68" t="s">
        <v>381</v>
      </c>
      <c r="M28" s="69">
        <v>1</v>
      </c>
      <c r="N28" s="69">
        <v>22</v>
      </c>
      <c r="O28" s="70">
        <v>23</v>
      </c>
    </row>
    <row r="29" spans="1:15" ht="17" thickBot="1">
      <c r="A29" s="3">
        <v>94</v>
      </c>
      <c r="B29" s="4" t="s">
        <v>24</v>
      </c>
      <c r="C29">
        <v>1</v>
      </c>
      <c r="E29" s="4">
        <v>1</v>
      </c>
      <c r="L29" s="71" t="s">
        <v>366</v>
      </c>
      <c r="M29" s="72">
        <v>18</v>
      </c>
      <c r="N29" s="72">
        <v>39</v>
      </c>
      <c r="O29" s="73">
        <v>57</v>
      </c>
    </row>
    <row r="30" spans="1:15">
      <c r="A30" s="3">
        <v>43</v>
      </c>
      <c r="B30" s="4" t="s">
        <v>25</v>
      </c>
      <c r="C30">
        <v>0</v>
      </c>
    </row>
    <row r="31" spans="1:15">
      <c r="A31" s="3">
        <v>45</v>
      </c>
      <c r="B31" s="4" t="s">
        <v>26</v>
      </c>
      <c r="C31">
        <v>1</v>
      </c>
      <c r="F31" s="4">
        <v>1</v>
      </c>
    </row>
    <row r="32" spans="1:15" ht="17" thickBot="1">
      <c r="A32" s="3">
        <v>52</v>
      </c>
      <c r="B32" s="4" t="s">
        <v>164</v>
      </c>
      <c r="C32">
        <v>8</v>
      </c>
      <c r="D32">
        <v>4</v>
      </c>
      <c r="G32" s="4">
        <v>3</v>
      </c>
      <c r="H32">
        <v>1</v>
      </c>
      <c r="L32" s="113" t="s">
        <v>488</v>
      </c>
    </row>
    <row r="33" spans="1:15">
      <c r="A33" s="3">
        <v>53</v>
      </c>
      <c r="B33" s="4" t="s">
        <v>27</v>
      </c>
      <c r="C33">
        <v>0</v>
      </c>
      <c r="L33" s="67" t="s">
        <v>352</v>
      </c>
      <c r="M33" s="62"/>
      <c r="N33" s="62"/>
      <c r="O33" s="63"/>
    </row>
    <row r="34" spans="1:15">
      <c r="A34" s="3">
        <v>54</v>
      </c>
      <c r="B34" s="4" t="s">
        <v>28</v>
      </c>
      <c r="C34">
        <v>12</v>
      </c>
      <c r="D34">
        <v>7</v>
      </c>
      <c r="G34" s="4">
        <v>3</v>
      </c>
      <c r="H34">
        <v>2</v>
      </c>
      <c r="L34" s="68" t="s">
        <v>353</v>
      </c>
      <c r="M34" s="69" t="s">
        <v>383</v>
      </c>
      <c r="N34" s="64"/>
      <c r="O34" s="65"/>
    </row>
    <row r="35" spans="1:15">
      <c r="A35" s="3">
        <v>62</v>
      </c>
      <c r="B35" s="4" t="s">
        <v>29</v>
      </c>
      <c r="C35">
        <v>13</v>
      </c>
      <c r="D35">
        <v>11</v>
      </c>
      <c r="F35" s="4">
        <v>1</v>
      </c>
      <c r="H35">
        <v>1</v>
      </c>
      <c r="L35" s="68" t="s">
        <v>355</v>
      </c>
      <c r="M35" s="69">
        <v>4.5570000000000004</v>
      </c>
      <c r="N35" s="64"/>
      <c r="O35" s="65"/>
    </row>
    <row r="36" spans="1:15">
      <c r="A36" s="3">
        <v>80</v>
      </c>
      <c r="B36" s="4" t="s">
        <v>30</v>
      </c>
      <c r="C36">
        <v>0</v>
      </c>
      <c r="L36" s="78" t="s">
        <v>356</v>
      </c>
      <c r="M36" s="117" t="s">
        <v>368</v>
      </c>
      <c r="N36" s="64"/>
      <c r="O36" s="65"/>
    </row>
    <row r="37" spans="1:15">
      <c r="A37" s="3">
        <v>81</v>
      </c>
      <c r="B37" s="4" t="s">
        <v>31</v>
      </c>
      <c r="C37">
        <v>0</v>
      </c>
      <c r="L37" s="68" t="s">
        <v>357</v>
      </c>
      <c r="M37" s="69" t="s">
        <v>369</v>
      </c>
      <c r="N37" s="64"/>
      <c r="O37" s="65"/>
    </row>
    <row r="38" spans="1:15">
      <c r="A38" s="3">
        <v>89</v>
      </c>
      <c r="B38" s="4" t="s">
        <v>32</v>
      </c>
      <c r="C38">
        <v>0</v>
      </c>
      <c r="L38" s="68" t="s">
        <v>359</v>
      </c>
      <c r="M38" s="69" t="s">
        <v>360</v>
      </c>
      <c r="N38" s="64"/>
      <c r="O38" s="65"/>
    </row>
    <row r="39" spans="1:15">
      <c r="B39" s="4"/>
      <c r="L39" s="68" t="s">
        <v>361</v>
      </c>
      <c r="M39" s="69" t="s">
        <v>370</v>
      </c>
      <c r="N39" s="64"/>
      <c r="O39" s="65"/>
    </row>
    <row r="40" spans="1:15">
      <c r="B40" s="4"/>
      <c r="L40" s="66"/>
      <c r="M40" s="64"/>
      <c r="N40" s="64"/>
      <c r="O40" s="65"/>
    </row>
    <row r="41" spans="1:15">
      <c r="L41" s="68" t="s">
        <v>363</v>
      </c>
      <c r="M41" s="69" t="s">
        <v>378</v>
      </c>
      <c r="N41" s="69" t="s">
        <v>379</v>
      </c>
      <c r="O41" s="70" t="s">
        <v>366</v>
      </c>
    </row>
    <row r="42" spans="1:15">
      <c r="L42" s="68" t="s">
        <v>384</v>
      </c>
      <c r="M42" s="69">
        <v>22</v>
      </c>
      <c r="N42" s="69">
        <v>12</v>
      </c>
      <c r="O42" s="70">
        <v>34</v>
      </c>
    </row>
    <row r="43" spans="1:15">
      <c r="L43" s="68" t="s">
        <v>381</v>
      </c>
      <c r="M43" s="69">
        <v>1</v>
      </c>
      <c r="N43" s="69">
        <v>22</v>
      </c>
      <c r="O43" s="70">
        <v>23</v>
      </c>
    </row>
    <row r="44" spans="1:15" ht="17" thickBot="1">
      <c r="L44" s="71" t="s">
        <v>366</v>
      </c>
      <c r="M44" s="72">
        <v>23</v>
      </c>
      <c r="N44" s="72">
        <v>34</v>
      </c>
      <c r="O44" s="73">
        <v>57</v>
      </c>
    </row>
    <row r="48" spans="1:15" ht="19" thickBot="1">
      <c r="L48" s="77" t="s">
        <v>387</v>
      </c>
    </row>
    <row r="49" spans="12:15">
      <c r="L49" s="67" t="s">
        <v>352</v>
      </c>
      <c r="M49" s="75"/>
      <c r="N49" s="75"/>
      <c r="O49" s="76"/>
    </row>
    <row r="50" spans="12:15">
      <c r="L50" s="68" t="s">
        <v>353</v>
      </c>
      <c r="M50" s="69" t="s">
        <v>385</v>
      </c>
      <c r="N50" s="69"/>
      <c r="O50" s="70"/>
    </row>
    <row r="51" spans="12:15">
      <c r="L51" s="68" t="s">
        <v>355</v>
      </c>
      <c r="M51" s="69">
        <v>1.226</v>
      </c>
      <c r="N51" s="69"/>
      <c r="O51" s="70"/>
    </row>
    <row r="52" spans="12:15">
      <c r="L52" s="78" t="s">
        <v>356</v>
      </c>
      <c r="M52" s="117">
        <v>0.22020000000000001</v>
      </c>
      <c r="N52" s="69"/>
      <c r="O52" s="70"/>
    </row>
    <row r="53" spans="12:15">
      <c r="L53" s="68" t="s">
        <v>357</v>
      </c>
      <c r="M53" s="69" t="s">
        <v>358</v>
      </c>
      <c r="N53" s="69"/>
      <c r="O53" s="70"/>
    </row>
    <row r="54" spans="12:15">
      <c r="L54" s="68" t="s">
        <v>359</v>
      </c>
      <c r="M54" s="69" t="s">
        <v>360</v>
      </c>
      <c r="N54" s="69"/>
      <c r="O54" s="70"/>
    </row>
    <row r="55" spans="12:15">
      <c r="L55" s="68" t="s">
        <v>361</v>
      </c>
      <c r="M55" s="69" t="s">
        <v>362</v>
      </c>
      <c r="N55" s="69"/>
      <c r="O55" s="70"/>
    </row>
    <row r="56" spans="12:15">
      <c r="L56" s="68"/>
      <c r="M56" s="69"/>
      <c r="N56" s="69"/>
      <c r="O56" s="70"/>
    </row>
    <row r="57" spans="12:15">
      <c r="L57" s="68" t="s">
        <v>363</v>
      </c>
      <c r="M57" s="69" t="s">
        <v>378</v>
      </c>
      <c r="N57" s="69" t="s">
        <v>379</v>
      </c>
      <c r="O57" s="70" t="s">
        <v>366</v>
      </c>
    </row>
    <row r="58" spans="12:15">
      <c r="L58" s="68" t="s">
        <v>380</v>
      </c>
      <c r="M58" s="69">
        <v>17</v>
      </c>
      <c r="N58" s="69">
        <v>17</v>
      </c>
      <c r="O58" s="70">
        <v>34</v>
      </c>
    </row>
    <row r="59" spans="12:15">
      <c r="L59" s="68" t="s">
        <v>386</v>
      </c>
      <c r="M59" s="69">
        <v>22</v>
      </c>
      <c r="N59" s="69">
        <v>12</v>
      </c>
      <c r="O59" s="70">
        <v>34</v>
      </c>
    </row>
    <row r="60" spans="12:15" ht="17" thickBot="1">
      <c r="L60" s="71" t="s">
        <v>366</v>
      </c>
      <c r="M60" s="72">
        <v>39</v>
      </c>
      <c r="N60" s="72">
        <v>29</v>
      </c>
      <c r="O60" s="73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Fig. 7-A_Food leaving </vt:lpstr>
      <vt:lpstr>Fig. 7-B_Response efficiency </vt:lpstr>
      <vt:lpstr>Fig.7-B_Hesitation in response </vt:lpstr>
      <vt:lpstr>Fig. 7-C_Scans ablations</vt:lpstr>
      <vt:lpstr>Fig. 7-C_Ca2+ scans</vt:lpstr>
      <vt:lpstr>Fig. 7-D_Turning efficiency</vt:lpstr>
      <vt:lpstr>Fig. 7-E_Vulva location effi. </vt:lpstr>
      <vt:lpstr>Fig. 7-F_M. Manoeuvre ablation</vt:lpstr>
      <vt:lpstr>Fig. 7-F_M.Manoeuvre silencing </vt:lpstr>
      <vt:lpstr>Fig. 7-F_Ca2+ Molina manoeuvre</vt:lpstr>
      <vt:lpstr>Fig. 7-G_Vulva displacement</vt:lpstr>
      <vt:lpstr>Fig. 7-H_Spicule insertion</vt:lpstr>
      <vt:lpstr>Fig. 7-H_Ca2+ spicule insertion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Carla Lloret Fernández</cp:lastModifiedBy>
  <dcterms:created xsi:type="dcterms:W3CDTF">2019-12-09T15:24:04Z</dcterms:created>
  <dcterms:modified xsi:type="dcterms:W3CDTF">2020-08-13T16:43:31Z</dcterms:modified>
</cp:coreProperties>
</file>