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ruthipurushothaman/Dropbox/Sruthi/eLife/eLife Revision/Response to review and modified manuscript/"/>
    </mc:Choice>
  </mc:AlternateContent>
  <xr:revisionPtr revIDLastSave="0" documentId="13_ncr:1_{D43B0FC7-D6A7-AF45-A366-3216D7CFC6D5}" xr6:coauthVersionLast="43" xr6:coauthVersionMax="43" xr10:uidLastSave="{00000000-0000-0000-0000-000000000000}"/>
  <bookViews>
    <workbookView xWindow="1160" yWindow="720" windowWidth="27640" windowHeight="16020" xr2:uid="{5B3C420F-FC8B-FB47-85F8-ADEFF623F488}"/>
  </bookViews>
  <sheets>
    <sheet name="Anterior-posterior genes" sheetId="4" r:id="rId1"/>
    <sheet name="Housekeeping genes for drug exp" sheetId="1" r:id="rId2"/>
    <sheet name="DMSO Vs SU5402" sheetId="2" r:id="rId3"/>
    <sheet name="Ethanol Vs Cyclopamin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" i="4" l="1"/>
  <c r="F31" i="4"/>
  <c r="F52" i="4"/>
  <c r="F51" i="4"/>
  <c r="F50" i="4"/>
  <c r="G50" i="4" s="1"/>
  <c r="H50" i="4" s="1"/>
  <c r="F48" i="4"/>
  <c r="F47" i="4"/>
  <c r="G47" i="4" s="1"/>
  <c r="F46" i="4"/>
  <c r="F45" i="4"/>
  <c r="G45" i="4" s="1"/>
  <c r="H45" i="4" s="1"/>
  <c r="F44" i="4"/>
  <c r="F43" i="4"/>
  <c r="F42" i="4"/>
  <c r="F41" i="4"/>
  <c r="F40" i="4"/>
  <c r="F39" i="4"/>
  <c r="F34" i="4"/>
  <c r="F33" i="4"/>
  <c r="F32" i="4"/>
  <c r="F30" i="4"/>
  <c r="F29" i="4"/>
  <c r="G29" i="4" s="1"/>
  <c r="F28" i="4"/>
  <c r="F27" i="4"/>
  <c r="F26" i="4"/>
  <c r="F25" i="4"/>
  <c r="F24" i="4"/>
  <c r="F23" i="4"/>
  <c r="F22" i="4"/>
  <c r="F21" i="4"/>
  <c r="G21" i="4" s="1"/>
  <c r="H21" i="4" s="1"/>
  <c r="G39" i="4" l="1"/>
  <c r="H39" i="4" s="1"/>
  <c r="G41" i="4"/>
  <c r="H41" i="4" s="1"/>
  <c r="H47" i="4"/>
  <c r="G27" i="4"/>
  <c r="H27" i="4" s="1"/>
  <c r="H29" i="4"/>
  <c r="G43" i="4"/>
  <c r="H43" i="4" s="1"/>
  <c r="G23" i="4"/>
  <c r="H23" i="4" s="1"/>
  <c r="G32" i="4"/>
  <c r="H32" i="4" s="1"/>
  <c r="G25" i="4"/>
  <c r="H25" i="4" s="1"/>
  <c r="F6" i="4" l="1"/>
  <c r="F7" i="4"/>
  <c r="F8" i="4"/>
  <c r="F9" i="4"/>
  <c r="F10" i="4"/>
  <c r="F11" i="4"/>
  <c r="F12" i="4"/>
  <c r="F13" i="4"/>
  <c r="G13" i="4" s="1"/>
  <c r="H13" i="4" s="1"/>
  <c r="F14" i="4"/>
  <c r="F15" i="4"/>
  <c r="F16" i="4"/>
  <c r="F17" i="4"/>
  <c r="F5" i="4"/>
  <c r="G5" i="4" s="1"/>
  <c r="H5" i="4" s="1"/>
  <c r="G15" i="4" l="1"/>
  <c r="H15" i="4" s="1"/>
  <c r="G7" i="4"/>
  <c r="H7" i="4" s="1"/>
  <c r="G11" i="4"/>
  <c r="H11" i="4" s="1"/>
  <c r="G9" i="4"/>
  <c r="H9" i="4" s="1"/>
  <c r="F30" i="3"/>
  <c r="F29" i="3"/>
  <c r="F28" i="3"/>
  <c r="F26" i="3"/>
  <c r="F25" i="3"/>
  <c r="F24" i="3"/>
  <c r="F20" i="3"/>
  <c r="F19" i="3"/>
  <c r="F18" i="3"/>
  <c r="F16" i="3"/>
  <c r="F15" i="3"/>
  <c r="F14" i="3"/>
  <c r="F10" i="3"/>
  <c r="F9" i="3"/>
  <c r="F8" i="3"/>
  <c r="F6" i="3"/>
  <c r="F5" i="3"/>
  <c r="F4" i="3"/>
  <c r="F50" i="2"/>
  <c r="F49" i="2"/>
  <c r="F48" i="2"/>
  <c r="F46" i="2"/>
  <c r="F45" i="2"/>
  <c r="F44" i="2"/>
  <c r="F40" i="2"/>
  <c r="F39" i="2"/>
  <c r="F38" i="2"/>
  <c r="F36" i="2"/>
  <c r="F35" i="2"/>
  <c r="F34" i="2"/>
  <c r="F30" i="2"/>
  <c r="F29" i="2"/>
  <c r="F28" i="2"/>
  <c r="F26" i="2"/>
  <c r="F25" i="2"/>
  <c r="F24" i="2"/>
  <c r="F20" i="2"/>
  <c r="F19" i="2"/>
  <c r="F18" i="2"/>
  <c r="F16" i="2"/>
  <c r="F15" i="2"/>
  <c r="F14" i="2"/>
  <c r="G14" i="2" s="1"/>
  <c r="F10" i="2"/>
  <c r="F9" i="2"/>
  <c r="F8" i="2"/>
  <c r="F6" i="2"/>
  <c r="F5" i="2"/>
  <c r="F4" i="2"/>
  <c r="G4" i="3" l="1"/>
  <c r="H4" i="3" s="1"/>
  <c r="I4" i="3" s="1"/>
  <c r="G24" i="3"/>
  <c r="H29" i="3" s="1"/>
  <c r="I29" i="3" s="1"/>
  <c r="G14" i="3"/>
  <c r="H19" i="3" s="1"/>
  <c r="I19" i="3" s="1"/>
  <c r="G44" i="2"/>
  <c r="H48" i="2" s="1"/>
  <c r="I48" i="2" s="1"/>
  <c r="H15" i="2"/>
  <c r="I15" i="2" s="1"/>
  <c r="H14" i="2"/>
  <c r="I14" i="2" s="1"/>
  <c r="H16" i="2"/>
  <c r="I16" i="2" s="1"/>
  <c r="H18" i="2"/>
  <c r="I18" i="2" s="1"/>
  <c r="H46" i="2"/>
  <c r="I46" i="2" s="1"/>
  <c r="H50" i="2"/>
  <c r="I50" i="2" s="1"/>
  <c r="H44" i="2"/>
  <c r="I44" i="2" s="1"/>
  <c r="H19" i="2"/>
  <c r="I19" i="2" s="1"/>
  <c r="H20" i="2"/>
  <c r="I20" i="2" s="1"/>
  <c r="G24" i="2"/>
  <c r="H29" i="2" s="1"/>
  <c r="I29" i="2" s="1"/>
  <c r="H45" i="2"/>
  <c r="I45" i="2" s="1"/>
  <c r="G4" i="2"/>
  <c r="H9" i="2" s="1"/>
  <c r="I9" i="2" s="1"/>
  <c r="G34" i="2"/>
  <c r="H35" i="2" s="1"/>
  <c r="I35" i="2" s="1"/>
  <c r="H5" i="3" l="1"/>
  <c r="I5" i="3" s="1"/>
  <c r="H9" i="3"/>
  <c r="I9" i="3" s="1"/>
  <c r="H6" i="3"/>
  <c r="I6" i="3" s="1"/>
  <c r="H10" i="3"/>
  <c r="I10" i="3" s="1"/>
  <c r="H8" i="3"/>
  <c r="I8" i="3" s="1"/>
  <c r="H30" i="3"/>
  <c r="I30" i="3" s="1"/>
  <c r="H28" i="3"/>
  <c r="I28" i="3" s="1"/>
  <c r="H25" i="3"/>
  <c r="I25" i="3" s="1"/>
  <c r="H24" i="3"/>
  <c r="I24" i="3" s="1"/>
  <c r="H16" i="3"/>
  <c r="I16" i="3" s="1"/>
  <c r="H26" i="3"/>
  <c r="I26" i="3" s="1"/>
  <c r="H15" i="3"/>
  <c r="I15" i="3" s="1"/>
  <c r="H14" i="3"/>
  <c r="I14" i="3" s="1"/>
  <c r="H18" i="3"/>
  <c r="I18" i="3" s="1"/>
  <c r="H20" i="3"/>
  <c r="I20" i="3" s="1"/>
  <c r="H49" i="2"/>
  <c r="I49" i="2" s="1"/>
  <c r="H38" i="2"/>
  <c r="I38" i="2" s="1"/>
  <c r="H10" i="2"/>
  <c r="I10" i="2" s="1"/>
  <c r="H24" i="2"/>
  <c r="I24" i="2" s="1"/>
  <c r="H34" i="2"/>
  <c r="I34" i="2" s="1"/>
  <c r="H4" i="2"/>
  <c r="I4" i="2" s="1"/>
  <c r="H28" i="2"/>
  <c r="I28" i="2" s="1"/>
  <c r="H39" i="2"/>
  <c r="I39" i="2" s="1"/>
  <c r="H36" i="2"/>
  <c r="I36" i="2" s="1"/>
  <c r="H40" i="2"/>
  <c r="I40" i="2" s="1"/>
  <c r="H6" i="2"/>
  <c r="I6" i="2" s="1"/>
  <c r="H5" i="2"/>
  <c r="I5" i="2" s="1"/>
  <c r="H30" i="2"/>
  <c r="I30" i="2" s="1"/>
  <c r="H26" i="2"/>
  <c r="I26" i="2" s="1"/>
  <c r="H25" i="2"/>
  <c r="I25" i="2" s="1"/>
  <c r="H8" i="2"/>
  <c r="I8" i="2" s="1"/>
  <c r="D20" i="1" l="1"/>
  <c r="L21" i="1" s="1"/>
  <c r="D23" i="1"/>
  <c r="L22" i="1" s="1"/>
  <c r="G26" i="1"/>
  <c r="K23" i="1" s="1"/>
  <c r="D26" i="1"/>
  <c r="L23" i="1" s="1"/>
  <c r="G23" i="1"/>
  <c r="K22" i="1" s="1"/>
  <c r="G20" i="1"/>
  <c r="K21" i="1" s="1"/>
  <c r="G13" i="1"/>
  <c r="K10" i="1" s="1"/>
  <c r="L10" i="1"/>
  <c r="G10" i="1"/>
  <c r="K9" i="1" s="1"/>
  <c r="L9" i="1"/>
  <c r="G7" i="1"/>
  <c r="K8" i="1" s="1"/>
  <c r="D7" i="1"/>
  <c r="L8" i="1" s="1"/>
  <c r="K24" i="1" l="1"/>
  <c r="L11" i="1"/>
  <c r="L24" i="1"/>
  <c r="K11" i="1"/>
  <c r="K12" i="1" s="1"/>
  <c r="K13" i="1" s="1"/>
  <c r="K25" i="1" l="1"/>
  <c r="K26" i="1" s="1"/>
</calcChain>
</file>

<file path=xl/sharedStrings.xml><?xml version="1.0" encoding="utf-8"?>
<sst xmlns="http://schemas.openxmlformats.org/spreadsheetml/2006/main" count="291" uniqueCount="109">
  <si>
    <t>Sample</t>
  </si>
  <si>
    <t>CT</t>
  </si>
  <si>
    <t>MEAN</t>
  </si>
  <si>
    <t>DMSO GAPDH n1.1</t>
  </si>
  <si>
    <t>SU5402 GAPDH n1.1</t>
  </si>
  <si>
    <t>SU5402</t>
  </si>
  <si>
    <t>DMSO</t>
  </si>
  <si>
    <t>DMSO GAPDH n1.2</t>
  </si>
  <si>
    <t>SU5402 GAPDH n1.2</t>
  </si>
  <si>
    <t>2^-Ct set 1</t>
  </si>
  <si>
    <t>DMSO GAPDH n1.3</t>
  </si>
  <si>
    <t>SU5402 GAPDH n1.3</t>
  </si>
  <si>
    <t>2^-Ct set 2</t>
  </si>
  <si>
    <t>DMSO GAPDH n2.1</t>
  </si>
  <si>
    <t>SU5402 GAPDH n2.1</t>
  </si>
  <si>
    <t>2^-Ct set 3</t>
  </si>
  <si>
    <t>DMSO GAPDH n2.2</t>
  </si>
  <si>
    <t>SU5402 GAPDH n2.2</t>
  </si>
  <si>
    <t>2^-Ct mean</t>
  </si>
  <si>
    <t>DMSO GAPDH n2.3</t>
  </si>
  <si>
    <t>SU5402 GAPDH n2.3</t>
  </si>
  <si>
    <t>fold change</t>
  </si>
  <si>
    <t>DMSO GAPDH n3.1</t>
  </si>
  <si>
    <t>SU5402 GAPDH n3.1</t>
  </si>
  <si>
    <t>DMSO GAPDH n3.2</t>
  </si>
  <si>
    <t>SU5402 GAPDH n3.2</t>
  </si>
  <si>
    <t>DMSO GAPDH n3.3</t>
  </si>
  <si>
    <t>SU5402 GAPDH n3.3</t>
  </si>
  <si>
    <t>Ethanol</t>
  </si>
  <si>
    <t>Ethanol RPL32 n1.1</t>
  </si>
  <si>
    <t>Ethanol RPL32 n1.2</t>
  </si>
  <si>
    <t>Ethanol RPL32 n1.3</t>
  </si>
  <si>
    <t>Ethanol RPL32 n2.1</t>
  </si>
  <si>
    <t>Ethanol RPL32 n2.2</t>
  </si>
  <si>
    <t>Ethanol RPL32 n2.3</t>
  </si>
  <si>
    <t>Ethanol RPL32 n3.1</t>
  </si>
  <si>
    <t>Ethanol RPL32 n3.2</t>
  </si>
  <si>
    <t>Ethanol RPL32 n3.3</t>
  </si>
  <si>
    <t>Cyclopamine RPL32 n1.1</t>
  </si>
  <si>
    <t>Cyclopamine RPL32 n1.2</t>
  </si>
  <si>
    <t>Cyclopamine RPL32 n1.3</t>
  </si>
  <si>
    <t>Cyclopamine RPL32 n2.1</t>
  </si>
  <si>
    <t>Cyclopamine RPL32 n2.2</t>
  </si>
  <si>
    <t>Cyclopamine RPL32 n2.3</t>
  </si>
  <si>
    <t>Cyclopamine RPL32 n3.1</t>
  </si>
  <si>
    <t>Cyclopamine RPL32 n3.2</t>
  </si>
  <si>
    <t>Cyclopamine RPL32 n3.3</t>
  </si>
  <si>
    <t>Cyclopamine</t>
  </si>
  <si>
    <t>Can  GAPDH be used as internal control?</t>
  </si>
  <si>
    <t>Can  RPL32  be used as internal control?</t>
  </si>
  <si>
    <t xml:space="preserve">Fold change is &lt;2 so GAPDH can be used </t>
  </si>
  <si>
    <t xml:space="preserve">Fold change is &lt;2 so RLP32 can be used </t>
  </si>
  <si>
    <t>DMSO/SU5402</t>
  </si>
  <si>
    <t>Ethanol/cyclopamine</t>
  </si>
  <si>
    <t>House keeping genes for drug experiments</t>
  </si>
  <si>
    <t>ETV1</t>
  </si>
  <si>
    <t>Treatment</t>
  </si>
  <si>
    <t>Replicate number</t>
  </si>
  <si>
    <t>Ct Etv1</t>
  </si>
  <si>
    <t>Ct GAPDH</t>
  </si>
  <si>
    <t>ΔCt (Ct of Etv1 gene - Ct of GAPDH)</t>
  </si>
  <si>
    <t>Mean ΔCt DMSO</t>
  </si>
  <si>
    <t>ΔΔCt= ΔCt relative to mean ΔCt DMSO</t>
  </si>
  <si>
    <t xml:space="preserve">2^-ΔΔCt </t>
  </si>
  <si>
    <t>n1 mean</t>
  </si>
  <si>
    <t>n2 mean</t>
  </si>
  <si>
    <t>n3 mean</t>
  </si>
  <si>
    <t>45uM SU5402</t>
  </si>
  <si>
    <t>ETV4</t>
  </si>
  <si>
    <t>Ct Etv4</t>
  </si>
  <si>
    <t>ΔCt (Ct of Etv4 gene - Ct of GAPDH)</t>
  </si>
  <si>
    <t>SHH</t>
  </si>
  <si>
    <t>Ct SHH</t>
  </si>
  <si>
    <t>ΔCt (Ct of SHH gene - Ct of GAPDH)</t>
  </si>
  <si>
    <t>PTCH1</t>
  </si>
  <si>
    <t>Ct PTCH1</t>
  </si>
  <si>
    <t>ΔCt (Ct of PTCH1 gene - Ct of GAPDH)</t>
  </si>
  <si>
    <t>GREM1</t>
  </si>
  <si>
    <t>Ct GREM1</t>
  </si>
  <si>
    <t>ΔCt (Ct of GREM1 gene - Ct of GAPDH)</t>
  </si>
  <si>
    <t>Ct RPL32</t>
  </si>
  <si>
    <t>ΔCt (Ct of PTCH1 gene - Ct of RPL32)</t>
  </si>
  <si>
    <t>ETOH</t>
  </si>
  <si>
    <t>CYCLOPAMINE</t>
  </si>
  <si>
    <t>ΔCt (Ct of GREM1 gene - Ct of RPL32)</t>
  </si>
  <si>
    <t>FGF8</t>
  </si>
  <si>
    <t>Ct FGF8</t>
  </si>
  <si>
    <t>ΔCt (Ct of FGF8 gene - Ct of RPL32)</t>
  </si>
  <si>
    <t>Shh</t>
  </si>
  <si>
    <t>St 46 A</t>
  </si>
  <si>
    <t>St 46 P</t>
  </si>
  <si>
    <t>St 47 A</t>
  </si>
  <si>
    <t>St 47 P</t>
  </si>
  <si>
    <t>St 49 A</t>
  </si>
  <si>
    <t>St 49 P</t>
  </si>
  <si>
    <t>Ct Shh</t>
  </si>
  <si>
    <t>Ct Tubulin alpha</t>
  </si>
  <si>
    <t>SD</t>
  </si>
  <si>
    <t>SEM</t>
  </si>
  <si>
    <t>Fgf8</t>
  </si>
  <si>
    <t>Gli3</t>
  </si>
  <si>
    <t>Ct Fgf8</t>
  </si>
  <si>
    <t>Ct Gli3</t>
  </si>
  <si>
    <t>ΔCt (Ct of Shh - Ct of Tubulin alpha)</t>
  </si>
  <si>
    <t>ΔCt (Ct of Fgf8 - Ct of Tubulin alpha)</t>
  </si>
  <si>
    <t>ΔCt (Ct of Gli3 - Ct of Tubulin alpha)</t>
  </si>
  <si>
    <t>Figure 2- figure supplement 3</t>
  </si>
  <si>
    <t>Figure 5:</t>
  </si>
  <si>
    <t>Figure 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</si>
</sst>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333333"/>
      <name val="Arial"/>
      <family val="2"/>
    </font>
    <font>
      <b/>
      <sz val="18"/>
      <color theme="1"/>
      <name val="Helvetica Neue"/>
      <family val="2"/>
    </font>
    <font>
      <sz val="13"/>
      <color rgb="FF494949"/>
      <name val="Helvetica"/>
      <family val="2"/>
    </font>
    <font>
      <sz val="13"/>
      <color theme="1"/>
      <name val="Helvetica Neue"/>
      <family val="2"/>
    </font>
    <font>
      <b/>
      <sz val="13"/>
      <color theme="1"/>
      <name val="Helvetica Neue"/>
      <family val="2"/>
    </font>
    <font>
      <sz val="13"/>
      <color rgb="FFE57406"/>
      <name val="Helvetica Neue"/>
      <family val="2"/>
    </font>
    <font>
      <sz val="13"/>
      <color rgb="FFF03246"/>
      <name val="Helvetica Neue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2" borderId="4" xfId="1" applyFont="1" applyFill="1" applyBorder="1" applyAlignment="1">
      <alignment horizontal="center" vertical="center" wrapText="1"/>
    </xf>
    <xf numFmtId="0" fontId="0" fillId="0" borderId="5" xfId="0" applyFont="1" applyBorder="1"/>
    <xf numFmtId="0" fontId="4" fillId="0" borderId="4" xfId="0" applyFont="1" applyBorder="1"/>
    <xf numFmtId="0" fontId="0" fillId="0" borderId="4" xfId="0" applyFont="1" applyBorder="1"/>
    <xf numFmtId="0" fontId="4" fillId="0" borderId="6" xfId="0" applyFont="1" applyBorder="1"/>
    <xf numFmtId="0" fontId="0" fillId="0" borderId="6" xfId="0" applyFont="1" applyBorder="1"/>
    <xf numFmtId="0" fontId="3" fillId="3" borderId="4" xfId="1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6" fillId="0" borderId="0" xfId="0" applyFont="1" applyAlignment="1">
      <alignment wrapText="1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8" fillId="0" borderId="0" xfId="0" applyFont="1"/>
    <xf numFmtId="0" fontId="9" fillId="0" borderId="0" xfId="0" applyFont="1"/>
    <xf numFmtId="0" fontId="7" fillId="4" borderId="5" xfId="0" applyFont="1" applyFill="1" applyBorder="1"/>
    <xf numFmtId="0" fontId="10" fillId="0" borderId="0" xfId="0" applyFont="1"/>
    <xf numFmtId="0" fontId="11" fillId="0" borderId="0" xfId="0" applyFont="1"/>
    <xf numFmtId="0" fontId="0" fillId="4" borderId="5" xfId="0" applyFill="1" applyBorder="1"/>
    <xf numFmtId="0" fontId="12" fillId="0" borderId="0" xfId="0" applyFont="1"/>
    <xf numFmtId="0" fontId="13" fillId="0" borderId="0" xfId="0" applyFont="1"/>
    <xf numFmtId="0" fontId="0" fillId="4" borderId="7" xfId="0" applyFill="1" applyBorder="1"/>
    <xf numFmtId="0" fontId="14" fillId="0" borderId="0" xfId="0" applyFont="1"/>
    <xf numFmtId="0" fontId="0" fillId="0" borderId="0" xfId="0" applyFill="1"/>
    <xf numFmtId="0" fontId="11" fillId="0" borderId="0" xfId="0" applyFont="1" applyFill="1"/>
    <xf numFmtId="0" fontId="1" fillId="0" borderId="0" xfId="0" applyFont="1" applyFill="1"/>
    <xf numFmtId="0" fontId="15" fillId="2" borderId="4" xfId="1" applyFont="1" applyFill="1" applyBorder="1" applyAlignment="1">
      <alignment horizontal="center" vertical="center" wrapText="1"/>
    </xf>
    <xf numFmtId="0" fontId="1" fillId="4" borderId="10" xfId="0" applyFont="1" applyFill="1" applyBorder="1"/>
    <xf numFmtId="0" fontId="16" fillId="0" borderId="11" xfId="0" applyFont="1" applyBorder="1"/>
    <xf numFmtId="0" fontId="16" fillId="0" borderId="4" xfId="0" applyFont="1" applyBorder="1"/>
    <xf numFmtId="0" fontId="0" fillId="0" borderId="0" xfId="0" applyFont="1"/>
    <xf numFmtId="0" fontId="0" fillId="0" borderId="11" xfId="0" applyFont="1" applyBorder="1"/>
    <xf numFmtId="0" fontId="0" fillId="4" borderId="7" xfId="0" applyFont="1" applyFill="1" applyBorder="1"/>
    <xf numFmtId="0" fontId="0" fillId="0" borderId="12" xfId="0" applyFont="1" applyBorder="1"/>
    <xf numFmtId="0" fontId="6" fillId="0" borderId="0" xfId="0" applyFont="1"/>
  </cellXfs>
  <cellStyles count="2">
    <cellStyle name="Excel Built-in Normal" xfId="1" xr:uid="{99EBC9B2-ECE9-6648-82EA-28F837234D4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39E4-AA7F-0947-A25B-1C5B40544ED9}">
  <dimension ref="A1:H52"/>
  <sheetViews>
    <sheetView tabSelected="1" zoomScale="93" zoomScaleNormal="93" workbookViewId="0">
      <selection activeCell="E1" sqref="E1"/>
    </sheetView>
  </sheetViews>
  <sheetFormatPr baseColWidth="10" defaultRowHeight="16" x14ac:dyDescent="0.2"/>
  <cols>
    <col min="1" max="1" width="10.83203125" style="42"/>
    <col min="2" max="2" width="12.6640625" style="42" bestFit="1" customWidth="1"/>
    <col min="3" max="3" width="18.6640625" style="42" bestFit="1" customWidth="1"/>
    <col min="4" max="4" width="10.83203125" style="42"/>
    <col min="5" max="5" width="17.33203125" style="42" bestFit="1" customWidth="1"/>
    <col min="6" max="6" width="41.33203125" style="42" bestFit="1" customWidth="1"/>
    <col min="7" max="7" width="17.6640625" style="42" bestFit="1" customWidth="1"/>
    <col min="8" max="8" width="39" style="42" bestFit="1" customWidth="1"/>
    <col min="9" max="9" width="12.1640625" style="42" bestFit="1" customWidth="1"/>
    <col min="10" max="16384" width="10.83203125" style="42"/>
  </cols>
  <sheetData>
    <row r="1" spans="1:8" ht="24" x14ac:dyDescent="0.3">
      <c r="A1" s="46" t="s">
        <v>106</v>
      </c>
    </row>
    <row r="3" spans="1:8" ht="17" thickBot="1" x14ac:dyDescent="0.25"/>
    <row r="4" spans="1:8" ht="21" x14ac:dyDescent="0.25">
      <c r="A4" s="17" t="s">
        <v>88</v>
      </c>
      <c r="B4" s="22" t="s">
        <v>56</v>
      </c>
      <c r="C4" s="23" t="s">
        <v>57</v>
      </c>
      <c r="D4" s="23" t="s">
        <v>95</v>
      </c>
      <c r="E4" s="39" t="s">
        <v>96</v>
      </c>
      <c r="F4" s="22" t="s">
        <v>103</v>
      </c>
      <c r="G4" s="23" t="s">
        <v>97</v>
      </c>
      <c r="H4" s="24" t="s">
        <v>98</v>
      </c>
    </row>
    <row r="5" spans="1:8" x14ac:dyDescent="0.2">
      <c r="B5" s="27" t="s">
        <v>89</v>
      </c>
      <c r="C5" s="4" t="s">
        <v>64</v>
      </c>
      <c r="D5" s="4">
        <v>34.17</v>
      </c>
      <c r="E5" s="40">
        <v>24.265000000000001</v>
      </c>
      <c r="F5" s="2">
        <f>D5-E5</f>
        <v>9.9050000000000011</v>
      </c>
      <c r="G5" s="4">
        <f>STDEV(F5:F6)</f>
        <v>0.13081475451951038</v>
      </c>
      <c r="H5" s="6">
        <f>(G5/(SQRT(2)))</f>
        <v>9.2499999999999347E-2</v>
      </c>
    </row>
    <row r="6" spans="1:8" x14ac:dyDescent="0.2">
      <c r="B6" s="27"/>
      <c r="C6" s="4" t="s">
        <v>65</v>
      </c>
      <c r="D6" s="4">
        <v>32.774999999999999</v>
      </c>
      <c r="E6" s="43">
        <v>22.684999999999999</v>
      </c>
      <c r="F6" s="2">
        <f t="shared" ref="F6:F17" si="0">D6-E6</f>
        <v>10.09</v>
      </c>
      <c r="G6" s="4"/>
      <c r="H6" s="6"/>
    </row>
    <row r="7" spans="1:8" x14ac:dyDescent="0.2">
      <c r="B7" s="27" t="s">
        <v>90</v>
      </c>
      <c r="C7" s="4" t="s">
        <v>64</v>
      </c>
      <c r="D7" s="4">
        <v>34.76</v>
      </c>
      <c r="E7" s="43">
        <v>24.12</v>
      </c>
      <c r="F7" s="2">
        <f t="shared" si="0"/>
        <v>10.639999999999997</v>
      </c>
      <c r="G7" s="4">
        <f>STDEV(F7:F8)</f>
        <v>0.97227182413150282</v>
      </c>
      <c r="H7" s="6">
        <f>(G7/(SQRT(2)))</f>
        <v>0.68749999999999989</v>
      </c>
    </row>
    <row r="8" spans="1:8" x14ac:dyDescent="0.2">
      <c r="B8" s="27"/>
      <c r="C8" s="4" t="s">
        <v>65</v>
      </c>
      <c r="D8" s="4">
        <v>34.854999999999997</v>
      </c>
      <c r="E8" s="43">
        <v>22.84</v>
      </c>
      <c r="F8" s="2">
        <f t="shared" si="0"/>
        <v>12.014999999999997</v>
      </c>
      <c r="G8" s="4"/>
      <c r="H8" s="6"/>
    </row>
    <row r="9" spans="1:8" x14ac:dyDescent="0.2">
      <c r="B9" s="27" t="s">
        <v>91</v>
      </c>
      <c r="C9" s="4" t="s">
        <v>64</v>
      </c>
      <c r="D9" s="4">
        <v>35.674999999999997</v>
      </c>
      <c r="E9" s="43">
        <v>26.18</v>
      </c>
      <c r="F9" s="2">
        <f t="shared" si="0"/>
        <v>9.4949999999999974</v>
      </c>
      <c r="G9" s="4">
        <f>STDEV(F9:F10)</f>
        <v>1.0323759005323574</v>
      </c>
      <c r="H9" s="6">
        <f>(G9/(SQRT(2)))</f>
        <v>0.72999999999999854</v>
      </c>
    </row>
    <row r="10" spans="1:8" x14ac:dyDescent="0.2">
      <c r="B10" s="27"/>
      <c r="C10" s="4" t="s">
        <v>65</v>
      </c>
      <c r="D10" s="4">
        <v>35.32</v>
      </c>
      <c r="E10" s="43">
        <v>27.285</v>
      </c>
      <c r="F10" s="2">
        <f t="shared" si="0"/>
        <v>8.0350000000000001</v>
      </c>
      <c r="G10" s="4"/>
      <c r="H10" s="6"/>
    </row>
    <row r="11" spans="1:8" x14ac:dyDescent="0.2">
      <c r="B11" s="27" t="s">
        <v>92</v>
      </c>
      <c r="C11" s="4" t="s">
        <v>64</v>
      </c>
      <c r="D11" s="4">
        <v>35.024999999999999</v>
      </c>
      <c r="E11" s="43">
        <v>23.83</v>
      </c>
      <c r="F11" s="2">
        <f t="shared" si="0"/>
        <v>11.195</v>
      </c>
      <c r="G11" s="4">
        <f>STDEV(F11:F12)</f>
        <v>1.6369521984468547</v>
      </c>
      <c r="H11" s="6">
        <f>(G11/(SQRT(2)))</f>
        <v>1.157499999999998</v>
      </c>
    </row>
    <row r="12" spans="1:8" x14ac:dyDescent="0.2">
      <c r="B12" s="27"/>
      <c r="C12" s="4" t="s">
        <v>65</v>
      </c>
      <c r="D12" s="4">
        <v>34.31</v>
      </c>
      <c r="E12" s="43">
        <v>25.43</v>
      </c>
      <c r="F12" s="2">
        <f t="shared" si="0"/>
        <v>8.8800000000000026</v>
      </c>
      <c r="G12" s="4"/>
      <c r="H12" s="6"/>
    </row>
    <row r="13" spans="1:8" x14ac:dyDescent="0.2">
      <c r="B13" s="27" t="s">
        <v>93</v>
      </c>
      <c r="C13" s="4" t="s">
        <v>64</v>
      </c>
      <c r="D13" s="4">
        <v>39.49</v>
      </c>
      <c r="E13" s="43">
        <v>22.094999999999999</v>
      </c>
      <c r="F13" s="2">
        <f t="shared" si="0"/>
        <v>17.395000000000003</v>
      </c>
      <c r="G13" s="4">
        <f>STDEV(F13:F14)</f>
        <v>1.6015968593875332</v>
      </c>
      <c r="H13" s="6">
        <f>(G13/(SQRT(2)))</f>
        <v>1.1325000000000021</v>
      </c>
    </row>
    <row r="14" spans="1:8" x14ac:dyDescent="0.2">
      <c r="B14" s="27"/>
      <c r="C14" s="4" t="s">
        <v>65</v>
      </c>
      <c r="D14" s="4">
        <v>37.51</v>
      </c>
      <c r="E14" s="43">
        <v>22.38</v>
      </c>
      <c r="F14" s="2">
        <f t="shared" si="0"/>
        <v>15.129999999999999</v>
      </c>
      <c r="G14" s="4"/>
      <c r="H14" s="6"/>
    </row>
    <row r="15" spans="1:8" x14ac:dyDescent="0.2">
      <c r="B15" s="27" t="s">
        <v>94</v>
      </c>
      <c r="C15" s="4" t="s">
        <v>64</v>
      </c>
      <c r="D15" s="4">
        <v>34.64</v>
      </c>
      <c r="E15" s="43">
        <v>21.335000000000001</v>
      </c>
      <c r="F15" s="2">
        <f t="shared" si="0"/>
        <v>13.305</v>
      </c>
      <c r="G15" s="4">
        <f>STDEV(F15:F17)</f>
        <v>0.74401500880918425</v>
      </c>
      <c r="H15" s="6">
        <f>(G15/(SQRT(3)))</f>
        <v>0.42955726561710433</v>
      </c>
    </row>
    <row r="16" spans="1:8" x14ac:dyDescent="0.2">
      <c r="B16" s="27"/>
      <c r="C16" s="4" t="s">
        <v>65</v>
      </c>
      <c r="D16" s="4">
        <v>34.134999999999998</v>
      </c>
      <c r="E16" s="43">
        <v>21.765000000000001</v>
      </c>
      <c r="F16" s="2">
        <f t="shared" si="0"/>
        <v>12.369999999999997</v>
      </c>
      <c r="G16" s="4"/>
      <c r="H16" s="6"/>
    </row>
    <row r="17" spans="1:8" ht="17" thickBot="1" x14ac:dyDescent="0.25">
      <c r="B17" s="44"/>
      <c r="C17" s="9" t="s">
        <v>66</v>
      </c>
      <c r="D17" s="9">
        <v>34.520000000000003</v>
      </c>
      <c r="E17" s="45">
        <v>22.684999999999999</v>
      </c>
      <c r="F17" s="8">
        <f t="shared" si="0"/>
        <v>11.835000000000004</v>
      </c>
      <c r="G17" s="9"/>
      <c r="H17" s="10"/>
    </row>
    <row r="19" spans="1:8" ht="17" thickBot="1" x14ac:dyDescent="0.25"/>
    <row r="20" spans="1:8" ht="21" x14ac:dyDescent="0.25">
      <c r="A20" s="17" t="s">
        <v>99</v>
      </c>
      <c r="B20" s="22" t="s">
        <v>56</v>
      </c>
      <c r="C20" s="23" t="s">
        <v>57</v>
      </c>
      <c r="D20" s="23" t="s">
        <v>101</v>
      </c>
      <c r="E20" s="39" t="s">
        <v>96</v>
      </c>
      <c r="F20" s="22" t="s">
        <v>104</v>
      </c>
      <c r="G20" s="23" t="s">
        <v>97</v>
      </c>
      <c r="H20" s="24" t="s">
        <v>98</v>
      </c>
    </row>
    <row r="21" spans="1:8" x14ac:dyDescent="0.2">
      <c r="B21" s="27" t="s">
        <v>89</v>
      </c>
      <c r="C21" s="4" t="s">
        <v>64</v>
      </c>
      <c r="D21" s="4">
        <v>33.07</v>
      </c>
      <c r="E21" s="40">
        <v>24.265000000000001</v>
      </c>
      <c r="F21" s="2">
        <f>D21-E21</f>
        <v>8.8049999999999997</v>
      </c>
      <c r="G21" s="4">
        <f>STDEV(F21:F22)</f>
        <v>0.7283199846221422</v>
      </c>
      <c r="H21" s="6">
        <f>(G21/(SQRT(2)))</f>
        <v>0.51499999999999868</v>
      </c>
    </row>
    <row r="22" spans="1:8" x14ac:dyDescent="0.2">
      <c r="B22" s="27"/>
      <c r="C22" s="4" t="s">
        <v>65</v>
      </c>
      <c r="D22" s="4">
        <v>30.46</v>
      </c>
      <c r="E22" s="43">
        <v>22.684999999999999</v>
      </c>
      <c r="F22" s="2">
        <f>D22-E22</f>
        <v>7.7750000000000021</v>
      </c>
      <c r="G22" s="4"/>
      <c r="H22" s="6"/>
    </row>
    <row r="23" spans="1:8" x14ac:dyDescent="0.2">
      <c r="B23" s="27" t="s">
        <v>90</v>
      </c>
      <c r="C23" s="4" t="s">
        <v>64</v>
      </c>
      <c r="D23" s="4">
        <v>33.74</v>
      </c>
      <c r="E23" s="43">
        <v>24.12</v>
      </c>
      <c r="F23" s="2">
        <f>D23-E23</f>
        <v>9.620000000000001</v>
      </c>
      <c r="G23" s="4">
        <f>STDEV(F23:F24)</f>
        <v>0.52679455198397862</v>
      </c>
      <c r="H23" s="6">
        <f>(G23/(SQRT(2)))</f>
        <v>0.3725000000000005</v>
      </c>
    </row>
    <row r="24" spans="1:8" x14ac:dyDescent="0.2">
      <c r="B24" s="27"/>
      <c r="C24" s="4" t="s">
        <v>65</v>
      </c>
      <c r="D24" s="4">
        <v>31.715</v>
      </c>
      <c r="E24" s="43">
        <v>22.84</v>
      </c>
      <c r="F24" s="2">
        <f t="shared" ref="F24:F34" si="1">D24-E24</f>
        <v>8.875</v>
      </c>
      <c r="G24" s="4"/>
      <c r="H24" s="6"/>
    </row>
    <row r="25" spans="1:8" x14ac:dyDescent="0.2">
      <c r="B25" s="27" t="s">
        <v>91</v>
      </c>
      <c r="C25" s="4" t="s">
        <v>64</v>
      </c>
      <c r="D25" s="4">
        <v>37.4</v>
      </c>
      <c r="E25" s="43">
        <v>26.18</v>
      </c>
      <c r="F25" s="2">
        <f t="shared" si="1"/>
        <v>11.219999999999999</v>
      </c>
      <c r="G25" s="4">
        <f>STDEV(F25:F26)</f>
        <v>2.9238865402063752</v>
      </c>
      <c r="H25" s="6">
        <f>(G25/(SQRT(2)))</f>
        <v>2.0675000000000008</v>
      </c>
    </row>
    <row r="26" spans="1:8" x14ac:dyDescent="0.2">
      <c r="B26" s="27"/>
      <c r="C26" s="4" t="s">
        <v>65</v>
      </c>
      <c r="D26" s="4">
        <v>34.369999999999997</v>
      </c>
      <c r="E26" s="43">
        <v>27.285</v>
      </c>
      <c r="F26" s="2">
        <f t="shared" si="1"/>
        <v>7.0849999999999973</v>
      </c>
      <c r="G26" s="4"/>
      <c r="H26" s="6"/>
    </row>
    <row r="27" spans="1:8" x14ac:dyDescent="0.2">
      <c r="B27" s="27" t="s">
        <v>92</v>
      </c>
      <c r="C27" s="4" t="s">
        <v>64</v>
      </c>
      <c r="D27" s="4">
        <v>34.104999999999997</v>
      </c>
      <c r="E27" s="43">
        <v>23.83</v>
      </c>
      <c r="F27" s="2">
        <f t="shared" si="1"/>
        <v>10.274999999999999</v>
      </c>
      <c r="G27" s="4">
        <f>STDEV(F27:F28)</f>
        <v>1.2657211383239195</v>
      </c>
      <c r="H27" s="6">
        <f>(G27/(SQRT(2)))</f>
        <v>0.89499999999999957</v>
      </c>
    </row>
    <row r="28" spans="1:8" x14ac:dyDescent="0.2">
      <c r="B28" s="27"/>
      <c r="C28" s="4" t="s">
        <v>65</v>
      </c>
      <c r="D28" s="4">
        <v>33.914999999999999</v>
      </c>
      <c r="E28" s="43">
        <v>25.43</v>
      </c>
      <c r="F28" s="2">
        <f t="shared" si="1"/>
        <v>8.4849999999999994</v>
      </c>
      <c r="G28" s="4"/>
      <c r="H28" s="6"/>
    </row>
    <row r="29" spans="1:8" x14ac:dyDescent="0.2">
      <c r="B29" s="27" t="s">
        <v>93</v>
      </c>
      <c r="C29" s="4" t="s">
        <v>64</v>
      </c>
      <c r="D29" s="4">
        <v>33.729999999999997</v>
      </c>
      <c r="E29" s="43">
        <v>22.094999999999999</v>
      </c>
      <c r="F29" s="2">
        <f t="shared" si="1"/>
        <v>11.634999999999998</v>
      </c>
      <c r="G29" s="4">
        <f>STDEV(F29:F31)</f>
        <v>3.6824346565825179</v>
      </c>
      <c r="H29" s="6">
        <f>(G29/(SQRT(2)))</f>
        <v>2.6038745169458535</v>
      </c>
    </row>
    <row r="30" spans="1:8" x14ac:dyDescent="0.2">
      <c r="B30" s="27"/>
      <c r="C30" s="4" t="s">
        <v>65</v>
      </c>
      <c r="D30" s="4">
        <v>32.450000000000003</v>
      </c>
      <c r="E30" s="43">
        <v>22.38</v>
      </c>
      <c r="F30" s="2">
        <f t="shared" si="1"/>
        <v>10.070000000000004</v>
      </c>
      <c r="G30" s="4"/>
      <c r="H30" s="6"/>
    </row>
    <row r="31" spans="1:8" x14ac:dyDescent="0.2">
      <c r="B31" s="27"/>
      <c r="C31" s="4" t="s">
        <v>66</v>
      </c>
      <c r="D31" s="4">
        <v>29.77</v>
      </c>
      <c r="E31" s="43">
        <v>25.15</v>
      </c>
      <c r="F31" s="2">
        <f t="shared" si="1"/>
        <v>4.620000000000001</v>
      </c>
      <c r="G31" s="4"/>
      <c r="H31" s="6"/>
    </row>
    <row r="32" spans="1:8" x14ac:dyDescent="0.2">
      <c r="B32" s="27" t="s">
        <v>94</v>
      </c>
      <c r="C32" s="4" t="s">
        <v>64</v>
      </c>
      <c r="D32" s="4">
        <v>33.54</v>
      </c>
      <c r="E32" s="43">
        <v>21.335000000000001</v>
      </c>
      <c r="F32" s="2">
        <f t="shared" si="1"/>
        <v>12.204999999999998</v>
      </c>
      <c r="G32" s="4">
        <f>STDEV(F32:F34)</f>
        <v>0.42146569650842602</v>
      </c>
      <c r="H32" s="6">
        <f>(G32/(SQRT(3)))</f>
        <v>0.2433333333333329</v>
      </c>
    </row>
    <row r="33" spans="1:8" x14ac:dyDescent="0.2">
      <c r="B33" s="27"/>
      <c r="C33" s="4" t="s">
        <v>65</v>
      </c>
      <c r="D33" s="4">
        <v>33.24</v>
      </c>
      <c r="E33" s="43">
        <v>21.765000000000001</v>
      </c>
      <c r="F33" s="2">
        <f t="shared" si="1"/>
        <v>11.475000000000001</v>
      </c>
      <c r="G33" s="4"/>
      <c r="H33" s="6"/>
    </row>
    <row r="34" spans="1:8" ht="17" thickBot="1" x14ac:dyDescent="0.25">
      <c r="B34" s="44"/>
      <c r="C34" s="9" t="s">
        <v>66</v>
      </c>
      <c r="D34" s="9">
        <v>34.89</v>
      </c>
      <c r="E34" s="45">
        <v>22.684999999999999</v>
      </c>
      <c r="F34" s="8">
        <f t="shared" si="1"/>
        <v>12.205000000000002</v>
      </c>
      <c r="G34" s="9"/>
      <c r="H34" s="10"/>
    </row>
    <row r="37" spans="1:8" ht="17" thickBot="1" x14ac:dyDescent="0.25"/>
    <row r="38" spans="1:8" ht="21" x14ac:dyDescent="0.25">
      <c r="A38" s="17" t="s">
        <v>100</v>
      </c>
      <c r="B38" s="22" t="s">
        <v>56</v>
      </c>
      <c r="C38" s="23" t="s">
        <v>57</v>
      </c>
      <c r="D38" s="23" t="s">
        <v>102</v>
      </c>
      <c r="E38" s="23" t="s">
        <v>96</v>
      </c>
      <c r="F38" s="23" t="s">
        <v>105</v>
      </c>
      <c r="G38" s="23" t="s">
        <v>97</v>
      </c>
      <c r="H38" s="24" t="s">
        <v>98</v>
      </c>
    </row>
    <row r="39" spans="1:8" x14ac:dyDescent="0.2">
      <c r="B39" s="27" t="s">
        <v>89</v>
      </c>
      <c r="C39" s="4" t="s">
        <v>64</v>
      </c>
      <c r="D39" s="4">
        <v>32.43</v>
      </c>
      <c r="E39" s="41">
        <v>24.265000000000001</v>
      </c>
      <c r="F39" s="4">
        <f>D39-E39</f>
        <v>8.1649999999999991</v>
      </c>
      <c r="G39" s="4">
        <f>STDEV(F39:F40)</f>
        <v>7.0710678118655765E-2</v>
      </c>
      <c r="H39" s="6">
        <f>(G39/(SQRT(2)))</f>
        <v>5.0000000000000711E-2</v>
      </c>
    </row>
    <row r="40" spans="1:8" x14ac:dyDescent="0.2">
      <c r="B40" s="27"/>
      <c r="C40" s="4" t="s">
        <v>65</v>
      </c>
      <c r="D40" s="4">
        <v>30.95</v>
      </c>
      <c r="E40" s="4">
        <v>22.684999999999999</v>
      </c>
      <c r="F40" s="4">
        <f t="shared" ref="F40:F52" si="2">D40-E40</f>
        <v>8.2650000000000006</v>
      </c>
      <c r="G40" s="4"/>
      <c r="H40" s="6"/>
    </row>
    <row r="41" spans="1:8" x14ac:dyDescent="0.2">
      <c r="B41" s="27" t="s">
        <v>90</v>
      </c>
      <c r="C41" s="4" t="s">
        <v>64</v>
      </c>
      <c r="D41" s="4">
        <v>32.03</v>
      </c>
      <c r="E41" s="4">
        <v>24.12</v>
      </c>
      <c r="F41" s="4">
        <f t="shared" si="2"/>
        <v>7.91</v>
      </c>
      <c r="G41" s="4">
        <f>STDEV(F41:F42)</f>
        <v>0.96166522241370422</v>
      </c>
      <c r="H41" s="6">
        <f>(G41/(SQRT(2)))</f>
        <v>0.67999999999999972</v>
      </c>
    </row>
    <row r="42" spans="1:8" x14ac:dyDescent="0.2">
      <c r="B42" s="27"/>
      <c r="C42" s="4" t="s">
        <v>65</v>
      </c>
      <c r="D42" s="4">
        <v>32.11</v>
      </c>
      <c r="E42" s="4">
        <v>22.84</v>
      </c>
      <c r="F42" s="4">
        <f t="shared" si="2"/>
        <v>9.27</v>
      </c>
      <c r="G42" s="4"/>
      <c r="H42" s="6"/>
    </row>
    <row r="43" spans="1:8" x14ac:dyDescent="0.2">
      <c r="B43" s="27" t="s">
        <v>91</v>
      </c>
      <c r="C43" s="4" t="s">
        <v>64</v>
      </c>
      <c r="D43" s="4">
        <v>34.21</v>
      </c>
      <c r="E43" s="4">
        <v>26.18</v>
      </c>
      <c r="F43" s="4">
        <f t="shared" si="2"/>
        <v>8.0300000000000011</v>
      </c>
      <c r="G43" s="4">
        <f>STDEV(F43:F44)</f>
        <v>1.6015968593875294</v>
      </c>
      <c r="H43" s="6">
        <f>(G43/(SQRT(2)))</f>
        <v>1.1324999999999994</v>
      </c>
    </row>
    <row r="44" spans="1:8" x14ac:dyDescent="0.2">
      <c r="B44" s="27"/>
      <c r="C44" s="4" t="s">
        <v>65</v>
      </c>
      <c r="D44" s="4">
        <v>33.049999999999997</v>
      </c>
      <c r="E44" s="4">
        <v>27.285</v>
      </c>
      <c r="F44" s="4">
        <f t="shared" si="2"/>
        <v>5.764999999999997</v>
      </c>
      <c r="G44" s="4"/>
      <c r="H44" s="6"/>
    </row>
    <row r="45" spans="1:8" x14ac:dyDescent="0.2">
      <c r="B45" s="27" t="s">
        <v>92</v>
      </c>
      <c r="C45" s="4" t="s">
        <v>64</v>
      </c>
      <c r="D45" s="4">
        <v>31.26</v>
      </c>
      <c r="E45" s="4">
        <v>23.83</v>
      </c>
      <c r="F45" s="4">
        <f t="shared" si="2"/>
        <v>7.4300000000000033</v>
      </c>
      <c r="G45" s="4">
        <f>STDEV(F45:F46)</f>
        <v>0.36769552621700441</v>
      </c>
      <c r="H45" s="6">
        <f>(G45/(SQRT(2)))</f>
        <v>0.25999999999999979</v>
      </c>
    </row>
    <row r="46" spans="1:8" x14ac:dyDescent="0.2">
      <c r="B46" s="27"/>
      <c r="C46" s="4" t="s">
        <v>65</v>
      </c>
      <c r="D46" s="4">
        <v>33.380000000000003</v>
      </c>
      <c r="E46" s="4">
        <v>25.43</v>
      </c>
      <c r="F46" s="4">
        <f t="shared" si="2"/>
        <v>7.9500000000000028</v>
      </c>
      <c r="G46" s="4"/>
      <c r="H46" s="6"/>
    </row>
    <row r="47" spans="1:8" x14ac:dyDescent="0.2">
      <c r="B47" s="27" t="s">
        <v>93</v>
      </c>
      <c r="C47" s="4" t="s">
        <v>64</v>
      </c>
      <c r="D47" s="4">
        <v>29.87</v>
      </c>
      <c r="E47" s="4">
        <v>22.094999999999999</v>
      </c>
      <c r="F47" s="4">
        <f t="shared" si="2"/>
        <v>7.7750000000000021</v>
      </c>
      <c r="G47" s="4">
        <f>STDEV(F47:F49)</f>
        <v>0.85303868610984168</v>
      </c>
      <c r="H47" s="6">
        <f>(G47/(SQRT(2)))</f>
        <v>0.60318943956273174</v>
      </c>
    </row>
    <row r="48" spans="1:8" x14ac:dyDescent="0.2">
      <c r="B48" s="27"/>
      <c r="C48" s="4" t="s">
        <v>65</v>
      </c>
      <c r="D48" s="4">
        <v>29.25</v>
      </c>
      <c r="E48" s="4">
        <v>22.38</v>
      </c>
      <c r="F48" s="4">
        <f t="shared" si="2"/>
        <v>6.870000000000001</v>
      </c>
      <c r="G48" s="4"/>
      <c r="H48" s="6"/>
    </row>
    <row r="49" spans="2:8" x14ac:dyDescent="0.2">
      <c r="B49" s="27"/>
      <c r="C49" s="4" t="s">
        <v>66</v>
      </c>
      <c r="D49" s="4">
        <v>31.22</v>
      </c>
      <c r="E49" s="4">
        <v>25.15</v>
      </c>
      <c r="F49" s="4">
        <f t="shared" si="2"/>
        <v>6.07</v>
      </c>
      <c r="G49" s="4"/>
      <c r="H49" s="6"/>
    </row>
    <row r="50" spans="2:8" x14ac:dyDescent="0.2">
      <c r="B50" s="27" t="s">
        <v>94</v>
      </c>
      <c r="C50" s="4" t="s">
        <v>64</v>
      </c>
      <c r="D50" s="4">
        <v>29.09</v>
      </c>
      <c r="E50" s="4">
        <v>21.335000000000001</v>
      </c>
      <c r="F50" s="4">
        <f t="shared" si="2"/>
        <v>7.754999999999999</v>
      </c>
      <c r="G50" s="4">
        <f>STDEV(F50:F52)</f>
        <v>2.3097474609431554</v>
      </c>
      <c r="H50" s="6">
        <f>(G50/(SQRT(3)))</f>
        <v>1.3335333183355855</v>
      </c>
    </row>
    <row r="51" spans="2:8" x14ac:dyDescent="0.2">
      <c r="B51" s="27"/>
      <c r="C51" s="4" t="s">
        <v>65</v>
      </c>
      <c r="D51" s="4">
        <v>29.44</v>
      </c>
      <c r="E51" s="4">
        <v>21.765000000000001</v>
      </c>
      <c r="F51" s="4">
        <f t="shared" si="2"/>
        <v>7.6750000000000007</v>
      </c>
      <c r="G51" s="4"/>
      <c r="H51" s="6"/>
    </row>
    <row r="52" spans="2:8" ht="17" thickBot="1" x14ac:dyDescent="0.25">
      <c r="B52" s="44"/>
      <c r="C52" s="9" t="s">
        <v>66</v>
      </c>
      <c r="D52" s="9">
        <v>34.4</v>
      </c>
      <c r="E52" s="9">
        <v>22.684999999999999</v>
      </c>
      <c r="F52" s="9">
        <f t="shared" si="2"/>
        <v>11.715</v>
      </c>
      <c r="G52" s="9"/>
      <c r="H5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5A66B-0C27-4A4A-8452-A8B9B3A2B8F2}">
  <dimension ref="A1:L28"/>
  <sheetViews>
    <sheetView workbookViewId="0">
      <selection activeCell="C31" sqref="C31"/>
    </sheetView>
  </sheetViews>
  <sheetFormatPr baseColWidth="10" defaultRowHeight="16" x14ac:dyDescent="0.2"/>
  <cols>
    <col min="1" max="1" width="25.83203125" customWidth="1"/>
    <col min="2" max="2" width="16.83203125" bestFit="1" customWidth="1"/>
    <col min="5" max="5" width="21.1640625" bestFit="1" customWidth="1"/>
    <col min="10" max="10" width="40.1640625" bestFit="1" customWidth="1"/>
    <col min="11" max="11" width="14" bestFit="1" customWidth="1"/>
  </cols>
  <sheetData>
    <row r="1" spans="1:12" ht="12" customHeight="1" x14ac:dyDescent="0.2"/>
    <row r="2" spans="1:12" ht="75" customHeight="1" x14ac:dyDescent="0.3">
      <c r="A2" s="18" t="s">
        <v>54</v>
      </c>
    </row>
    <row r="3" spans="1:12" ht="21" x14ac:dyDescent="0.25">
      <c r="A3" s="17"/>
    </row>
    <row r="4" spans="1:12" ht="21" x14ac:dyDescent="0.25">
      <c r="A4" s="17" t="s">
        <v>52</v>
      </c>
    </row>
    <row r="5" spans="1:12" ht="17" thickBot="1" x14ac:dyDescent="0.25"/>
    <row r="6" spans="1:12" ht="32" customHeight="1" x14ac:dyDescent="0.25">
      <c r="B6" s="19" t="s">
        <v>0</v>
      </c>
      <c r="C6" s="20" t="s">
        <v>1</v>
      </c>
      <c r="D6" s="20" t="s">
        <v>2</v>
      </c>
      <c r="E6" s="20" t="s">
        <v>0</v>
      </c>
      <c r="F6" s="20" t="s">
        <v>1</v>
      </c>
      <c r="G6" s="21" t="s">
        <v>2</v>
      </c>
      <c r="J6" s="38" t="s">
        <v>48</v>
      </c>
      <c r="K6" s="1"/>
      <c r="L6" s="1"/>
    </row>
    <row r="7" spans="1:12" ht="19" x14ac:dyDescent="0.25">
      <c r="B7" s="2" t="s">
        <v>3</v>
      </c>
      <c r="C7" s="3">
        <v>13.41</v>
      </c>
      <c r="D7" s="3">
        <f>AVERAGE(C7:C9)</f>
        <v>13.12</v>
      </c>
      <c r="E7" s="4" t="s">
        <v>4</v>
      </c>
      <c r="F7" s="3">
        <v>0</v>
      </c>
      <c r="G7" s="5">
        <f>AVERAGE(F8:F9)</f>
        <v>13.695</v>
      </c>
      <c r="J7" s="1"/>
      <c r="K7" s="1" t="s">
        <v>5</v>
      </c>
      <c r="L7" s="1" t="s">
        <v>6</v>
      </c>
    </row>
    <row r="8" spans="1:12" ht="17" x14ac:dyDescent="0.2">
      <c r="B8" s="2" t="s">
        <v>7</v>
      </c>
      <c r="C8" s="4">
        <v>13.07</v>
      </c>
      <c r="D8" s="4"/>
      <c r="E8" s="4" t="s">
        <v>8</v>
      </c>
      <c r="F8" s="4">
        <v>13.86</v>
      </c>
      <c r="G8" s="6"/>
      <c r="J8" s="1" t="s">
        <v>9</v>
      </c>
      <c r="K8" s="1">
        <f>2^-G7</f>
        <v>7.5403969551204197E-5</v>
      </c>
      <c r="L8" s="1">
        <f>2^-D7</f>
        <v>1.1232759407041943E-4</v>
      </c>
    </row>
    <row r="9" spans="1:12" ht="17" x14ac:dyDescent="0.2">
      <c r="B9" s="2" t="s">
        <v>10</v>
      </c>
      <c r="C9" s="4">
        <v>12.88</v>
      </c>
      <c r="D9" s="4"/>
      <c r="E9" s="4" t="s">
        <v>11</v>
      </c>
      <c r="F9" s="4">
        <v>13.53</v>
      </c>
      <c r="G9" s="6"/>
      <c r="J9" s="1" t="s">
        <v>12</v>
      </c>
      <c r="K9" s="1">
        <f>2^-G10</f>
        <v>5.3503767170168144E-5</v>
      </c>
      <c r="L9" s="1">
        <f>2^-D10</f>
        <v>5.6947814424854056E-5</v>
      </c>
    </row>
    <row r="10" spans="1:12" ht="17" x14ac:dyDescent="0.2">
      <c r="B10" s="2" t="s">
        <v>13</v>
      </c>
      <c r="C10" s="4">
        <v>13.54</v>
      </c>
      <c r="D10" s="4">
        <v>14.1</v>
      </c>
      <c r="E10" s="4" t="s">
        <v>14</v>
      </c>
      <c r="F10" s="4">
        <v>13.91</v>
      </c>
      <c r="G10" s="6">
        <f>AVERAGE(F10:F12)</f>
        <v>14.19</v>
      </c>
      <c r="J10" s="1" t="s">
        <v>15</v>
      </c>
      <c r="K10" s="1">
        <f>2^-G13</f>
        <v>4.5408859677320409E-5</v>
      </c>
      <c r="L10" s="1">
        <f>2^-D13</f>
        <v>5.6947814424854056E-5</v>
      </c>
    </row>
    <row r="11" spans="1:12" ht="21" customHeight="1" x14ac:dyDescent="0.2">
      <c r="B11" s="2" t="s">
        <v>16</v>
      </c>
      <c r="C11" s="4">
        <v>13.7</v>
      </c>
      <c r="D11" s="4"/>
      <c r="E11" s="4" t="s">
        <v>17</v>
      </c>
      <c r="F11" s="4">
        <v>14.01</v>
      </c>
      <c r="G11" s="6"/>
      <c r="J11" s="1" t="s">
        <v>18</v>
      </c>
      <c r="K11" s="1">
        <f>AVERAGE(K8:K10)</f>
        <v>5.8105532132897588E-5</v>
      </c>
      <c r="L11" s="1">
        <f>AVERAGE(L8:L10)</f>
        <v>7.5407740973375842E-5</v>
      </c>
    </row>
    <row r="12" spans="1:12" ht="20" customHeight="1" x14ac:dyDescent="0.2">
      <c r="B12" s="2" t="s">
        <v>19</v>
      </c>
      <c r="C12" s="4">
        <v>13.57</v>
      </c>
      <c r="D12" s="4"/>
      <c r="E12" s="4" t="s">
        <v>20</v>
      </c>
      <c r="F12" s="4">
        <v>14.65</v>
      </c>
      <c r="G12" s="6"/>
      <c r="J12" s="1" t="s">
        <v>21</v>
      </c>
      <c r="K12" s="1">
        <f>K11/L11</f>
        <v>0.77055129066143047</v>
      </c>
      <c r="L12" s="1"/>
    </row>
    <row r="13" spans="1:12" ht="19" customHeight="1" x14ac:dyDescent="0.2">
      <c r="B13" s="2" t="s">
        <v>22</v>
      </c>
      <c r="C13" s="4">
        <v>12.31</v>
      </c>
      <c r="D13" s="4">
        <v>14.1</v>
      </c>
      <c r="E13" s="4" t="s">
        <v>23</v>
      </c>
      <c r="F13" s="4">
        <v>14.78</v>
      </c>
      <c r="G13" s="6">
        <f>AVERAGE(F13:F15)</f>
        <v>14.426666666666668</v>
      </c>
      <c r="J13" s="7" t="s">
        <v>50</v>
      </c>
      <c r="K13" s="7">
        <f>-1/K12</f>
        <v>-1.2977721432944638</v>
      </c>
      <c r="L13" s="1"/>
    </row>
    <row r="14" spans="1:12" x14ac:dyDescent="0.2">
      <c r="B14" s="2" t="s">
        <v>24</v>
      </c>
      <c r="C14" s="4">
        <v>13.34</v>
      </c>
      <c r="D14" s="4"/>
      <c r="E14" s="4" t="s">
        <v>25</v>
      </c>
      <c r="F14" s="4">
        <v>14.4</v>
      </c>
      <c r="G14" s="6"/>
    </row>
    <row r="15" spans="1:12" ht="17" thickBot="1" x14ac:dyDescent="0.25">
      <c r="B15" s="8" t="s">
        <v>26</v>
      </c>
      <c r="C15" s="9">
        <v>12.86</v>
      </c>
      <c r="D15" s="9"/>
      <c r="E15" s="9" t="s">
        <v>27</v>
      </c>
      <c r="F15" s="9">
        <v>14.1</v>
      </c>
      <c r="G15" s="10"/>
    </row>
    <row r="18" spans="1:12" ht="22" thickBot="1" x14ac:dyDescent="0.3">
      <c r="A18" s="17" t="s">
        <v>53</v>
      </c>
    </row>
    <row r="19" spans="1:12" ht="30" customHeight="1" x14ac:dyDescent="0.25">
      <c r="B19" s="19" t="s">
        <v>0</v>
      </c>
      <c r="C19" s="20" t="s">
        <v>1</v>
      </c>
      <c r="D19" s="20" t="s">
        <v>2</v>
      </c>
      <c r="E19" s="20" t="s">
        <v>0</v>
      </c>
      <c r="F19" s="20" t="s">
        <v>1</v>
      </c>
      <c r="G19" s="21" t="s">
        <v>2</v>
      </c>
      <c r="J19" s="38" t="s">
        <v>49</v>
      </c>
      <c r="K19" s="1"/>
      <c r="L19" s="1"/>
    </row>
    <row r="20" spans="1:12" ht="17" x14ac:dyDescent="0.2">
      <c r="B20" s="11" t="s">
        <v>29</v>
      </c>
      <c r="C20" s="12">
        <v>15.95</v>
      </c>
      <c r="D20" s="12">
        <f>AVERAGE(C20:C22)</f>
        <v>15.75</v>
      </c>
      <c r="E20" s="12" t="s">
        <v>38</v>
      </c>
      <c r="F20" s="12">
        <v>16.079999999999998</v>
      </c>
      <c r="G20" s="13">
        <f>AVERAGE(F20:F22)</f>
        <v>15.709999999999999</v>
      </c>
      <c r="J20" s="1"/>
      <c r="K20" s="1" t="s">
        <v>47</v>
      </c>
      <c r="L20" s="1" t="s">
        <v>28</v>
      </c>
    </row>
    <row r="21" spans="1:12" ht="17" x14ac:dyDescent="0.2">
      <c r="B21" s="11" t="s">
        <v>30</v>
      </c>
      <c r="C21" s="12">
        <v>15.47</v>
      </c>
      <c r="D21" s="12"/>
      <c r="E21" s="12" t="s">
        <v>39</v>
      </c>
      <c r="F21" s="12">
        <v>15.23</v>
      </c>
      <c r="G21" s="13"/>
      <c r="J21" s="1" t="s">
        <v>9</v>
      </c>
      <c r="K21" s="1">
        <f>2^-G20</f>
        <v>1.8656010096619703E-5</v>
      </c>
      <c r="L21" s="1">
        <f>2^-D20</f>
        <v>1.8145860519450716E-5</v>
      </c>
    </row>
    <row r="22" spans="1:12" ht="17" x14ac:dyDescent="0.2">
      <c r="B22" s="11" t="s">
        <v>31</v>
      </c>
      <c r="C22" s="12">
        <v>15.83</v>
      </c>
      <c r="D22" s="12"/>
      <c r="E22" s="12" t="s">
        <v>40</v>
      </c>
      <c r="F22" s="12">
        <v>15.82</v>
      </c>
      <c r="G22" s="13"/>
      <c r="J22" s="1" t="s">
        <v>12</v>
      </c>
      <c r="K22" s="1">
        <f>2^-G23</f>
        <v>2.1931033608687147E-5</v>
      </c>
      <c r="L22" s="1">
        <f>2^-D23</f>
        <v>1.7854740191743692E-5</v>
      </c>
    </row>
    <row r="23" spans="1:12" ht="17" x14ac:dyDescent="0.2">
      <c r="B23" s="11" t="s">
        <v>32</v>
      </c>
      <c r="C23" s="12">
        <v>16.02</v>
      </c>
      <c r="D23" s="12">
        <f>AVERAGE(C23:C25)</f>
        <v>15.773333333333333</v>
      </c>
      <c r="E23" s="12" t="s">
        <v>41</v>
      </c>
      <c r="F23" s="12">
        <v>15.71</v>
      </c>
      <c r="G23" s="13">
        <f>AVERAGE(F23:F25)</f>
        <v>15.476666666666667</v>
      </c>
      <c r="J23" s="1" t="s">
        <v>15</v>
      </c>
      <c r="K23" s="1">
        <f>2^-G26</f>
        <v>2.11839820935027E-5</v>
      </c>
      <c r="L23" s="1">
        <f>2^-D26</f>
        <v>2.4277846794278559E-5</v>
      </c>
    </row>
    <row r="24" spans="1:12" ht="21" customHeight="1" x14ac:dyDescent="0.2">
      <c r="B24" s="11" t="s">
        <v>33</v>
      </c>
      <c r="C24" s="12">
        <v>15.38</v>
      </c>
      <c r="D24" s="12"/>
      <c r="E24" s="12" t="s">
        <v>42</v>
      </c>
      <c r="F24" s="12">
        <v>15.19</v>
      </c>
      <c r="G24" s="13"/>
      <c r="J24" s="1" t="s">
        <v>18</v>
      </c>
      <c r="K24" s="1">
        <f>AVERAGE(K21:K23)</f>
        <v>2.0590341932936519E-5</v>
      </c>
      <c r="L24" s="1">
        <f>AVERAGE(L21:L23)</f>
        <v>2.0092815835157657E-5</v>
      </c>
    </row>
    <row r="25" spans="1:12" ht="21" customHeight="1" x14ac:dyDescent="0.2">
      <c r="B25" s="11" t="s">
        <v>34</v>
      </c>
      <c r="C25" s="12">
        <v>15.92</v>
      </c>
      <c r="D25" s="12"/>
      <c r="E25" s="12" t="s">
        <v>43</v>
      </c>
      <c r="F25" s="12">
        <v>15.53</v>
      </c>
      <c r="G25" s="13"/>
      <c r="J25" s="1" t="s">
        <v>21</v>
      </c>
      <c r="K25" s="1">
        <f>K24/L24</f>
        <v>1.0247613924230725</v>
      </c>
      <c r="L25" s="1"/>
    </row>
    <row r="26" spans="1:12" ht="17" x14ac:dyDescent="0.2">
      <c r="B26" s="11" t="s">
        <v>35</v>
      </c>
      <c r="C26" s="12">
        <v>15.16</v>
      </c>
      <c r="D26" s="12">
        <f>AVERAGE(C26:C28)</f>
        <v>15.329999999999998</v>
      </c>
      <c r="E26" s="12" t="s">
        <v>44</v>
      </c>
      <c r="F26" s="12">
        <v>16.2</v>
      </c>
      <c r="G26" s="13">
        <f>AVERAGE(F26:F28)</f>
        <v>15.526666666666666</v>
      </c>
      <c r="J26" s="7" t="s">
        <v>51</v>
      </c>
      <c r="K26" s="7">
        <f>1/K25</f>
        <v>0.97583691910511616</v>
      </c>
      <c r="L26" s="1"/>
    </row>
    <row r="27" spans="1:12" x14ac:dyDescent="0.2">
      <c r="B27" s="11" t="s">
        <v>36</v>
      </c>
      <c r="C27" s="12">
        <v>15.17</v>
      </c>
      <c r="D27" s="12"/>
      <c r="E27" s="12" t="s">
        <v>45</v>
      </c>
      <c r="F27" s="12">
        <v>15.09</v>
      </c>
      <c r="G27" s="13"/>
    </row>
    <row r="28" spans="1:12" ht="17" thickBot="1" x14ac:dyDescent="0.25">
      <c r="B28" s="14" t="s">
        <v>37</v>
      </c>
      <c r="C28" s="15">
        <v>15.66</v>
      </c>
      <c r="D28" s="15"/>
      <c r="E28" s="15" t="s">
        <v>46</v>
      </c>
      <c r="F28" s="15">
        <v>15.29</v>
      </c>
      <c r="G2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6CBA6-028E-0A4C-BE74-5EA918F0B3D1}">
  <dimension ref="A1:V73"/>
  <sheetViews>
    <sheetView workbookViewId="0"/>
  </sheetViews>
  <sheetFormatPr baseColWidth="10" defaultRowHeight="16" x14ac:dyDescent="0.2"/>
  <cols>
    <col min="1" max="1" width="12.5" bestFit="1" customWidth="1"/>
    <col min="2" max="2" width="12.6640625" bestFit="1" customWidth="1"/>
    <col min="3" max="3" width="18.6640625" bestFit="1" customWidth="1"/>
    <col min="4" max="4" width="12.1640625" bestFit="1" customWidth="1"/>
    <col min="5" max="5" width="17.33203125" bestFit="1" customWidth="1"/>
    <col min="6" max="6" width="48.83203125" bestFit="1" customWidth="1"/>
    <col min="7" max="7" width="17.6640625" bestFit="1" customWidth="1"/>
    <col min="8" max="8" width="39" bestFit="1" customWidth="1"/>
    <col min="11" max="11" width="27.1640625" bestFit="1" customWidth="1"/>
    <col min="12" max="12" width="14" bestFit="1" customWidth="1"/>
  </cols>
  <sheetData>
    <row r="1" spans="1:22" ht="24" x14ac:dyDescent="0.3">
      <c r="A1" s="46" t="s">
        <v>107</v>
      </c>
    </row>
    <row r="2" spans="1:22" ht="22" thickBot="1" x14ac:dyDescent="0.3">
      <c r="K2" s="17"/>
    </row>
    <row r="3" spans="1:22" ht="23" x14ac:dyDescent="0.25">
      <c r="A3" s="17" t="s">
        <v>55</v>
      </c>
      <c r="B3" s="22" t="s">
        <v>56</v>
      </c>
      <c r="C3" s="23" t="s">
        <v>57</v>
      </c>
      <c r="D3" s="23" t="s">
        <v>58</v>
      </c>
      <c r="E3" s="23" t="s">
        <v>59</v>
      </c>
      <c r="F3" s="23" t="s">
        <v>60</v>
      </c>
      <c r="G3" s="23" t="s">
        <v>61</v>
      </c>
      <c r="H3" s="23" t="s">
        <v>62</v>
      </c>
      <c r="I3" s="24" t="s">
        <v>63</v>
      </c>
      <c r="J3" s="25"/>
      <c r="K3" s="26"/>
      <c r="P3" s="26"/>
    </row>
    <row r="4" spans="1:22" ht="17" x14ac:dyDescent="0.2">
      <c r="B4" s="27" t="s">
        <v>6</v>
      </c>
      <c r="C4" s="12" t="s">
        <v>64</v>
      </c>
      <c r="D4" s="12">
        <v>13.969999999999999</v>
      </c>
      <c r="E4" s="12">
        <v>13.12</v>
      </c>
      <c r="F4" s="12">
        <f>D4-E4</f>
        <v>0.84999999999999964</v>
      </c>
      <c r="G4" s="12">
        <f>AVERAGE(F4:F6)</f>
        <v>0.88555555555555598</v>
      </c>
      <c r="H4" s="12">
        <f>F4-G4</f>
        <v>-3.555555555555634E-2</v>
      </c>
      <c r="I4" s="13">
        <f>2^-H4</f>
        <v>1.0249514371590607</v>
      </c>
      <c r="J4" s="28"/>
      <c r="K4" s="29"/>
      <c r="P4" s="29"/>
    </row>
    <row r="5" spans="1:22" ht="17" x14ac:dyDescent="0.2">
      <c r="B5" s="30"/>
      <c r="C5" s="12" t="s">
        <v>65</v>
      </c>
      <c r="D5" s="12">
        <v>14.843333333333334</v>
      </c>
      <c r="E5" s="12">
        <v>14.1</v>
      </c>
      <c r="F5" s="12">
        <f t="shared" ref="F5:F10" si="0">D5-E5</f>
        <v>0.74333333333333407</v>
      </c>
      <c r="G5" s="12"/>
      <c r="H5" s="12">
        <f>F5-G4</f>
        <v>-0.14222222222222192</v>
      </c>
      <c r="I5" s="13">
        <f t="shared" ref="I5:I10" si="1">2^-H5</f>
        <v>1.1036037180184501</v>
      </c>
      <c r="J5" s="28"/>
      <c r="K5" s="29"/>
      <c r="P5" s="31"/>
      <c r="Q5" s="31"/>
      <c r="R5" s="31"/>
      <c r="S5" s="31"/>
      <c r="T5" s="31"/>
      <c r="U5" s="31"/>
      <c r="V5" s="31"/>
    </row>
    <row r="6" spans="1:22" ht="17" x14ac:dyDescent="0.2">
      <c r="B6" s="30"/>
      <c r="C6" s="12" t="s">
        <v>66</v>
      </c>
      <c r="D6" s="12">
        <v>15.163333333333334</v>
      </c>
      <c r="E6" s="12">
        <v>14.1</v>
      </c>
      <c r="F6" s="12">
        <f t="shared" si="0"/>
        <v>1.0633333333333344</v>
      </c>
      <c r="G6" s="12"/>
      <c r="H6" s="12">
        <f>-F6--G4</f>
        <v>-0.17777777777777837</v>
      </c>
      <c r="I6" s="13">
        <f t="shared" si="1"/>
        <v>1.1311402168370934</v>
      </c>
      <c r="J6" s="28"/>
      <c r="K6" s="29"/>
      <c r="P6" s="29"/>
      <c r="Q6" s="29"/>
      <c r="R6" s="29"/>
      <c r="S6" s="29"/>
      <c r="T6" s="29"/>
      <c r="U6" s="29"/>
      <c r="V6" s="29"/>
    </row>
    <row r="7" spans="1:22" ht="17" x14ac:dyDescent="0.2">
      <c r="B7" s="30"/>
      <c r="C7" s="12"/>
      <c r="D7" s="12"/>
      <c r="E7" s="12"/>
      <c r="F7" s="12"/>
      <c r="G7" s="12"/>
      <c r="H7" s="12"/>
      <c r="I7" s="13"/>
      <c r="J7" s="28"/>
      <c r="K7" s="29"/>
      <c r="L7" s="29"/>
      <c r="M7" s="29"/>
      <c r="N7" s="29"/>
      <c r="P7" s="29"/>
      <c r="Q7" s="29"/>
      <c r="R7" s="29"/>
      <c r="S7" s="29"/>
      <c r="T7" s="29"/>
      <c r="U7" s="29"/>
      <c r="V7" s="29"/>
    </row>
    <row r="8" spans="1:22" ht="17" x14ac:dyDescent="0.2">
      <c r="B8" s="27" t="s">
        <v>67</v>
      </c>
      <c r="C8" s="12" t="s">
        <v>64</v>
      </c>
      <c r="D8" s="12">
        <v>16.7</v>
      </c>
      <c r="E8" s="12">
        <v>13.695</v>
      </c>
      <c r="F8" s="12">
        <f t="shared" si="0"/>
        <v>3.004999999999999</v>
      </c>
      <c r="G8" s="12"/>
      <c r="H8" s="12">
        <f>F8-G4</f>
        <v>2.1194444444444431</v>
      </c>
      <c r="I8" s="13">
        <f t="shared" si="1"/>
        <v>0.23013551658661657</v>
      </c>
      <c r="K8" s="29"/>
      <c r="L8" s="29"/>
      <c r="M8" s="29"/>
      <c r="N8" s="29"/>
    </row>
    <row r="9" spans="1:22" ht="23" x14ac:dyDescent="0.25">
      <c r="B9" s="30"/>
      <c r="C9" s="12" t="s">
        <v>65</v>
      </c>
      <c r="D9" s="12">
        <v>16.8</v>
      </c>
      <c r="E9" s="12">
        <v>14.19</v>
      </c>
      <c r="F9" s="12">
        <f t="shared" si="0"/>
        <v>2.6100000000000012</v>
      </c>
      <c r="G9" s="12"/>
      <c r="H9" s="12">
        <f>F9-G4</f>
        <v>1.7244444444444453</v>
      </c>
      <c r="I9" s="13">
        <f t="shared" si="1"/>
        <v>0.30261503140162493</v>
      </c>
      <c r="K9" s="29"/>
      <c r="L9" s="29"/>
      <c r="M9" s="29"/>
      <c r="N9" s="32"/>
      <c r="P9" s="26"/>
    </row>
    <row r="10" spans="1:22" ht="18" thickBot="1" x14ac:dyDescent="0.25">
      <c r="B10" s="33"/>
      <c r="C10" s="15" t="s">
        <v>66</v>
      </c>
      <c r="D10" s="15">
        <v>16.959999999999997</v>
      </c>
      <c r="E10" s="15">
        <v>14.426666666666668</v>
      </c>
      <c r="F10" s="15">
        <f t="shared" si="0"/>
        <v>2.5333333333333297</v>
      </c>
      <c r="G10" s="15"/>
      <c r="H10" s="15">
        <f>F10-G4</f>
        <v>1.6477777777777738</v>
      </c>
      <c r="I10" s="16">
        <f t="shared" si="1"/>
        <v>0.31913134508647195</v>
      </c>
      <c r="K10" s="29"/>
      <c r="L10" s="29"/>
      <c r="M10" s="29"/>
      <c r="N10" s="29"/>
    </row>
    <row r="11" spans="1:22" ht="17" x14ac:dyDescent="0.2">
      <c r="K11" s="29"/>
      <c r="L11" s="29"/>
      <c r="M11" s="29"/>
      <c r="N11" s="32"/>
    </row>
    <row r="12" spans="1:22" ht="22" thickBot="1" x14ac:dyDescent="0.3">
      <c r="K12" s="17"/>
    </row>
    <row r="13" spans="1:22" ht="23" x14ac:dyDescent="0.25">
      <c r="A13" s="17" t="s">
        <v>68</v>
      </c>
      <c r="B13" s="22" t="s">
        <v>56</v>
      </c>
      <c r="C13" s="23" t="s">
        <v>57</v>
      </c>
      <c r="D13" s="23" t="s">
        <v>69</v>
      </c>
      <c r="E13" s="23" t="s">
        <v>59</v>
      </c>
      <c r="F13" s="23" t="s">
        <v>70</v>
      </c>
      <c r="G13" s="23" t="s">
        <v>61</v>
      </c>
      <c r="H13" s="23" t="s">
        <v>62</v>
      </c>
      <c r="I13" s="24" t="s">
        <v>63</v>
      </c>
      <c r="J13" s="25"/>
      <c r="K13" s="26"/>
      <c r="P13" s="26"/>
    </row>
    <row r="14" spans="1:22" ht="17" x14ac:dyDescent="0.2">
      <c r="B14" s="27" t="s">
        <v>6</v>
      </c>
      <c r="C14" s="12" t="s">
        <v>64</v>
      </c>
      <c r="D14" s="12">
        <v>9.7999999999999989</v>
      </c>
      <c r="E14" s="12">
        <v>13.12</v>
      </c>
      <c r="F14" s="12">
        <f>D14-E14</f>
        <v>-3.3200000000000003</v>
      </c>
      <c r="G14" s="12">
        <f>AVERAGE(F14:F16)</f>
        <v>-3.4666666666666663</v>
      </c>
      <c r="H14" s="12">
        <f>F14-G14</f>
        <v>0.14666666666666606</v>
      </c>
      <c r="I14" s="13">
        <f>2^-H14</f>
        <v>0.90333520079118257</v>
      </c>
      <c r="J14" s="28"/>
      <c r="K14" s="29"/>
      <c r="P14" s="29"/>
    </row>
    <row r="15" spans="1:22" ht="17" x14ac:dyDescent="0.2">
      <c r="B15" s="30"/>
      <c r="C15" s="12" t="s">
        <v>65</v>
      </c>
      <c r="D15" s="12">
        <v>10.493333333333334</v>
      </c>
      <c r="E15" s="12">
        <v>14.1</v>
      </c>
      <c r="F15" s="12">
        <f t="shared" ref="F15:F16" si="2">D15-E15</f>
        <v>-3.6066666666666656</v>
      </c>
      <c r="G15" s="12"/>
      <c r="H15" s="12">
        <f>F15-G14</f>
        <v>-0.13999999999999924</v>
      </c>
      <c r="I15" s="13">
        <f t="shared" ref="I15:I20" si="3">2^-H15</f>
        <v>1.1019051158766102</v>
      </c>
      <c r="J15" s="28"/>
      <c r="K15" s="29"/>
      <c r="P15" s="31"/>
      <c r="Q15" s="31"/>
      <c r="R15" s="31"/>
      <c r="S15" s="31"/>
      <c r="T15" s="31"/>
      <c r="U15" s="31"/>
      <c r="V15" s="31"/>
    </row>
    <row r="16" spans="1:22" ht="17" x14ac:dyDescent="0.2">
      <c r="B16" s="30"/>
      <c r="C16" s="12" t="s">
        <v>66</v>
      </c>
      <c r="D16" s="12">
        <v>10.626666666666667</v>
      </c>
      <c r="E16" s="12">
        <v>14.1</v>
      </c>
      <c r="F16" s="12">
        <f t="shared" si="2"/>
        <v>-3.4733333333333327</v>
      </c>
      <c r="G16" s="12"/>
      <c r="H16" s="12">
        <f>-F16--G14</f>
        <v>6.6666666666663765E-3</v>
      </c>
      <c r="I16" s="13">
        <f t="shared" si="3"/>
        <v>0.99538967910322929</v>
      </c>
      <c r="J16" s="28"/>
      <c r="K16" s="29"/>
      <c r="P16" s="29"/>
      <c r="Q16" s="29"/>
      <c r="R16" s="29"/>
      <c r="S16" s="29"/>
      <c r="T16" s="29"/>
      <c r="U16" s="29"/>
      <c r="V16" s="29"/>
    </row>
    <row r="17" spans="1:22" ht="17" x14ac:dyDescent="0.2">
      <c r="B17" s="30"/>
      <c r="C17" s="12"/>
      <c r="D17" s="12"/>
      <c r="E17" s="12"/>
      <c r="F17" s="12"/>
      <c r="G17" s="12"/>
      <c r="H17" s="12"/>
      <c r="I17" s="13"/>
      <c r="J17" s="28"/>
      <c r="K17" s="29"/>
      <c r="L17" s="29"/>
      <c r="M17" s="29"/>
      <c r="N17" s="29"/>
      <c r="P17" s="29"/>
      <c r="Q17" s="29"/>
      <c r="R17" s="29"/>
      <c r="S17" s="29"/>
      <c r="T17" s="29"/>
      <c r="U17" s="29"/>
      <c r="V17" s="29"/>
    </row>
    <row r="18" spans="1:22" ht="17" x14ac:dyDescent="0.2">
      <c r="B18" s="27" t="s">
        <v>67</v>
      </c>
      <c r="C18" s="12" t="s">
        <v>64</v>
      </c>
      <c r="D18" s="12">
        <v>11.583333333333334</v>
      </c>
      <c r="E18" s="12">
        <v>13.695</v>
      </c>
      <c r="F18" s="12">
        <f t="shared" ref="F18:F20" si="4">D18-E18</f>
        <v>-2.1116666666666664</v>
      </c>
      <c r="G18" s="12"/>
      <c r="H18" s="12">
        <f>F18-G14</f>
        <v>1.355</v>
      </c>
      <c r="I18" s="13">
        <f t="shared" si="3"/>
        <v>0.39093482156429682</v>
      </c>
      <c r="K18" s="29"/>
      <c r="L18" s="29"/>
      <c r="M18" s="29"/>
      <c r="N18" s="29"/>
    </row>
    <row r="19" spans="1:22" ht="17" x14ac:dyDescent="0.2">
      <c r="B19" s="30"/>
      <c r="C19" s="12" t="s">
        <v>65</v>
      </c>
      <c r="D19" s="12">
        <v>12.153333333333334</v>
      </c>
      <c r="E19" s="12">
        <v>14.19</v>
      </c>
      <c r="F19" s="12">
        <f t="shared" si="4"/>
        <v>-2.0366666666666653</v>
      </c>
      <c r="G19" s="12"/>
      <c r="H19" s="12">
        <f>F19-G14</f>
        <v>1.430000000000001</v>
      </c>
      <c r="I19" s="13">
        <f t="shared" si="3"/>
        <v>0.37113089265726207</v>
      </c>
      <c r="K19" s="29"/>
      <c r="L19" s="29"/>
      <c r="M19" s="29"/>
      <c r="N19" s="32"/>
    </row>
    <row r="20" spans="1:22" ht="18" thickBot="1" x14ac:dyDescent="0.25">
      <c r="B20" s="33"/>
      <c r="C20" s="15" t="s">
        <v>66</v>
      </c>
      <c r="D20" s="15">
        <v>12.136666666666665</v>
      </c>
      <c r="E20" s="15">
        <v>14.426666666666668</v>
      </c>
      <c r="F20" s="15">
        <f t="shared" si="4"/>
        <v>-2.2900000000000027</v>
      </c>
      <c r="G20" s="15"/>
      <c r="H20" s="15">
        <f>F20-G14</f>
        <v>1.1766666666666636</v>
      </c>
      <c r="I20" s="16">
        <f t="shared" si="3"/>
        <v>0.44237241558982399</v>
      </c>
      <c r="K20" s="29"/>
      <c r="L20" s="29"/>
      <c r="M20" s="29"/>
      <c r="N20" s="29"/>
    </row>
    <row r="21" spans="1:22" ht="17" x14ac:dyDescent="0.2">
      <c r="K21" s="29"/>
      <c r="L21" s="29"/>
      <c r="M21" s="29"/>
      <c r="N21" s="32"/>
    </row>
    <row r="22" spans="1:22" ht="24" thickBot="1" x14ac:dyDescent="0.3">
      <c r="J22" s="17"/>
      <c r="K22" s="26"/>
      <c r="P22" s="26"/>
    </row>
    <row r="23" spans="1:22" ht="21" x14ac:dyDescent="0.25">
      <c r="A23" s="17" t="s">
        <v>71</v>
      </c>
      <c r="B23" s="22" t="s">
        <v>56</v>
      </c>
      <c r="C23" s="23" t="s">
        <v>57</v>
      </c>
      <c r="D23" s="23" t="s">
        <v>72</v>
      </c>
      <c r="E23" s="23" t="s">
        <v>59</v>
      </c>
      <c r="F23" s="23" t="s">
        <v>73</v>
      </c>
      <c r="G23" s="23" t="s">
        <v>61</v>
      </c>
      <c r="H23" s="23" t="s">
        <v>62</v>
      </c>
      <c r="I23" s="24" t="s">
        <v>63</v>
      </c>
      <c r="J23" s="25"/>
      <c r="K23" s="29"/>
      <c r="P23" s="29"/>
    </row>
    <row r="24" spans="1:22" ht="17" x14ac:dyDescent="0.2">
      <c r="B24" s="27" t="s">
        <v>6</v>
      </c>
      <c r="C24" s="12" t="s">
        <v>64</v>
      </c>
      <c r="D24" s="12">
        <v>14.969999999999999</v>
      </c>
      <c r="E24" s="12">
        <v>13.12</v>
      </c>
      <c r="F24" s="12">
        <f>D24-E24</f>
        <v>1.8499999999999996</v>
      </c>
      <c r="G24" s="12">
        <f>AVERAGE(F24:F26)</f>
        <v>1.7311111111111106</v>
      </c>
      <c r="H24" s="12">
        <f>F24-G24</f>
        <v>0.11888888888888904</v>
      </c>
      <c r="I24" s="13">
        <f>2^-H24</f>
        <v>0.92089661857336891</v>
      </c>
      <c r="J24" s="28"/>
      <c r="K24" s="29"/>
      <c r="P24" s="31"/>
      <c r="Q24" s="31"/>
      <c r="R24" s="31"/>
      <c r="S24" s="31"/>
      <c r="T24" s="31"/>
      <c r="U24" s="31"/>
      <c r="V24" s="31"/>
    </row>
    <row r="25" spans="1:22" ht="17" x14ac:dyDescent="0.2">
      <c r="B25" s="30"/>
      <c r="C25" s="12" t="s">
        <v>65</v>
      </c>
      <c r="D25" s="12">
        <v>15.788333333333332</v>
      </c>
      <c r="E25" s="12">
        <v>14.1</v>
      </c>
      <c r="F25" s="12">
        <f t="shared" ref="F25:F26" si="5">D25-E25</f>
        <v>1.6883333333333326</v>
      </c>
      <c r="G25" s="12"/>
      <c r="H25" s="12">
        <f>F25-G24</f>
        <v>-4.2777777777778025E-2</v>
      </c>
      <c r="I25" s="13">
        <f t="shared" ref="I25:I30" si="6">2^-H25</f>
        <v>1.0300952730362301</v>
      </c>
      <c r="J25" s="28"/>
      <c r="K25" s="29"/>
      <c r="P25" s="29"/>
      <c r="Q25" s="29"/>
      <c r="R25" s="29"/>
      <c r="S25" s="29"/>
      <c r="T25" s="29"/>
      <c r="U25" s="29"/>
      <c r="V25" s="29"/>
    </row>
    <row r="26" spans="1:22" ht="17" x14ac:dyDescent="0.2">
      <c r="B26" s="30"/>
      <c r="C26" s="12" t="s">
        <v>66</v>
      </c>
      <c r="D26" s="12">
        <v>15.754999999999999</v>
      </c>
      <c r="E26" s="12">
        <v>14.1</v>
      </c>
      <c r="F26" s="12">
        <f t="shared" si="5"/>
        <v>1.6549999999999994</v>
      </c>
      <c r="G26" s="12"/>
      <c r="H26" s="12">
        <f>-F26--G24</f>
        <v>7.611111111111124E-2</v>
      </c>
      <c r="I26" s="13">
        <f t="shared" si="6"/>
        <v>0.94861125374747535</v>
      </c>
      <c r="J26" s="28"/>
      <c r="K26" s="29"/>
      <c r="L26" s="29"/>
      <c r="M26" s="29"/>
      <c r="N26" s="29"/>
      <c r="P26" s="29"/>
      <c r="Q26" s="29"/>
      <c r="R26" s="29"/>
      <c r="S26" s="29"/>
      <c r="T26" s="29"/>
      <c r="U26" s="29"/>
      <c r="V26" s="29"/>
    </row>
    <row r="27" spans="1:22" ht="17" x14ac:dyDescent="0.2">
      <c r="B27" s="30"/>
      <c r="C27" s="12"/>
      <c r="D27" s="12"/>
      <c r="E27" s="12"/>
      <c r="F27" s="12"/>
      <c r="G27" s="12"/>
      <c r="H27" s="12"/>
      <c r="I27" s="13"/>
      <c r="J27" s="28"/>
      <c r="K27" s="29"/>
      <c r="L27" s="29"/>
      <c r="M27" s="29"/>
      <c r="N27" s="29"/>
    </row>
    <row r="28" spans="1:22" ht="17" x14ac:dyDescent="0.2">
      <c r="B28" s="27" t="s">
        <v>67</v>
      </c>
      <c r="C28" s="12" t="s">
        <v>64</v>
      </c>
      <c r="D28" s="12">
        <v>17.22666666666667</v>
      </c>
      <c r="E28" s="12">
        <v>13.695</v>
      </c>
      <c r="F28" s="12">
        <f t="shared" ref="F28:F30" si="7">D28-E28</f>
        <v>3.5316666666666698</v>
      </c>
      <c r="G28" s="12"/>
      <c r="H28" s="12">
        <f>F28-G24</f>
        <v>1.8005555555555592</v>
      </c>
      <c r="I28" s="13">
        <f t="shared" si="6"/>
        <v>0.28706402434072653</v>
      </c>
      <c r="K28" s="29"/>
      <c r="L28" s="29"/>
      <c r="M28" s="29"/>
      <c r="N28" s="32"/>
    </row>
    <row r="29" spans="1:22" ht="17" x14ac:dyDescent="0.2">
      <c r="B29" s="30"/>
      <c r="C29" s="12" t="s">
        <v>65</v>
      </c>
      <c r="D29" s="12">
        <v>17.7</v>
      </c>
      <c r="E29" s="12">
        <v>14.19</v>
      </c>
      <c r="F29" s="12">
        <f t="shared" si="7"/>
        <v>3.51</v>
      </c>
      <c r="G29" s="12"/>
      <c r="H29" s="12">
        <f>F29-G24</f>
        <v>1.7788888888888892</v>
      </c>
      <c r="I29" s="13">
        <f t="shared" si="6"/>
        <v>0.2914077418310439</v>
      </c>
      <c r="K29" s="29"/>
      <c r="L29" s="29"/>
      <c r="M29" s="29"/>
      <c r="N29" s="29"/>
    </row>
    <row r="30" spans="1:22" ht="18" thickBot="1" x14ac:dyDescent="0.25">
      <c r="B30" s="33"/>
      <c r="C30" s="15" t="s">
        <v>66</v>
      </c>
      <c r="D30" s="15">
        <v>17.080000000000002</v>
      </c>
      <c r="E30" s="15">
        <v>14.426666666666668</v>
      </c>
      <c r="F30" s="15">
        <f t="shared" si="7"/>
        <v>2.6533333333333342</v>
      </c>
      <c r="G30" s="15"/>
      <c r="H30" s="15">
        <f>F30-G24</f>
        <v>0.92222222222222361</v>
      </c>
      <c r="I30" s="16">
        <f t="shared" si="6"/>
        <v>0.52769557018155244</v>
      </c>
      <c r="K30" s="29"/>
      <c r="L30" s="29"/>
      <c r="M30" s="29"/>
      <c r="N30" s="32"/>
    </row>
    <row r="32" spans="1:22" ht="22" thickBot="1" x14ac:dyDescent="0.3">
      <c r="K32" s="17"/>
    </row>
    <row r="33" spans="1:22" ht="23" x14ac:dyDescent="0.25">
      <c r="A33" s="17" t="s">
        <v>74</v>
      </c>
      <c r="B33" s="22" t="s">
        <v>56</v>
      </c>
      <c r="C33" s="23" t="s">
        <v>57</v>
      </c>
      <c r="D33" s="23" t="s">
        <v>75</v>
      </c>
      <c r="E33" s="23" t="s">
        <v>59</v>
      </c>
      <c r="F33" s="23" t="s">
        <v>76</v>
      </c>
      <c r="G33" s="23" t="s">
        <v>61</v>
      </c>
      <c r="H33" s="23" t="s">
        <v>62</v>
      </c>
      <c r="I33" s="24" t="s">
        <v>63</v>
      </c>
      <c r="J33" s="25"/>
      <c r="K33" s="26"/>
      <c r="P33" s="26"/>
    </row>
    <row r="34" spans="1:22" ht="17" x14ac:dyDescent="0.2">
      <c r="B34" s="27" t="s">
        <v>6</v>
      </c>
      <c r="C34" s="12" t="s">
        <v>64</v>
      </c>
      <c r="D34" s="12">
        <v>17.936666666666667</v>
      </c>
      <c r="E34" s="12">
        <v>13.12</v>
      </c>
      <c r="F34" s="12">
        <f>D34-E34</f>
        <v>4.8166666666666682</v>
      </c>
      <c r="G34" s="12">
        <f>AVERAGE(F34:F36)</f>
        <v>4.341111111111112</v>
      </c>
      <c r="H34" s="12">
        <f>F34-G34</f>
        <v>0.47555555555555618</v>
      </c>
      <c r="I34" s="13">
        <f>2^-H34</f>
        <v>0.71918978979991999</v>
      </c>
      <c r="J34" s="28"/>
      <c r="K34" s="29"/>
      <c r="P34" s="29"/>
    </row>
    <row r="35" spans="1:22" ht="17" x14ac:dyDescent="0.2">
      <c r="B35" s="30"/>
      <c r="C35" s="12" t="s">
        <v>65</v>
      </c>
      <c r="D35" s="12">
        <v>18.356666666666666</v>
      </c>
      <c r="E35" s="12">
        <v>14.1</v>
      </c>
      <c r="F35" s="12">
        <f t="shared" ref="F35:F36" si="8">D35-E35</f>
        <v>4.2566666666666659</v>
      </c>
      <c r="G35" s="12"/>
      <c r="H35" s="12">
        <f>F35-G34</f>
        <v>-8.4444444444446098E-2</v>
      </c>
      <c r="I35" s="13">
        <f t="shared" ref="I35:I40" si="9">2^-H35</f>
        <v>1.0602793684920813</v>
      </c>
      <c r="J35" s="28"/>
      <c r="K35" s="29"/>
      <c r="P35" s="31"/>
      <c r="Q35" s="31"/>
      <c r="R35" s="31"/>
      <c r="S35" s="31"/>
      <c r="T35" s="31"/>
      <c r="U35" s="31"/>
      <c r="V35" s="31"/>
    </row>
    <row r="36" spans="1:22" ht="17" x14ac:dyDescent="0.2">
      <c r="B36" s="30"/>
      <c r="C36" s="12" t="s">
        <v>66</v>
      </c>
      <c r="D36" s="12">
        <v>18.05</v>
      </c>
      <c r="E36" s="12">
        <v>14.1</v>
      </c>
      <c r="F36" s="12">
        <f t="shared" si="8"/>
        <v>3.9500000000000011</v>
      </c>
      <c r="G36" s="12"/>
      <c r="H36" s="12">
        <f>-F36--G34</f>
        <v>0.39111111111111097</v>
      </c>
      <c r="I36" s="13">
        <f t="shared" si="9"/>
        <v>0.76254209615501123</v>
      </c>
      <c r="J36" s="28"/>
      <c r="K36" s="29"/>
      <c r="P36" s="29"/>
      <c r="Q36" s="29"/>
      <c r="R36" s="29"/>
      <c r="S36" s="29"/>
      <c r="T36" s="29"/>
      <c r="U36" s="29"/>
      <c r="V36" s="29"/>
    </row>
    <row r="37" spans="1:22" ht="17" x14ac:dyDescent="0.2">
      <c r="B37" s="30"/>
      <c r="C37" s="12"/>
      <c r="D37" s="12"/>
      <c r="E37" s="12"/>
      <c r="F37" s="12"/>
      <c r="G37" s="12"/>
      <c r="H37" s="12"/>
      <c r="I37" s="13"/>
      <c r="J37" s="28"/>
      <c r="K37" s="29"/>
      <c r="L37" s="29"/>
      <c r="M37" s="29"/>
      <c r="N37" s="29"/>
      <c r="P37" s="29"/>
      <c r="Q37" s="29"/>
      <c r="R37" s="29"/>
      <c r="S37" s="29"/>
      <c r="T37" s="29"/>
      <c r="U37" s="29"/>
      <c r="V37" s="29"/>
    </row>
    <row r="38" spans="1:22" ht="17" x14ac:dyDescent="0.2">
      <c r="B38" s="27" t="s">
        <v>67</v>
      </c>
      <c r="C38" s="12" t="s">
        <v>64</v>
      </c>
      <c r="D38" s="12">
        <v>17.966666666666669</v>
      </c>
      <c r="E38" s="12">
        <v>13.695</v>
      </c>
      <c r="F38" s="12">
        <f t="shared" ref="F38:F40" si="10">D38-E38</f>
        <v>4.2716666666666683</v>
      </c>
      <c r="G38" s="12"/>
      <c r="H38" s="12">
        <f>F38-G34</f>
        <v>-6.9444444444443754E-2</v>
      </c>
      <c r="I38" s="13">
        <f t="shared" si="9"/>
        <v>1.0493125346878984</v>
      </c>
      <c r="K38" s="29"/>
      <c r="L38" s="29"/>
      <c r="M38" s="29"/>
      <c r="N38" s="29"/>
    </row>
    <row r="39" spans="1:22" ht="17" x14ac:dyDescent="0.2">
      <c r="B39" s="30"/>
      <c r="C39" s="12" t="s">
        <v>65</v>
      </c>
      <c r="D39" s="12">
        <v>18.233333333333334</v>
      </c>
      <c r="E39" s="12">
        <v>14.19</v>
      </c>
      <c r="F39" s="12">
        <f t="shared" si="10"/>
        <v>4.0433333333333348</v>
      </c>
      <c r="G39" s="12"/>
      <c r="H39" s="12">
        <f>F39-G34</f>
        <v>-0.29777777777777725</v>
      </c>
      <c r="I39" s="13">
        <f t="shared" si="9"/>
        <v>1.2292495080421533</v>
      </c>
      <c r="K39" s="29"/>
      <c r="L39" s="29"/>
      <c r="M39" s="29"/>
      <c r="N39" s="29"/>
    </row>
    <row r="40" spans="1:22" ht="18" thickBot="1" x14ac:dyDescent="0.25">
      <c r="B40" s="33"/>
      <c r="C40" s="15" t="s">
        <v>66</v>
      </c>
      <c r="D40" s="15">
        <v>18.190000000000001</v>
      </c>
      <c r="E40" s="15">
        <v>14.426666666666668</v>
      </c>
      <c r="F40" s="15">
        <f t="shared" si="10"/>
        <v>3.7633333333333336</v>
      </c>
      <c r="G40" s="15"/>
      <c r="H40" s="15">
        <f>F40-G34</f>
        <v>-0.57777777777777839</v>
      </c>
      <c r="I40" s="16">
        <f t="shared" si="9"/>
        <v>1.4925484643099116</v>
      </c>
      <c r="K40" s="29"/>
      <c r="L40" s="29"/>
      <c r="M40" s="29"/>
      <c r="N40" s="34"/>
    </row>
    <row r="41" spans="1:22" ht="17" x14ac:dyDescent="0.2">
      <c r="K41" s="29"/>
      <c r="L41" s="29"/>
      <c r="M41" s="29"/>
      <c r="N41" s="29"/>
    </row>
    <row r="42" spans="1:22" ht="24" thickBot="1" x14ac:dyDescent="0.3">
      <c r="J42" s="17"/>
      <c r="K42" s="26"/>
      <c r="P42" s="26"/>
    </row>
    <row r="43" spans="1:22" ht="21" x14ac:dyDescent="0.25">
      <c r="A43" s="17" t="s">
        <v>77</v>
      </c>
      <c r="B43" s="22" t="s">
        <v>56</v>
      </c>
      <c r="C43" s="23" t="s">
        <v>57</v>
      </c>
      <c r="D43" s="23" t="s">
        <v>78</v>
      </c>
      <c r="E43" s="23" t="s">
        <v>59</v>
      </c>
      <c r="F43" s="23" t="s">
        <v>79</v>
      </c>
      <c r="G43" s="23" t="s">
        <v>61</v>
      </c>
      <c r="H43" s="23" t="s">
        <v>62</v>
      </c>
      <c r="I43" s="24" t="s">
        <v>63</v>
      </c>
      <c r="J43" s="25"/>
      <c r="K43" s="29"/>
      <c r="P43" s="29"/>
    </row>
    <row r="44" spans="1:22" ht="17" x14ac:dyDescent="0.2">
      <c r="B44" s="27" t="s">
        <v>6</v>
      </c>
      <c r="C44" s="12" t="s">
        <v>64</v>
      </c>
      <c r="D44" s="12">
        <v>13.546666666666667</v>
      </c>
      <c r="E44" s="12">
        <v>13.12</v>
      </c>
      <c r="F44" s="12">
        <f>D44-E44</f>
        <v>0.42666666666666764</v>
      </c>
      <c r="G44" s="12">
        <f>AVERAGE(F44:F46)</f>
        <v>0.41444444444444467</v>
      </c>
      <c r="H44" s="12">
        <f>F44-G44</f>
        <v>1.2222222222222967E-2</v>
      </c>
      <c r="I44" s="13">
        <f>2^-H44</f>
        <v>0.99156398569005555</v>
      </c>
      <c r="J44" s="28"/>
      <c r="K44" s="29"/>
      <c r="P44" s="31"/>
      <c r="Q44" s="31"/>
      <c r="R44" s="31"/>
      <c r="S44" s="31"/>
      <c r="T44" s="31"/>
      <c r="U44" s="31"/>
      <c r="V44" s="31"/>
    </row>
    <row r="45" spans="1:22" ht="17" x14ac:dyDescent="0.2">
      <c r="B45" s="30"/>
      <c r="C45" s="12" t="s">
        <v>65</v>
      </c>
      <c r="D45" s="12">
        <v>14.356666666666667</v>
      </c>
      <c r="E45" s="12">
        <v>14.1</v>
      </c>
      <c r="F45" s="12">
        <f t="shared" ref="F45:F46" si="11">D45-E45</f>
        <v>0.25666666666666771</v>
      </c>
      <c r="G45" s="12"/>
      <c r="H45" s="12">
        <f>F45-G44</f>
        <v>-0.15777777777777696</v>
      </c>
      <c r="I45" s="13">
        <f t="shared" ref="I45:I50" si="12">2^-H45</f>
        <v>1.1155674752124503</v>
      </c>
      <c r="J45" s="28"/>
      <c r="K45" s="29"/>
      <c r="P45" s="29"/>
      <c r="Q45" s="29"/>
      <c r="R45" s="29"/>
      <c r="S45" s="29"/>
      <c r="T45" s="29"/>
      <c r="U45" s="29"/>
      <c r="V45" s="29"/>
    </row>
    <row r="46" spans="1:22" ht="17" x14ac:dyDescent="0.2">
      <c r="B46" s="30"/>
      <c r="C46" s="12" t="s">
        <v>66</v>
      </c>
      <c r="D46" s="12">
        <v>14.659999999999998</v>
      </c>
      <c r="E46" s="12">
        <v>14.1</v>
      </c>
      <c r="F46" s="12">
        <f t="shared" si="11"/>
        <v>0.55999999999999872</v>
      </c>
      <c r="G46" s="12"/>
      <c r="H46" s="12">
        <f>-F46--G44</f>
        <v>-0.14555555555555405</v>
      </c>
      <c r="I46" s="13">
        <f t="shared" si="12"/>
        <v>1.1061565320278497</v>
      </c>
      <c r="J46" s="28"/>
      <c r="K46" s="29"/>
      <c r="L46" s="29"/>
      <c r="M46" s="29"/>
      <c r="N46" s="29"/>
      <c r="P46" s="29"/>
      <c r="Q46" s="29"/>
      <c r="R46" s="29"/>
      <c r="S46" s="29"/>
      <c r="T46" s="29"/>
      <c r="U46" s="29"/>
      <c r="V46" s="29"/>
    </row>
    <row r="47" spans="1:22" ht="17" x14ac:dyDescent="0.2">
      <c r="B47" s="30"/>
      <c r="C47" s="12"/>
      <c r="D47" s="12"/>
      <c r="E47" s="12"/>
      <c r="F47" s="12"/>
      <c r="G47" s="12"/>
      <c r="H47" s="12"/>
      <c r="I47" s="13"/>
      <c r="J47" s="28"/>
      <c r="K47" s="29"/>
      <c r="L47" s="29"/>
      <c r="M47" s="29"/>
      <c r="N47" s="29"/>
    </row>
    <row r="48" spans="1:22" ht="17" x14ac:dyDescent="0.2">
      <c r="B48" s="27" t="s">
        <v>67</v>
      </c>
      <c r="C48" s="12" t="s">
        <v>64</v>
      </c>
      <c r="D48" s="12">
        <v>16.329999999999998</v>
      </c>
      <c r="E48" s="12">
        <v>13.695</v>
      </c>
      <c r="F48" s="12">
        <f t="shared" ref="F48:F50" si="13">D48-E48</f>
        <v>2.634999999999998</v>
      </c>
      <c r="G48" s="12"/>
      <c r="H48" s="12">
        <f>F48-G44</f>
        <v>2.2205555555555532</v>
      </c>
      <c r="I48" s="13">
        <f t="shared" si="12"/>
        <v>0.21455872054792927</v>
      </c>
      <c r="K48" s="29"/>
      <c r="L48" s="29"/>
      <c r="M48" s="29"/>
      <c r="N48" s="34"/>
    </row>
    <row r="49" spans="1:14" ht="17" x14ac:dyDescent="0.2">
      <c r="B49" s="30"/>
      <c r="C49" s="12" t="s">
        <v>65</v>
      </c>
      <c r="D49" s="12">
        <v>15.643333333333333</v>
      </c>
      <c r="E49" s="12">
        <v>14.19</v>
      </c>
      <c r="F49" s="12">
        <f t="shared" si="13"/>
        <v>1.4533333333333331</v>
      </c>
      <c r="G49" s="12"/>
      <c r="H49" s="12">
        <f>F49-G44</f>
        <v>1.0388888888888885</v>
      </c>
      <c r="I49" s="13">
        <f t="shared" si="12"/>
        <v>0.48670216966201185</v>
      </c>
      <c r="K49" s="29"/>
      <c r="L49" s="29"/>
      <c r="M49" s="29"/>
      <c r="N49" s="29"/>
    </row>
    <row r="50" spans="1:14" ht="18" thickBot="1" x14ac:dyDescent="0.25">
      <c r="B50" s="33"/>
      <c r="C50" s="15" t="s">
        <v>66</v>
      </c>
      <c r="D50" s="15">
        <v>15.356666666666667</v>
      </c>
      <c r="E50" s="15">
        <v>14.426666666666668</v>
      </c>
      <c r="F50" s="15">
        <f t="shared" si="13"/>
        <v>0.92999999999999972</v>
      </c>
      <c r="G50" s="15"/>
      <c r="H50" s="15">
        <f>F50-G44</f>
        <v>0.5155555555555551</v>
      </c>
      <c r="I50" s="16">
        <f t="shared" si="12"/>
        <v>0.69952350717729428</v>
      </c>
      <c r="K50" s="29"/>
      <c r="L50" s="29"/>
      <c r="M50" s="29"/>
      <c r="N50" s="32"/>
    </row>
    <row r="55" spans="1:14" ht="17" x14ac:dyDescent="0.2">
      <c r="A55" s="35"/>
      <c r="B55" s="36"/>
      <c r="C55" s="36"/>
      <c r="D55" s="36"/>
      <c r="E55" s="36"/>
      <c r="F55" s="36"/>
      <c r="G55" s="35"/>
      <c r="H55" s="35"/>
      <c r="I55" s="35"/>
    </row>
    <row r="56" spans="1:14" ht="17" x14ac:dyDescent="0.2">
      <c r="A56" s="35"/>
      <c r="B56" s="36"/>
      <c r="C56" s="36"/>
      <c r="D56" s="36"/>
      <c r="E56" s="36"/>
      <c r="F56" s="36"/>
      <c r="G56" s="35"/>
      <c r="H56" s="35"/>
      <c r="I56" s="35"/>
    </row>
    <row r="57" spans="1:14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14" ht="19" x14ac:dyDescent="0.25">
      <c r="A58" s="37"/>
      <c r="B58" s="35"/>
      <c r="C58" s="35"/>
      <c r="D58" s="35"/>
      <c r="E58" s="35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35"/>
      <c r="F59" s="35"/>
      <c r="G59" s="35"/>
      <c r="H59" s="35"/>
      <c r="I59" s="35"/>
    </row>
    <row r="60" spans="1:14" x14ac:dyDescent="0.2">
      <c r="A60" s="35"/>
      <c r="B60" s="35"/>
      <c r="C60" s="35"/>
      <c r="D60" s="35"/>
      <c r="E60" s="35"/>
      <c r="F60" s="35"/>
      <c r="G60" s="35"/>
      <c r="H60" s="35"/>
      <c r="I60" s="35"/>
    </row>
    <row r="61" spans="1:14" ht="17" x14ac:dyDescent="0.2">
      <c r="A61" s="35"/>
      <c r="B61" s="36"/>
      <c r="C61" s="36"/>
      <c r="D61" s="36"/>
      <c r="E61" s="36"/>
      <c r="F61" s="36"/>
      <c r="G61" s="35"/>
      <c r="H61" s="35"/>
      <c r="I61" s="35"/>
    </row>
    <row r="62" spans="1:14" ht="17" x14ac:dyDescent="0.2">
      <c r="A62" s="35"/>
      <c r="B62" s="35"/>
      <c r="C62" s="36"/>
      <c r="D62" s="36"/>
      <c r="E62" s="36"/>
      <c r="F62" s="36"/>
      <c r="G62" s="35"/>
      <c r="H62" s="35"/>
      <c r="I62" s="35"/>
    </row>
    <row r="63" spans="1:14" ht="19" x14ac:dyDescent="0.25">
      <c r="A63" s="37"/>
      <c r="B63" s="35"/>
      <c r="C63" s="35"/>
      <c r="D63" s="35"/>
      <c r="E63" s="35"/>
      <c r="F63" s="35"/>
      <c r="G63" s="35"/>
      <c r="H63" s="35"/>
      <c r="I63" s="35"/>
    </row>
    <row r="64" spans="1:14" ht="17" x14ac:dyDescent="0.2">
      <c r="A64" s="35"/>
      <c r="B64" s="36"/>
      <c r="C64" s="35"/>
      <c r="D64" s="35"/>
      <c r="E64" s="35"/>
      <c r="F64" s="35"/>
      <c r="G64" s="35"/>
      <c r="H64" s="35"/>
      <c r="I64" s="35"/>
    </row>
    <row r="65" spans="1:9" x14ac:dyDescent="0.2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2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9" x14ac:dyDescent="0.25">
      <c r="A67" s="37"/>
      <c r="B67" s="35"/>
      <c r="C67" s="35"/>
      <c r="D67" s="35"/>
      <c r="E67" s="35"/>
      <c r="F67" s="35"/>
      <c r="G67" s="35"/>
      <c r="H67" s="35"/>
      <c r="I67" s="35"/>
    </row>
    <row r="68" spans="1:9" ht="17" x14ac:dyDescent="0.2">
      <c r="A68" s="35"/>
      <c r="B68" s="36"/>
      <c r="C68" s="36"/>
      <c r="D68" s="36"/>
      <c r="E68" s="36"/>
      <c r="F68" s="36"/>
      <c r="G68" s="35"/>
      <c r="H68" s="35"/>
      <c r="I68" s="35"/>
    </row>
    <row r="69" spans="1:9" ht="17" x14ac:dyDescent="0.2">
      <c r="A69" s="35"/>
      <c r="B69" s="36"/>
      <c r="C69" s="36"/>
      <c r="D69" s="36"/>
      <c r="E69" s="36"/>
      <c r="F69" s="36"/>
      <c r="G69" s="35"/>
      <c r="H69" s="35"/>
      <c r="I69" s="35"/>
    </row>
    <row r="70" spans="1:9" x14ac:dyDescent="0.2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2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2">
      <c r="A72" s="35"/>
      <c r="B72" s="35"/>
      <c r="C72" s="35"/>
      <c r="D72" s="35"/>
      <c r="E72" s="35"/>
      <c r="F72" s="35"/>
      <c r="G72" s="35"/>
      <c r="H72" s="35"/>
      <c r="I72" s="35"/>
    </row>
    <row r="73" spans="1:9" x14ac:dyDescent="0.2">
      <c r="A73" s="35"/>
      <c r="B73" s="35"/>
      <c r="C73" s="35"/>
      <c r="D73" s="35"/>
      <c r="E73" s="35"/>
      <c r="F73" s="35"/>
      <c r="G73" s="35"/>
      <c r="H73" s="35"/>
      <c r="I73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9EF74-1A64-364E-99A7-04FD416C1673}">
  <dimension ref="A1:U30"/>
  <sheetViews>
    <sheetView workbookViewId="0">
      <selection activeCell="K13" sqref="K13"/>
    </sheetView>
  </sheetViews>
  <sheetFormatPr baseColWidth="10" defaultRowHeight="16" x14ac:dyDescent="0.2"/>
  <cols>
    <col min="1" max="1" width="12.1640625" bestFit="1" customWidth="1"/>
    <col min="2" max="2" width="13" bestFit="1" customWidth="1"/>
    <col min="3" max="3" width="18.6640625" bestFit="1" customWidth="1"/>
    <col min="4" max="5" width="12.1640625" bestFit="1" customWidth="1"/>
    <col min="6" max="6" width="38" bestFit="1" customWidth="1"/>
    <col min="7" max="7" width="17.6640625" bestFit="1" customWidth="1"/>
    <col min="8" max="8" width="39" bestFit="1" customWidth="1"/>
    <col min="9" max="9" width="12.1640625" bestFit="1" customWidth="1"/>
  </cols>
  <sheetData>
    <row r="1" spans="1:21" ht="24" x14ac:dyDescent="0.3">
      <c r="A1" s="46" t="s">
        <v>108</v>
      </c>
      <c r="J1" s="26"/>
      <c r="O1" s="26"/>
    </row>
    <row r="2" spans="1:21" ht="25" thickBot="1" x14ac:dyDescent="0.35">
      <c r="A2" s="46"/>
      <c r="J2" s="26"/>
      <c r="O2" s="26"/>
    </row>
    <row r="3" spans="1:21" ht="21" x14ac:dyDescent="0.25">
      <c r="A3" s="17" t="s">
        <v>74</v>
      </c>
      <c r="B3" s="22" t="s">
        <v>56</v>
      </c>
      <c r="C3" s="23" t="s">
        <v>57</v>
      </c>
      <c r="D3" s="23" t="s">
        <v>75</v>
      </c>
      <c r="E3" s="23" t="s">
        <v>80</v>
      </c>
      <c r="F3" s="23" t="s">
        <v>81</v>
      </c>
      <c r="G3" s="23" t="s">
        <v>61</v>
      </c>
      <c r="H3" s="23" t="s">
        <v>62</v>
      </c>
      <c r="I3" s="24" t="s">
        <v>63</v>
      </c>
      <c r="J3" s="29"/>
      <c r="O3" s="29"/>
    </row>
    <row r="4" spans="1:21" ht="17" x14ac:dyDescent="0.2">
      <c r="B4" s="27" t="s">
        <v>82</v>
      </c>
      <c r="C4" s="12" t="s">
        <v>64</v>
      </c>
      <c r="D4" s="12">
        <v>18.443333333333332</v>
      </c>
      <c r="E4" s="12">
        <v>15.75</v>
      </c>
      <c r="F4" s="12">
        <f>D4-E4</f>
        <v>2.6933333333333316</v>
      </c>
      <c r="G4" s="12">
        <f>AVERAGE(F4:F6)</f>
        <v>2.6522222222222211</v>
      </c>
      <c r="H4" s="12">
        <f>F4-G4</f>
        <v>4.1111111111110432E-2</v>
      </c>
      <c r="I4" s="13">
        <f>2^-H4</f>
        <v>0.97190613243267643</v>
      </c>
      <c r="J4" s="29"/>
      <c r="O4" s="31"/>
      <c r="P4" s="31"/>
      <c r="Q4" s="31"/>
      <c r="R4" s="31"/>
      <c r="S4" s="31"/>
      <c r="T4" s="31"/>
      <c r="U4" s="31"/>
    </row>
    <row r="5" spans="1:21" ht="17" x14ac:dyDescent="0.2">
      <c r="B5" s="30"/>
      <c r="C5" s="12" t="s">
        <v>65</v>
      </c>
      <c r="D5" s="12">
        <v>18.116666666666664</v>
      </c>
      <c r="E5" s="12">
        <v>15.773333333333333</v>
      </c>
      <c r="F5" s="12">
        <f t="shared" ref="F5:F10" si="0">D5-E5</f>
        <v>2.3433333333333302</v>
      </c>
      <c r="G5" s="12"/>
      <c r="H5" s="12">
        <f>F5-G4</f>
        <v>-0.30888888888889099</v>
      </c>
      <c r="I5" s="13">
        <f t="shared" ref="I5:I10" si="1">2^-H5</f>
        <v>1.2387532898488314</v>
      </c>
      <c r="J5" s="29"/>
      <c r="O5" s="29"/>
      <c r="P5" s="29"/>
      <c r="Q5" s="29"/>
      <c r="R5" s="29"/>
      <c r="S5" s="29"/>
      <c r="T5" s="29"/>
      <c r="U5" s="29"/>
    </row>
    <row r="6" spans="1:21" ht="17" x14ac:dyDescent="0.2">
      <c r="B6" s="30"/>
      <c r="C6" s="12" t="s">
        <v>66</v>
      </c>
      <c r="D6" s="12">
        <v>18.25</v>
      </c>
      <c r="E6" s="12">
        <v>15.329999999999998</v>
      </c>
      <c r="F6" s="12">
        <f t="shared" si="0"/>
        <v>2.9200000000000017</v>
      </c>
      <c r="G6" s="12"/>
      <c r="H6" s="12">
        <f>-F6--G4</f>
        <v>-0.26777777777778056</v>
      </c>
      <c r="I6" s="13">
        <f t="shared" si="1"/>
        <v>1.2039519189752319</v>
      </c>
      <c r="J6" s="29"/>
      <c r="K6" s="29"/>
      <c r="L6" s="29"/>
      <c r="M6" s="29"/>
      <c r="O6" s="29"/>
      <c r="P6" s="29"/>
      <c r="Q6" s="29"/>
      <c r="R6" s="29"/>
      <c r="S6" s="29"/>
      <c r="T6" s="29"/>
      <c r="U6" s="29"/>
    </row>
    <row r="7" spans="1:21" ht="17" x14ac:dyDescent="0.2">
      <c r="B7" s="30"/>
      <c r="C7" s="12"/>
      <c r="D7" s="12"/>
      <c r="E7" s="12"/>
      <c r="F7" s="12"/>
      <c r="G7" s="12"/>
      <c r="H7" s="12"/>
      <c r="I7" s="13"/>
      <c r="J7" s="29"/>
      <c r="K7" s="29"/>
      <c r="L7" s="29"/>
      <c r="M7" s="29"/>
    </row>
    <row r="8" spans="1:21" ht="17" x14ac:dyDescent="0.2">
      <c r="B8" s="27" t="s">
        <v>83</v>
      </c>
      <c r="C8" s="12" t="s">
        <v>64</v>
      </c>
      <c r="D8" s="12">
        <v>18.773333333333333</v>
      </c>
      <c r="E8" s="12">
        <v>15.709999999999999</v>
      </c>
      <c r="F8" s="12">
        <f t="shared" si="0"/>
        <v>3.0633333333333344</v>
      </c>
      <c r="G8" s="12"/>
      <c r="H8" s="12">
        <f>F8-G4</f>
        <v>0.4111111111111132</v>
      </c>
      <c r="I8" s="13">
        <f t="shared" si="1"/>
        <v>0.75204395378099065</v>
      </c>
      <c r="J8" s="29"/>
      <c r="K8" s="29"/>
      <c r="L8" s="29"/>
      <c r="M8" s="32"/>
    </row>
    <row r="9" spans="1:21" ht="17" x14ac:dyDescent="0.2">
      <c r="B9" s="30"/>
      <c r="C9" s="12" t="s">
        <v>65</v>
      </c>
      <c r="D9" s="12">
        <v>18.676666666666666</v>
      </c>
      <c r="E9" s="12">
        <v>15.476666666666667</v>
      </c>
      <c r="F9" s="12">
        <f t="shared" si="0"/>
        <v>3.1999999999999993</v>
      </c>
      <c r="G9" s="12"/>
      <c r="H9" s="12">
        <f>F9-G4</f>
        <v>0.54777777777777814</v>
      </c>
      <c r="I9" s="13">
        <f t="shared" si="1"/>
        <v>0.68407301345438332</v>
      </c>
      <c r="J9" s="29"/>
      <c r="K9" s="29"/>
      <c r="L9" s="29"/>
      <c r="M9" s="32"/>
    </row>
    <row r="10" spans="1:21" ht="18" thickBot="1" x14ac:dyDescent="0.25">
      <c r="B10" s="33"/>
      <c r="C10" s="15" t="s">
        <v>66</v>
      </c>
      <c r="D10" s="15">
        <v>18.7</v>
      </c>
      <c r="E10" s="15">
        <v>15.526666666666666</v>
      </c>
      <c r="F10" s="15">
        <f t="shared" si="0"/>
        <v>3.1733333333333338</v>
      </c>
      <c r="G10" s="15"/>
      <c r="H10" s="15">
        <f>F10-G4</f>
        <v>0.52111111111111263</v>
      </c>
      <c r="I10" s="16">
        <f t="shared" si="1"/>
        <v>0.69683494959030001</v>
      </c>
      <c r="J10" s="29"/>
      <c r="K10" s="29"/>
      <c r="L10" s="29"/>
      <c r="M10" s="29"/>
    </row>
    <row r="12" spans="1:21" ht="24" thickBot="1" x14ac:dyDescent="0.3">
      <c r="J12" s="26"/>
      <c r="O12" s="26"/>
    </row>
    <row r="13" spans="1:21" ht="21" x14ac:dyDescent="0.25">
      <c r="A13" s="17" t="s">
        <v>77</v>
      </c>
      <c r="B13" s="22" t="s">
        <v>56</v>
      </c>
      <c r="C13" s="23" t="s">
        <v>57</v>
      </c>
      <c r="D13" s="23" t="s">
        <v>78</v>
      </c>
      <c r="E13" s="23" t="s">
        <v>80</v>
      </c>
      <c r="F13" s="23" t="s">
        <v>84</v>
      </c>
      <c r="G13" s="23" t="s">
        <v>61</v>
      </c>
      <c r="H13" s="23" t="s">
        <v>62</v>
      </c>
      <c r="I13" s="24" t="s">
        <v>63</v>
      </c>
      <c r="J13" s="29"/>
      <c r="O13" s="29"/>
    </row>
    <row r="14" spans="1:21" ht="17" x14ac:dyDescent="0.2">
      <c r="B14" s="27" t="s">
        <v>82</v>
      </c>
      <c r="C14" s="12" t="s">
        <v>64</v>
      </c>
      <c r="D14" s="12">
        <v>14.083333333333334</v>
      </c>
      <c r="E14" s="12">
        <v>15.75</v>
      </c>
      <c r="F14" s="12">
        <f>D14-E14</f>
        <v>-1.6666666666666661</v>
      </c>
      <c r="G14" s="12">
        <f>AVERAGE(F14:F16)</f>
        <v>-1.5688888888888872</v>
      </c>
      <c r="H14" s="12">
        <f>F14-G14</f>
        <v>-9.7777777777778851E-2</v>
      </c>
      <c r="I14" s="13">
        <f>2^-H14</f>
        <v>1.0701238516575813</v>
      </c>
      <c r="J14" s="29"/>
      <c r="O14" s="31"/>
      <c r="P14" s="31"/>
      <c r="Q14" s="31"/>
      <c r="R14" s="31"/>
      <c r="S14" s="31"/>
      <c r="T14" s="31"/>
      <c r="U14" s="31"/>
    </row>
    <row r="15" spans="1:21" ht="17" x14ac:dyDescent="0.2">
      <c r="B15" s="30"/>
      <c r="C15" s="12" t="s">
        <v>65</v>
      </c>
      <c r="D15" s="12">
        <v>14.450000000000001</v>
      </c>
      <c r="E15" s="12">
        <v>15.773333333333333</v>
      </c>
      <c r="F15" s="12">
        <f t="shared" ref="F15:F16" si="2">D15-E15</f>
        <v>-1.3233333333333324</v>
      </c>
      <c r="G15" s="12"/>
      <c r="H15" s="12">
        <f>F15-G14</f>
        <v>0.24555555555555486</v>
      </c>
      <c r="I15" s="13">
        <f t="shared" ref="I15:I16" si="3">2^-H15</f>
        <v>0.84349092060807551</v>
      </c>
      <c r="J15" s="29"/>
      <c r="O15" s="29"/>
      <c r="P15" s="29"/>
      <c r="Q15" s="29"/>
      <c r="R15" s="29"/>
      <c r="S15" s="29"/>
      <c r="T15" s="29"/>
      <c r="U15" s="29"/>
    </row>
    <row r="16" spans="1:21" ht="17" x14ac:dyDescent="0.2">
      <c r="B16" s="30"/>
      <c r="C16" s="12" t="s">
        <v>66</v>
      </c>
      <c r="D16" s="12">
        <v>13.613333333333335</v>
      </c>
      <c r="E16" s="12">
        <v>15.329999999999998</v>
      </c>
      <c r="F16" s="12">
        <f t="shared" si="2"/>
        <v>-1.7166666666666632</v>
      </c>
      <c r="G16" s="12"/>
      <c r="H16" s="12">
        <f>-F16--G14</f>
        <v>0.14777777777777601</v>
      </c>
      <c r="I16" s="13">
        <f t="shared" si="3"/>
        <v>0.90263975279931263</v>
      </c>
      <c r="J16" s="29"/>
      <c r="K16" s="29"/>
      <c r="L16" s="29"/>
      <c r="M16" s="29"/>
      <c r="O16" s="29"/>
      <c r="P16" s="29"/>
      <c r="Q16" s="29"/>
      <c r="R16" s="29"/>
      <c r="S16" s="29"/>
      <c r="T16" s="29"/>
      <c r="U16" s="29"/>
    </row>
    <row r="17" spans="1:21" ht="17" x14ac:dyDescent="0.2">
      <c r="B17" s="30"/>
      <c r="C17" s="12"/>
      <c r="D17" s="12"/>
      <c r="E17" s="12"/>
      <c r="F17" s="12"/>
      <c r="G17" s="12"/>
      <c r="H17" s="12"/>
      <c r="I17" s="13"/>
      <c r="J17" s="29"/>
      <c r="K17" s="29"/>
      <c r="L17" s="29"/>
      <c r="M17" s="29"/>
    </row>
    <row r="18" spans="1:21" ht="17" x14ac:dyDescent="0.2">
      <c r="B18" s="27" t="s">
        <v>83</v>
      </c>
      <c r="C18" s="12" t="s">
        <v>64</v>
      </c>
      <c r="D18" s="12">
        <v>16.003333333333334</v>
      </c>
      <c r="E18" s="12">
        <v>15.709999999999999</v>
      </c>
      <c r="F18" s="12">
        <f t="shared" ref="F18:F20" si="4">D18-E18</f>
        <v>0.29333333333333478</v>
      </c>
      <c r="G18" s="12"/>
      <c r="H18" s="12">
        <f>F18-G14</f>
        <v>1.862222222222222</v>
      </c>
      <c r="I18" s="13">
        <f t="shared" ref="I18:I20" si="5">2^-H18</f>
        <v>0.27505228203090104</v>
      </c>
      <c r="J18" s="29"/>
      <c r="K18" s="29"/>
      <c r="L18" s="29"/>
      <c r="M18" s="32"/>
    </row>
    <row r="19" spans="1:21" ht="17" x14ac:dyDescent="0.2">
      <c r="B19" s="30"/>
      <c r="C19" s="12" t="s">
        <v>65</v>
      </c>
      <c r="D19" s="12">
        <v>14.94</v>
      </c>
      <c r="E19" s="12">
        <v>15.476666666666667</v>
      </c>
      <c r="F19" s="12">
        <f t="shared" si="4"/>
        <v>-0.53666666666666707</v>
      </c>
      <c r="G19" s="12"/>
      <c r="H19" s="12">
        <f>F19-G14</f>
        <v>1.0322222222222202</v>
      </c>
      <c r="I19" s="13">
        <f t="shared" si="5"/>
        <v>0.48895641564266007</v>
      </c>
      <c r="J19" s="29"/>
      <c r="K19" s="29"/>
      <c r="L19" s="29"/>
      <c r="M19" s="32"/>
    </row>
    <row r="20" spans="1:21" ht="18" thickBot="1" x14ac:dyDescent="0.25">
      <c r="B20" s="33"/>
      <c r="C20" s="15" t="s">
        <v>66</v>
      </c>
      <c r="D20" s="15">
        <v>15.269999999999998</v>
      </c>
      <c r="E20" s="15">
        <v>15.526666666666666</v>
      </c>
      <c r="F20" s="15">
        <f t="shared" si="4"/>
        <v>-0.25666666666666771</v>
      </c>
      <c r="G20" s="15"/>
      <c r="H20" s="15">
        <f>F20-G14</f>
        <v>1.3122222222222195</v>
      </c>
      <c r="I20" s="16">
        <f t="shared" si="5"/>
        <v>0.40270011175864479</v>
      </c>
      <c r="J20" s="29"/>
      <c r="K20" s="29"/>
      <c r="L20" s="29"/>
      <c r="M20" s="29"/>
    </row>
    <row r="22" spans="1:21" ht="24" thickBot="1" x14ac:dyDescent="0.3">
      <c r="J22" s="26"/>
      <c r="O22" s="26"/>
    </row>
    <row r="23" spans="1:21" ht="21" x14ac:dyDescent="0.25">
      <c r="A23" s="17" t="s">
        <v>85</v>
      </c>
      <c r="B23" s="22" t="s">
        <v>56</v>
      </c>
      <c r="C23" s="23" t="s">
        <v>57</v>
      </c>
      <c r="D23" s="23" t="s">
        <v>86</v>
      </c>
      <c r="E23" s="23" t="s">
        <v>80</v>
      </c>
      <c r="F23" s="23" t="s">
        <v>87</v>
      </c>
      <c r="G23" s="23" t="s">
        <v>61</v>
      </c>
      <c r="H23" s="23" t="s">
        <v>62</v>
      </c>
      <c r="I23" s="24" t="s">
        <v>63</v>
      </c>
      <c r="J23" s="29"/>
      <c r="O23" s="29"/>
    </row>
    <row r="24" spans="1:21" ht="17" x14ac:dyDescent="0.2">
      <c r="B24" s="27" t="s">
        <v>82</v>
      </c>
      <c r="C24" s="12" t="s">
        <v>64</v>
      </c>
      <c r="D24" s="12">
        <v>13.203333333333333</v>
      </c>
      <c r="E24" s="12">
        <v>15.75</v>
      </c>
      <c r="F24" s="12">
        <f>D24-E24</f>
        <v>-2.5466666666666669</v>
      </c>
      <c r="G24" s="12">
        <f>AVERAGE(F24:F26)</f>
        <v>-2.2577777777777777</v>
      </c>
      <c r="H24" s="12">
        <f>F24-G24</f>
        <v>-0.28888888888888919</v>
      </c>
      <c r="I24" s="13">
        <f>2^-H24</f>
        <v>1.2216990072476575</v>
      </c>
      <c r="J24" s="29"/>
      <c r="O24" s="31"/>
      <c r="P24" s="31"/>
      <c r="Q24" s="31"/>
      <c r="R24" s="31"/>
      <c r="S24" s="31"/>
      <c r="T24" s="31"/>
      <c r="U24" s="31"/>
    </row>
    <row r="25" spans="1:21" ht="17" x14ac:dyDescent="0.2">
      <c r="B25" s="30"/>
      <c r="C25" s="12" t="s">
        <v>65</v>
      </c>
      <c r="D25" s="12">
        <v>13.56</v>
      </c>
      <c r="E25" s="12">
        <v>15.773333333333333</v>
      </c>
      <c r="F25" s="12">
        <f t="shared" ref="F25:F26" si="6">D25-E25</f>
        <v>-2.2133333333333329</v>
      </c>
      <c r="G25" s="12"/>
      <c r="H25" s="12">
        <f>F25-G24</f>
        <v>4.4444444444444731E-2</v>
      </c>
      <c r="I25" s="13">
        <f t="shared" ref="I25:I26" si="7">2^-H25</f>
        <v>0.96966314464671777</v>
      </c>
      <c r="J25" s="29"/>
      <c r="O25" s="29"/>
      <c r="P25" s="29"/>
      <c r="Q25" s="29"/>
      <c r="R25" s="29"/>
      <c r="S25" s="29"/>
      <c r="T25" s="29"/>
      <c r="U25" s="29"/>
    </row>
    <row r="26" spans="1:21" ht="17" x14ac:dyDescent="0.2">
      <c r="B26" s="30"/>
      <c r="C26" s="12" t="s">
        <v>66</v>
      </c>
      <c r="D26" s="12">
        <v>13.316666666666665</v>
      </c>
      <c r="E26" s="12">
        <v>15.329999999999998</v>
      </c>
      <c r="F26" s="12">
        <f t="shared" si="6"/>
        <v>-2.0133333333333336</v>
      </c>
      <c r="G26" s="12"/>
      <c r="H26" s="12">
        <f>-F26--G24</f>
        <v>-0.24444444444444402</v>
      </c>
      <c r="I26" s="13">
        <f t="shared" si="7"/>
        <v>1.1846365011795363</v>
      </c>
      <c r="J26" s="29"/>
      <c r="K26" s="29"/>
      <c r="L26" s="29"/>
      <c r="M26" s="29"/>
      <c r="O26" s="29"/>
      <c r="P26" s="29"/>
      <c r="Q26" s="29"/>
      <c r="R26" s="29"/>
      <c r="S26" s="29"/>
      <c r="T26" s="29"/>
      <c r="U26" s="29"/>
    </row>
    <row r="27" spans="1:21" ht="17" x14ac:dyDescent="0.2">
      <c r="B27" s="30"/>
      <c r="C27" s="12"/>
      <c r="D27" s="12"/>
      <c r="E27" s="12"/>
      <c r="F27" s="12"/>
      <c r="G27" s="12"/>
      <c r="H27" s="12"/>
      <c r="I27" s="13"/>
      <c r="J27" s="29"/>
      <c r="K27" s="29"/>
      <c r="L27" s="29"/>
      <c r="M27" s="29"/>
    </row>
    <row r="28" spans="1:21" ht="17" x14ac:dyDescent="0.2">
      <c r="B28" s="27" t="s">
        <v>83</v>
      </c>
      <c r="C28" s="12" t="s">
        <v>64</v>
      </c>
      <c r="D28" s="12">
        <v>15.683333333333332</v>
      </c>
      <c r="E28" s="12">
        <v>15.709999999999999</v>
      </c>
      <c r="F28" s="12">
        <f t="shared" ref="F28:F30" si="8">D28-E28</f>
        <v>-2.6666666666667282E-2</v>
      </c>
      <c r="G28" s="12"/>
      <c r="H28" s="12">
        <f>F28-G24</f>
        <v>2.2311111111111104</v>
      </c>
      <c r="I28" s="13">
        <f t="shared" ref="I28:I30" si="9">2^-H28</f>
        <v>0.21299461906815609</v>
      </c>
      <c r="J28" s="29"/>
      <c r="K28" s="29"/>
      <c r="L28" s="29"/>
      <c r="M28" s="32"/>
    </row>
    <row r="29" spans="1:21" ht="17" x14ac:dyDescent="0.2">
      <c r="B29" s="30"/>
      <c r="C29" s="12" t="s">
        <v>65</v>
      </c>
      <c r="D29" s="12">
        <v>15.626666666666665</v>
      </c>
      <c r="E29" s="12">
        <v>15.476666666666667</v>
      </c>
      <c r="F29" s="12">
        <f t="shared" si="8"/>
        <v>0.14999999999999858</v>
      </c>
      <c r="G29" s="12"/>
      <c r="H29" s="12">
        <f>F29-G24</f>
        <v>2.4077777777777762</v>
      </c>
      <c r="I29" s="13">
        <f t="shared" si="9"/>
        <v>0.18844588828962888</v>
      </c>
      <c r="J29" s="29"/>
      <c r="K29" s="29"/>
      <c r="L29" s="29"/>
      <c r="M29" s="32"/>
    </row>
    <row r="30" spans="1:21" ht="18" thickBot="1" x14ac:dyDescent="0.25">
      <c r="B30" s="33"/>
      <c r="C30" s="15" t="s">
        <v>66</v>
      </c>
      <c r="D30" s="15">
        <v>15.246666666666664</v>
      </c>
      <c r="E30" s="15">
        <v>15.526666666666666</v>
      </c>
      <c r="F30" s="15">
        <f t="shared" si="8"/>
        <v>-0.28000000000000114</v>
      </c>
      <c r="G30" s="15"/>
      <c r="H30" s="15">
        <f>F30-G24</f>
        <v>1.9777777777777765</v>
      </c>
      <c r="I30" s="16">
        <f t="shared" si="9"/>
        <v>0.25388062812606899</v>
      </c>
      <c r="J30" s="29"/>
      <c r="K30" s="29"/>
      <c r="L30" s="29"/>
      <c r="M30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Anterior-posterior genes</vt:lpstr>
      <vt:lpstr>Housekeeping genes for drug exp</vt:lpstr>
      <vt:lpstr>DMSO Vs SU5402</vt:lpstr>
      <vt:lpstr>Ethanol Vs Cyclopamine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Purushothaman, Sruthi</dc:creator>
  <cp:lastModifiedBy>Purushothaman, Sruthi</cp:lastModifiedBy>
  <dcterms:created xsi:type="dcterms:W3CDTF">2019-04-22T19:18:20Z</dcterms:created>
  <dcterms:modified xsi:type="dcterms:W3CDTF">2019-07-25T17:57:53Z</dcterms:modified>
</cp:coreProperties>
</file>