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CSF\LABNOTES 2018\MARS1 manuscript\Manuscript drafts\"/>
    </mc:Choice>
  </mc:AlternateContent>
  <bookViews>
    <workbookView xWindow="996" yWindow="1920" windowWidth="20280" windowHeight="10884" tabRatio="500"/>
  </bookViews>
  <sheets>
    <sheet name="Data source fig4 sup 1A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2" l="1"/>
  <c r="K8" i="2"/>
  <c r="L8" i="2"/>
  <c r="M8" i="2"/>
  <c r="N8" i="2"/>
  <c r="I9" i="2"/>
  <c r="K9" i="2"/>
  <c r="L9" i="2"/>
  <c r="M9" i="2"/>
  <c r="N9" i="2"/>
  <c r="I10" i="2"/>
  <c r="K10" i="2"/>
  <c r="L10" i="2"/>
  <c r="M10" i="2"/>
  <c r="N10" i="2"/>
  <c r="I7" i="2"/>
  <c r="K7" i="2"/>
  <c r="L7" i="2"/>
  <c r="M7" i="2"/>
  <c r="N7" i="2"/>
  <c r="O10" i="2"/>
  <c r="F10" i="2"/>
  <c r="G10" i="2"/>
  <c r="H10" i="2"/>
  <c r="O9" i="2"/>
  <c r="F9" i="2"/>
  <c r="G9" i="2"/>
  <c r="H9" i="2"/>
  <c r="O8" i="2"/>
  <c r="F8" i="2"/>
  <c r="G8" i="2"/>
  <c r="H8" i="2"/>
  <c r="O7" i="2"/>
  <c r="F7" i="2"/>
  <c r="G7" i="2"/>
  <c r="H7" i="2"/>
  <c r="I34" i="2"/>
  <c r="F34" i="2"/>
  <c r="G34" i="2"/>
  <c r="H34" i="2"/>
  <c r="I33" i="2"/>
  <c r="F33" i="2"/>
  <c r="G33" i="2"/>
  <c r="H33" i="2"/>
  <c r="I32" i="2"/>
  <c r="F32" i="2"/>
  <c r="G32" i="2"/>
  <c r="H32" i="2"/>
  <c r="I31" i="2"/>
  <c r="F31" i="2"/>
  <c r="G31" i="2"/>
  <c r="H31" i="2"/>
  <c r="I46" i="2"/>
  <c r="F46" i="2"/>
  <c r="G46" i="2"/>
  <c r="H46" i="2"/>
  <c r="I45" i="2"/>
  <c r="F45" i="2"/>
  <c r="G45" i="2"/>
  <c r="H45" i="2"/>
  <c r="I44" i="2"/>
  <c r="F44" i="2"/>
  <c r="G44" i="2"/>
  <c r="H44" i="2"/>
  <c r="I43" i="2"/>
  <c r="F43" i="2"/>
  <c r="G43" i="2"/>
  <c r="H43" i="2"/>
  <c r="I40" i="2"/>
  <c r="F40" i="2"/>
  <c r="G40" i="2"/>
  <c r="H40" i="2"/>
  <c r="I39" i="2"/>
  <c r="F39" i="2"/>
  <c r="G39" i="2"/>
  <c r="H39" i="2"/>
  <c r="I38" i="2"/>
  <c r="F38" i="2"/>
  <c r="G38" i="2"/>
  <c r="H38" i="2"/>
  <c r="I37" i="2"/>
  <c r="F37" i="2"/>
  <c r="G37" i="2"/>
  <c r="H37" i="2"/>
  <c r="I28" i="2"/>
  <c r="F28" i="2"/>
  <c r="G28" i="2"/>
  <c r="H28" i="2"/>
  <c r="I27" i="2"/>
  <c r="F27" i="2"/>
  <c r="G27" i="2"/>
  <c r="H27" i="2"/>
  <c r="I26" i="2"/>
  <c r="F26" i="2"/>
  <c r="G26" i="2"/>
  <c r="H26" i="2"/>
  <c r="I25" i="2"/>
  <c r="F25" i="2"/>
  <c r="G25" i="2"/>
  <c r="H25" i="2"/>
  <c r="I22" i="2"/>
  <c r="F22" i="2"/>
  <c r="G22" i="2"/>
  <c r="H22" i="2"/>
  <c r="I21" i="2"/>
  <c r="F21" i="2"/>
  <c r="G21" i="2"/>
  <c r="H21" i="2"/>
  <c r="I20" i="2"/>
  <c r="F20" i="2"/>
  <c r="G20" i="2"/>
  <c r="H20" i="2"/>
  <c r="I19" i="2"/>
  <c r="F19" i="2"/>
  <c r="G19" i="2"/>
  <c r="H19" i="2"/>
  <c r="I16" i="2"/>
  <c r="F16" i="2"/>
  <c r="G16" i="2"/>
  <c r="H16" i="2"/>
  <c r="I15" i="2"/>
  <c r="F15" i="2"/>
  <c r="G15" i="2"/>
  <c r="H15" i="2"/>
  <c r="I14" i="2"/>
  <c r="F14" i="2"/>
  <c r="G14" i="2"/>
  <c r="H14" i="2"/>
  <c r="I13" i="2"/>
  <c r="F13" i="2"/>
  <c r="G13" i="2"/>
  <c r="H13" i="2"/>
</calcChain>
</file>

<file path=xl/sharedStrings.xml><?xml version="1.0" encoding="utf-8"?>
<sst xmlns="http://schemas.openxmlformats.org/spreadsheetml/2006/main" count="159" uniqueCount="39">
  <si>
    <t>Line</t>
  </si>
  <si>
    <t>medium</t>
  </si>
  <si>
    <t>652 nm</t>
  </si>
  <si>
    <t>665 nm</t>
  </si>
  <si>
    <t>total µg/ml</t>
  </si>
  <si>
    <t>a</t>
  </si>
  <si>
    <t>b</t>
  </si>
  <si>
    <t>a/b</t>
  </si>
  <si>
    <t>dilution</t>
  </si>
  <si>
    <t>ug/ul</t>
  </si>
  <si>
    <t>Chlorophyll</t>
  </si>
  <si>
    <t xml:space="preserve">TAP </t>
  </si>
  <si>
    <t>A</t>
  </si>
  <si>
    <t>chlorophyll (mg/ml)</t>
  </si>
  <si>
    <t>CHLOROPHYLL CALCULATIONS according Porra et al., 1989</t>
  </si>
  <si>
    <t>R</t>
  </si>
  <si>
    <t>O</t>
  </si>
  <si>
    <t>S</t>
  </si>
  <si>
    <t>L</t>
  </si>
  <si>
    <t>O1</t>
  </si>
  <si>
    <t>E</t>
  </si>
  <si>
    <t>before dilution 8.30pm 2.24.2019 t0h</t>
  </si>
  <si>
    <t xml:space="preserve">dilute factor to 8 µg/ml  </t>
  </si>
  <si>
    <t>High light assay 2019_02_24</t>
  </si>
  <si>
    <t>TAP in 31 ml</t>
  </si>
  <si>
    <t>after dilution 9pm 2.24.2019 t0h</t>
  </si>
  <si>
    <t>12.30pm 2.25.2019 t15h</t>
  </si>
  <si>
    <t>5.30pm 2.25.2019 t20h</t>
  </si>
  <si>
    <t>9am 2.26.2019 36h</t>
  </si>
  <si>
    <t>3pm 2.26.2019 42h</t>
  </si>
  <si>
    <t>9am 2.27.2019 72h</t>
  </si>
  <si>
    <t xml:space="preserve">WT </t>
  </si>
  <si>
    <t>mars1-3</t>
  </si>
  <si>
    <t>mars1-3: MARS1-D</t>
  </si>
  <si>
    <t>mars1-3: MARS1-D KD</t>
  </si>
  <si>
    <t>hours</t>
  </si>
  <si>
    <t>Cell were inoculed on 2_22_2019 at 7pm  from restreak dated 02_18_2019</t>
  </si>
  <si>
    <t>strain</t>
  </si>
  <si>
    <t>culture for 8µg/ml in 31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</si>
</sst>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u/>
      <sz val="12"/>
      <color theme="3"/>
      <name val="Arial"/>
      <family val="2"/>
    </font>
    <font>
      <i/>
      <sz val="11"/>
      <color theme="1"/>
      <name val="Arial"/>
      <family val="2"/>
    </font>
    <font>
      <i/>
      <u/>
      <sz val="18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ill="1" applyBorder="1"/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5" fillId="0" borderId="2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 applyAlignment="1"/>
    <xf numFmtId="2" fontId="3" fillId="0" borderId="1" xfId="0" applyNumberFormat="1" applyFont="1" applyFill="1" applyBorder="1"/>
    <xf numFmtId="2" fontId="7" fillId="0" borderId="1" xfId="0" applyNumberFormat="1" applyFont="1" applyFill="1" applyBorder="1"/>
    <xf numFmtId="164" fontId="7" fillId="0" borderId="1" xfId="0" applyNumberFormat="1" applyFont="1" applyFill="1" applyBorder="1"/>
    <xf numFmtId="164" fontId="6" fillId="0" borderId="0" xfId="0" applyNumberFormat="1" applyFont="1" applyFill="1" applyBorder="1" applyAlignment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6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2" fontId="9" fillId="0" borderId="0" xfId="0" applyNumberFormat="1" applyFont="1" applyFill="1" applyBorder="1" applyAlignment="1"/>
    <xf numFmtId="164" fontId="9" fillId="0" borderId="0" xfId="0" applyNumberFormat="1" applyFont="1" applyFill="1" applyBorder="1" applyAlignment="1"/>
    <xf numFmtId="165" fontId="6" fillId="0" borderId="1" xfId="0" applyNumberFormat="1" applyFont="1" applyFill="1" applyBorder="1"/>
    <xf numFmtId="2" fontId="6" fillId="0" borderId="1" xfId="0" applyNumberFormat="1" applyFon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chlorophyll (ug/ul)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614187570815935E-2"/>
          <c:y val="0.20433406040354976"/>
          <c:w val="0.91560044748504799"/>
          <c:h val="0.65890532101954835"/>
        </c:manualLayout>
      </c:layout>
      <c:lineChart>
        <c:grouping val="standard"/>
        <c:varyColors val="0"/>
        <c:ser>
          <c:idx val="0"/>
          <c:order val="0"/>
          <c:tx>
            <c:strRef>
              <c:f>'Data source fig4 sup 1A'!$A$50</c:f>
              <c:strCache>
                <c:ptCount val="1"/>
                <c:pt idx="0">
                  <c:v>WT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'Data source fig4 sup 1A'!$B$49:$F$49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36</c:v>
                </c:pt>
                <c:pt idx="4">
                  <c:v>42</c:v>
                </c:pt>
              </c:numCache>
            </c:numRef>
          </c:cat>
          <c:val>
            <c:numRef>
              <c:f>'Data source fig4 sup 1A'!$B$50:$F$50</c:f>
              <c:numCache>
                <c:formatCode>0.00</c:formatCode>
                <c:ptCount val="5"/>
                <c:pt idx="0">
                  <c:v>8.9968700000000013</c:v>
                </c:pt>
                <c:pt idx="1">
                  <c:v>23.80996</c:v>
                </c:pt>
                <c:pt idx="2">
                  <c:v>28.1005</c:v>
                </c:pt>
                <c:pt idx="3">
                  <c:v>26.99802</c:v>
                </c:pt>
                <c:pt idx="4">
                  <c:v>19.387740000000001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source fig4 sup 1A'!$A$51</c:f>
              <c:strCache>
                <c:ptCount val="1"/>
                <c:pt idx="0">
                  <c:v>mars1-3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'Data source fig4 sup 1A'!$B$49:$F$49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36</c:v>
                </c:pt>
                <c:pt idx="4">
                  <c:v>42</c:v>
                </c:pt>
              </c:numCache>
            </c:numRef>
          </c:cat>
          <c:val>
            <c:numRef>
              <c:f>'Data source fig4 sup 1A'!$B$51:$F$51</c:f>
              <c:numCache>
                <c:formatCode>0.00</c:formatCode>
                <c:ptCount val="5"/>
                <c:pt idx="0">
                  <c:v>9.7323199999999996</c:v>
                </c:pt>
                <c:pt idx="1">
                  <c:v>16.283550000000002</c:v>
                </c:pt>
                <c:pt idx="2">
                  <c:v>4.5638100000000001</c:v>
                </c:pt>
                <c:pt idx="3">
                  <c:v>0.21445999999999998</c:v>
                </c:pt>
                <c:pt idx="4">
                  <c:v>4.6949999999999999E-2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source fig4 sup 1A'!$A$52</c:f>
              <c:strCache>
                <c:ptCount val="1"/>
                <c:pt idx="0">
                  <c:v>mars1-3: MARS1-D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'Data source fig4 sup 1A'!$B$49:$F$49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36</c:v>
                </c:pt>
                <c:pt idx="4">
                  <c:v>42</c:v>
                </c:pt>
              </c:numCache>
            </c:numRef>
          </c:cat>
          <c:val>
            <c:numRef>
              <c:f>'Data source fig4 sup 1A'!$B$52:$F$52</c:f>
              <c:numCache>
                <c:formatCode>0.00</c:formatCode>
                <c:ptCount val="5"/>
                <c:pt idx="0">
                  <c:v>8.0957399999999993</c:v>
                </c:pt>
                <c:pt idx="1">
                  <c:v>24.334980000000002</c:v>
                </c:pt>
                <c:pt idx="2">
                  <c:v>23.714089999999999</c:v>
                </c:pt>
                <c:pt idx="3">
                  <c:v>17.289280000000002</c:v>
                </c:pt>
                <c:pt idx="4">
                  <c:v>5.1543799999999997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source fig4 sup 1A'!$A$53</c:f>
              <c:strCache>
                <c:ptCount val="1"/>
                <c:pt idx="0">
                  <c:v>mars1-3: MARS1-D KD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'Data source fig4 sup 1A'!$B$49:$F$49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36</c:v>
                </c:pt>
                <c:pt idx="4">
                  <c:v>42</c:v>
                </c:pt>
              </c:numCache>
            </c:numRef>
          </c:cat>
          <c:val>
            <c:numRef>
              <c:f>'Data source fig4 sup 1A'!$B$53:$F$53</c:f>
              <c:numCache>
                <c:formatCode>0.00</c:formatCode>
                <c:ptCount val="5"/>
                <c:pt idx="0">
                  <c:v>9.0352500000000013</c:v>
                </c:pt>
                <c:pt idx="1">
                  <c:v>8.6736400000000007</c:v>
                </c:pt>
                <c:pt idx="2">
                  <c:v>0.15872</c:v>
                </c:pt>
                <c:pt idx="3">
                  <c:v>0.18963000000000002</c:v>
                </c:pt>
                <c:pt idx="4">
                  <c:v>4.922E-2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27952"/>
        <c:axId val="177222352"/>
      </c:lineChart>
      <c:dateAx>
        <c:axId val="17722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>
                    <a:latin typeface="+mj-lt"/>
                  </a:rPr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22352"/>
        <c:crosses val="autoZero"/>
        <c:auto val="0"/>
        <c:lblOffset val="100"/>
        <c:baseTimeUnit val="days"/>
        <c:majorUnit val="4"/>
        <c:majorTimeUnit val="days"/>
      </c:dateAx>
      <c:valAx>
        <c:axId val="177222352"/>
        <c:scaling>
          <c:orientation val="minMax"/>
          <c:max val="35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27952"/>
        <c:crossesAt val="1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175260</xdr:rowOff>
    </xdr:from>
    <xdr:to>
      <xdr:col>6</xdr:col>
      <xdr:colOff>660082</xdr:colOff>
      <xdr:row>75</xdr:row>
      <xdr:rowOff>97472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="62" zoomScaleNormal="62" workbookViewId="0">
      <selection activeCell="E35" sqref="E35"/>
    </sheetView>
  </sheetViews>
  <sheetFormatPr defaultRowHeight="15.6" x14ac:dyDescent="0.3"/>
  <cols>
    <col min="1" max="1" width="32" customWidth="1"/>
    <col min="4" max="4" width="15.3984375" customWidth="1"/>
    <col min="8" max="8" width="19.19921875" customWidth="1"/>
    <col min="9" max="9" width="9.19921875" customWidth="1"/>
    <col min="11" max="11" width="15.796875" customWidth="1"/>
    <col min="12" max="12" width="22.296875" customWidth="1"/>
    <col min="13" max="13" width="20.296875" customWidth="1"/>
    <col min="14" max="14" width="33.3984375" customWidth="1"/>
    <col min="15" max="15" width="17.796875" customWidth="1"/>
  </cols>
  <sheetData>
    <row r="1" spans="1:17" ht="19.2" customHeight="1" x14ac:dyDescent="0.3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s="1" customFormat="1" ht="15.6" customHeight="1" x14ac:dyDescent="0.3">
      <c r="A2" s="6" t="s">
        <v>14</v>
      </c>
      <c r="B2" s="6"/>
      <c r="C2" s="6"/>
      <c r="D2" s="6"/>
      <c r="E2" s="6"/>
      <c r="F2" s="6"/>
      <c r="G2" s="6"/>
      <c r="H2" s="7"/>
      <c r="I2" s="8"/>
      <c r="J2" s="8"/>
      <c r="K2" s="6"/>
      <c r="L2" s="6"/>
      <c r="M2" s="6"/>
      <c r="N2" s="6"/>
      <c r="O2" s="6"/>
      <c r="P2" s="6"/>
      <c r="Q2" s="6"/>
    </row>
    <row r="3" spans="1:17" s="1" customFormat="1" x14ac:dyDescent="0.3">
      <c r="A3" s="6"/>
      <c r="B3" s="6"/>
      <c r="C3" s="6"/>
      <c r="D3" s="6"/>
      <c r="E3" s="6"/>
      <c r="F3" s="6"/>
      <c r="G3" s="6"/>
      <c r="H3" s="7"/>
      <c r="I3" s="8"/>
      <c r="J3" s="8"/>
      <c r="K3" s="6"/>
      <c r="L3" s="6"/>
      <c r="M3" s="6"/>
      <c r="N3" s="6"/>
      <c r="O3" s="6"/>
      <c r="P3" s="6"/>
      <c r="Q3" s="6"/>
    </row>
    <row r="4" spans="1:17" x14ac:dyDescent="0.3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</row>
    <row r="6" spans="1:17" x14ac:dyDescent="0.3">
      <c r="A6" s="4" t="s">
        <v>21</v>
      </c>
      <c r="B6" s="9" t="s">
        <v>0</v>
      </c>
      <c r="C6" s="10" t="s">
        <v>1</v>
      </c>
      <c r="D6" s="10" t="s">
        <v>2</v>
      </c>
      <c r="E6" s="10" t="s">
        <v>3</v>
      </c>
      <c r="F6" s="10" t="s">
        <v>5</v>
      </c>
      <c r="G6" s="10" t="s">
        <v>6</v>
      </c>
      <c r="H6" s="10" t="s">
        <v>7</v>
      </c>
      <c r="I6" s="10" t="s">
        <v>4</v>
      </c>
      <c r="J6" s="10" t="s">
        <v>8</v>
      </c>
      <c r="K6" s="10" t="s">
        <v>9</v>
      </c>
      <c r="L6" s="10" t="s">
        <v>10</v>
      </c>
      <c r="M6" s="10" t="s">
        <v>22</v>
      </c>
      <c r="N6" s="22" t="s">
        <v>38</v>
      </c>
      <c r="O6" s="22" t="s">
        <v>24</v>
      </c>
      <c r="P6" s="4"/>
      <c r="Q6" s="5"/>
    </row>
    <row r="7" spans="1:17" x14ac:dyDescent="0.3">
      <c r="A7" s="10" t="s">
        <v>31</v>
      </c>
      <c r="B7" s="12">
        <v>1</v>
      </c>
      <c r="C7" s="10" t="s">
        <v>11</v>
      </c>
      <c r="D7" s="23">
        <v>0.55600000000000005</v>
      </c>
      <c r="E7" s="23">
        <v>0.92200000000000004</v>
      </c>
      <c r="F7" s="24">
        <f>16.29*E7-8.54*D7</f>
        <v>10.271139999999999</v>
      </c>
      <c r="G7" s="24">
        <f>30.66*D7-13.58*E7</f>
        <v>4.5262000000000011</v>
      </c>
      <c r="H7" s="24">
        <f>F7/G7</f>
        <v>2.2692633997613885</v>
      </c>
      <c r="I7" s="24">
        <f>22.12*D7+2.71*E7</f>
        <v>14.797340000000002</v>
      </c>
      <c r="J7" s="24">
        <v>1</v>
      </c>
      <c r="K7" s="24">
        <f>I7*J7</f>
        <v>14.797340000000002</v>
      </c>
      <c r="L7" s="24">
        <f>K7</f>
        <v>14.797340000000002</v>
      </c>
      <c r="M7" s="24">
        <f>L7/8</f>
        <v>1.8496675000000002</v>
      </c>
      <c r="N7" s="25">
        <f>31/M7</f>
        <v>16.759768985506852</v>
      </c>
      <c r="O7" s="26">
        <f>31-N7</f>
        <v>14.240231014493148</v>
      </c>
      <c r="P7" s="4"/>
      <c r="Q7" s="5"/>
    </row>
    <row r="8" spans="1:17" x14ac:dyDescent="0.3">
      <c r="A8" s="10" t="s">
        <v>32</v>
      </c>
      <c r="B8" s="12">
        <v>2</v>
      </c>
      <c r="C8" s="10" t="s">
        <v>11</v>
      </c>
      <c r="D8" s="23">
        <v>0.38500000000000001</v>
      </c>
      <c r="E8" s="23">
        <v>0.65</v>
      </c>
      <c r="F8" s="24">
        <f>16.29*E8-8.54*D8</f>
        <v>7.3006000000000002</v>
      </c>
      <c r="G8" s="24">
        <f>30.66*D8-13.58*E8</f>
        <v>2.9771000000000001</v>
      </c>
      <c r="H8" s="24">
        <f t="shared" ref="H8:H10" si="0">F8/G8</f>
        <v>2.4522521917302074</v>
      </c>
      <c r="I8" s="24">
        <f>22.12*D8+2.71*E8</f>
        <v>10.277700000000001</v>
      </c>
      <c r="J8" s="24">
        <v>1</v>
      </c>
      <c r="K8" s="24">
        <f>I8*J8</f>
        <v>10.277700000000001</v>
      </c>
      <c r="L8" s="24">
        <f t="shared" ref="L8:L10" si="1">K8</f>
        <v>10.277700000000001</v>
      </c>
      <c r="M8" s="24">
        <f t="shared" ref="M8:M10" si="2">L8/8</f>
        <v>1.2847125000000001</v>
      </c>
      <c r="N8" s="25">
        <f t="shared" ref="N8:N10" si="3">31/M8</f>
        <v>24.129912334471719</v>
      </c>
      <c r="O8" s="26">
        <f t="shared" ref="O8:O10" si="4">31-N8</f>
        <v>6.8700876655282812</v>
      </c>
      <c r="P8" s="4"/>
      <c r="Q8" s="5"/>
    </row>
    <row r="9" spans="1:17" x14ac:dyDescent="0.3">
      <c r="A9" s="10" t="s">
        <v>33</v>
      </c>
      <c r="B9" s="12">
        <v>3</v>
      </c>
      <c r="C9" s="10" t="s">
        <v>11</v>
      </c>
      <c r="D9" s="23">
        <v>0.58799999999999997</v>
      </c>
      <c r="E9" s="23">
        <v>0.97199999999999998</v>
      </c>
      <c r="F9" s="24">
        <f>16.29*E9-8.54*D9</f>
        <v>10.81236</v>
      </c>
      <c r="G9" s="24">
        <f>30.66*D9-13.58*E9</f>
        <v>4.8283199999999997</v>
      </c>
      <c r="H9" s="24">
        <f t="shared" si="0"/>
        <v>2.239362759717666</v>
      </c>
      <c r="I9" s="24">
        <f>22.12*D9+2.71*E9</f>
        <v>15.64068</v>
      </c>
      <c r="J9" s="24">
        <v>1</v>
      </c>
      <c r="K9" s="24">
        <f>I9*J9</f>
        <v>15.64068</v>
      </c>
      <c r="L9" s="24">
        <f t="shared" si="1"/>
        <v>15.64068</v>
      </c>
      <c r="M9" s="24">
        <f t="shared" si="2"/>
        <v>1.955085</v>
      </c>
      <c r="N9" s="25">
        <f t="shared" si="3"/>
        <v>15.856088098471423</v>
      </c>
      <c r="O9" s="26">
        <f t="shared" si="4"/>
        <v>15.143911901528577</v>
      </c>
      <c r="P9" s="4"/>
      <c r="Q9" s="5"/>
    </row>
    <row r="10" spans="1:17" x14ac:dyDescent="0.3">
      <c r="A10" s="10" t="s">
        <v>34</v>
      </c>
      <c r="B10" s="12">
        <v>4</v>
      </c>
      <c r="C10" s="10" t="s">
        <v>11</v>
      </c>
      <c r="D10" s="23">
        <v>0.438</v>
      </c>
      <c r="E10" s="23">
        <v>0.73899999999999999</v>
      </c>
      <c r="F10" s="24">
        <f>16.29*E10-8.54*D10</f>
        <v>8.2977899999999991</v>
      </c>
      <c r="G10" s="24">
        <f>30.66*D10-13.58*E10</f>
        <v>3.393460000000001</v>
      </c>
      <c r="H10" s="24">
        <f t="shared" si="0"/>
        <v>2.4452299423007777</v>
      </c>
      <c r="I10" s="24">
        <f>22.12*D10+2.71*E10</f>
        <v>11.69125</v>
      </c>
      <c r="J10" s="24">
        <v>1</v>
      </c>
      <c r="K10" s="24">
        <f>I10*J10</f>
        <v>11.69125</v>
      </c>
      <c r="L10" s="24">
        <f t="shared" si="1"/>
        <v>11.69125</v>
      </c>
      <c r="M10" s="24">
        <f t="shared" si="2"/>
        <v>1.46140625</v>
      </c>
      <c r="N10" s="25">
        <f t="shared" si="3"/>
        <v>21.212445204747141</v>
      </c>
      <c r="O10" s="26">
        <f t="shared" si="4"/>
        <v>9.7875547952528592</v>
      </c>
      <c r="P10" s="4"/>
      <c r="Q10" s="5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</row>
    <row r="12" spans="1:17" s="2" customFormat="1" x14ac:dyDescent="0.3">
      <c r="A12" s="3" t="s">
        <v>25</v>
      </c>
      <c r="B12" s="11" t="s">
        <v>0</v>
      </c>
      <c r="C12" s="12" t="s">
        <v>1</v>
      </c>
      <c r="D12" s="12" t="s">
        <v>2</v>
      </c>
      <c r="E12" s="12" t="s">
        <v>3</v>
      </c>
      <c r="F12" s="12" t="s">
        <v>5</v>
      </c>
      <c r="G12" s="12" t="s">
        <v>6</v>
      </c>
      <c r="H12" s="12" t="s">
        <v>7</v>
      </c>
      <c r="I12" s="12" t="s">
        <v>4</v>
      </c>
      <c r="J12" s="13"/>
      <c r="K12" s="14"/>
      <c r="L12" s="14"/>
      <c r="M12" s="27"/>
      <c r="N12" s="27"/>
      <c r="O12" s="14"/>
      <c r="P12" s="3"/>
      <c r="Q12" s="15"/>
    </row>
    <row r="13" spans="1:17" s="2" customFormat="1" ht="22.8" x14ac:dyDescent="0.4">
      <c r="A13" s="21" t="s">
        <v>31</v>
      </c>
      <c r="B13" s="12" t="s">
        <v>18</v>
      </c>
      <c r="C13" s="28" t="s">
        <v>11</v>
      </c>
      <c r="D13" s="29">
        <v>0.33800000000000002</v>
      </c>
      <c r="E13" s="29">
        <v>0.56100000000000005</v>
      </c>
      <c r="F13" s="30">
        <f>16.29*E13-8.54*D13</f>
        <v>6.2521700000000004</v>
      </c>
      <c r="G13" s="30">
        <f>30.66*D13-13.58*E13</f>
        <v>2.744699999999999</v>
      </c>
      <c r="H13" s="30">
        <f>F13/G13</f>
        <v>2.2779065107297711</v>
      </c>
      <c r="I13" s="30">
        <f>22.12*D13+2.71*E13</f>
        <v>8.9968700000000013</v>
      </c>
      <c r="J13" s="31"/>
      <c r="K13" s="32"/>
      <c r="L13" s="31"/>
      <c r="M13" s="33"/>
      <c r="N13" s="34"/>
      <c r="O13" s="14"/>
      <c r="P13" s="3"/>
      <c r="Q13" s="15"/>
    </row>
    <row r="14" spans="1:17" s="2" customFormat="1" ht="22.8" x14ac:dyDescent="0.4">
      <c r="A14" s="21" t="s">
        <v>32</v>
      </c>
      <c r="B14" s="12" t="s">
        <v>19</v>
      </c>
      <c r="C14" s="28" t="s">
        <v>11</v>
      </c>
      <c r="D14" s="29">
        <v>0.36499999999999999</v>
      </c>
      <c r="E14" s="29">
        <v>0.61199999999999999</v>
      </c>
      <c r="F14" s="30">
        <f>16.29*E14-8.54*D14</f>
        <v>6.8523799999999992</v>
      </c>
      <c r="G14" s="30">
        <f>30.66*D14-13.58*E14</f>
        <v>2.8799399999999995</v>
      </c>
      <c r="H14" s="30">
        <f t="shared" ref="H14:H16" si="5">F14/G14</f>
        <v>2.3793481808648793</v>
      </c>
      <c r="I14" s="30">
        <f>22.12*D14+2.71*E14</f>
        <v>9.7323199999999996</v>
      </c>
      <c r="J14" s="31"/>
      <c r="K14" s="32"/>
      <c r="L14" s="31"/>
      <c r="M14" s="33"/>
      <c r="N14" s="34"/>
      <c r="O14" s="14"/>
      <c r="P14" s="3"/>
      <c r="Q14" s="15"/>
    </row>
    <row r="15" spans="1:17" s="2" customFormat="1" ht="22.8" x14ac:dyDescent="0.4">
      <c r="A15" s="21" t="s">
        <v>33</v>
      </c>
      <c r="B15" s="12" t="s">
        <v>15</v>
      </c>
      <c r="C15" s="28" t="s">
        <v>11</v>
      </c>
      <c r="D15" s="29">
        <v>0.30399999999999999</v>
      </c>
      <c r="E15" s="29">
        <v>0.50600000000000001</v>
      </c>
      <c r="F15" s="30">
        <f>16.29*E15-8.54*D15</f>
        <v>5.6465800000000002</v>
      </c>
      <c r="G15" s="30">
        <f>30.66*D15-13.58*E15</f>
        <v>2.4491599999999991</v>
      </c>
      <c r="H15" s="30">
        <f t="shared" si="5"/>
        <v>2.3055169935814739</v>
      </c>
      <c r="I15" s="30">
        <f>22.12*D15+2.71*E15</f>
        <v>8.0957399999999993</v>
      </c>
      <c r="J15" s="31"/>
      <c r="K15" s="32"/>
      <c r="L15" s="31"/>
      <c r="M15" s="33"/>
      <c r="N15" s="34"/>
      <c r="O15" s="14"/>
      <c r="P15" s="3"/>
      <c r="Q15" s="15"/>
    </row>
    <row r="16" spans="1:17" s="2" customFormat="1" ht="22.8" x14ac:dyDescent="0.4">
      <c r="A16" s="21" t="s">
        <v>34</v>
      </c>
      <c r="B16" s="12" t="s">
        <v>20</v>
      </c>
      <c r="C16" s="28" t="s">
        <v>11</v>
      </c>
      <c r="D16" s="29">
        <v>0.33900000000000002</v>
      </c>
      <c r="E16" s="29">
        <v>0.56699999999999995</v>
      </c>
      <c r="F16" s="30">
        <f>16.29*E16-8.54*D16</f>
        <v>6.3413699999999986</v>
      </c>
      <c r="G16" s="30">
        <f>30.66*D16-13.58*E16</f>
        <v>2.6938800000000018</v>
      </c>
      <c r="H16" s="30">
        <f t="shared" si="5"/>
        <v>2.3539912690988443</v>
      </c>
      <c r="I16" s="30">
        <f>22.12*D16+2.71*E16</f>
        <v>9.0352500000000013</v>
      </c>
      <c r="J16" s="31"/>
      <c r="K16" s="32"/>
      <c r="L16" s="31"/>
      <c r="M16" s="33"/>
      <c r="N16" s="34"/>
      <c r="O16" s="14"/>
      <c r="P16" s="3"/>
      <c r="Q16" s="15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5"/>
    </row>
    <row r="18" spans="1:17" x14ac:dyDescent="0.3">
      <c r="A18" s="3" t="s">
        <v>26</v>
      </c>
      <c r="B18" s="9" t="s">
        <v>0</v>
      </c>
      <c r="C18" s="10" t="s">
        <v>1</v>
      </c>
      <c r="D18" s="10" t="s">
        <v>2</v>
      </c>
      <c r="E18" s="10" t="s">
        <v>3</v>
      </c>
      <c r="F18" s="10" t="s">
        <v>5</v>
      </c>
      <c r="G18" s="10" t="s">
        <v>6</v>
      </c>
      <c r="H18" s="10" t="s">
        <v>7</v>
      </c>
      <c r="I18" s="10" t="s">
        <v>4</v>
      </c>
      <c r="J18" s="4"/>
      <c r="K18" s="4"/>
      <c r="L18" s="4"/>
      <c r="M18" s="4"/>
      <c r="N18" s="4"/>
      <c r="O18" s="4"/>
      <c r="P18" s="4"/>
      <c r="Q18" s="5"/>
    </row>
    <row r="19" spans="1:17" x14ac:dyDescent="0.3">
      <c r="A19" s="21" t="s">
        <v>31</v>
      </c>
      <c r="B19" s="12" t="s">
        <v>15</v>
      </c>
      <c r="C19" s="21" t="s">
        <v>11</v>
      </c>
      <c r="D19" s="35">
        <v>0.89900000000000002</v>
      </c>
      <c r="E19" s="35">
        <v>1.448</v>
      </c>
      <c r="F19" s="36">
        <f>16.29*E19-8.54*D19</f>
        <v>15.910459999999997</v>
      </c>
      <c r="G19" s="36">
        <f>30.66*D19-13.58*E19</f>
        <v>7.8994999999999997</v>
      </c>
      <c r="H19" s="36">
        <f>F19/G19</f>
        <v>2.0141097537818844</v>
      </c>
      <c r="I19" s="36">
        <f>22.12*D19+2.71*E19</f>
        <v>23.80996</v>
      </c>
      <c r="J19" s="4"/>
      <c r="K19" s="4"/>
      <c r="L19" s="4"/>
      <c r="M19" s="4"/>
      <c r="N19" s="4"/>
      <c r="O19" s="4"/>
      <c r="P19" s="4"/>
      <c r="Q19" s="5"/>
    </row>
    <row r="20" spans="1:17" x14ac:dyDescent="0.3">
      <c r="A20" s="21" t="s">
        <v>32</v>
      </c>
      <c r="B20" s="12" t="s">
        <v>16</v>
      </c>
      <c r="C20" s="21" t="s">
        <v>11</v>
      </c>
      <c r="D20" s="35">
        <v>0.61399999999999999</v>
      </c>
      <c r="E20" s="35">
        <v>0.997</v>
      </c>
      <c r="F20" s="36">
        <f>16.29*E20-8.54*D20</f>
        <v>10.99757</v>
      </c>
      <c r="G20" s="36">
        <f>30.66*D20-13.58*E20</f>
        <v>5.2859800000000003</v>
      </c>
      <c r="H20" s="36">
        <f t="shared" ref="H20:H22" si="6">F20/G20</f>
        <v>2.0805167632113628</v>
      </c>
      <c r="I20" s="36">
        <f>22.12*D20+2.71*E20</f>
        <v>16.283550000000002</v>
      </c>
      <c r="J20" s="4"/>
      <c r="K20" s="4"/>
      <c r="L20" s="4"/>
      <c r="M20" s="4"/>
      <c r="N20" s="4"/>
      <c r="O20" s="4"/>
      <c r="P20" s="4"/>
      <c r="Q20" s="5"/>
    </row>
    <row r="21" spans="1:17" x14ac:dyDescent="0.3">
      <c r="A21" s="21" t="s">
        <v>33</v>
      </c>
      <c r="B21" s="12" t="s">
        <v>17</v>
      </c>
      <c r="C21" s="21" t="s">
        <v>11</v>
      </c>
      <c r="D21" s="35">
        <v>0.92200000000000004</v>
      </c>
      <c r="E21" s="35">
        <v>1.454</v>
      </c>
      <c r="F21" s="36">
        <f>16.29*E21-8.54*D21</f>
        <v>15.811779999999999</v>
      </c>
      <c r="G21" s="36">
        <f>30.66*D21-13.58*E21</f>
        <v>8.5232000000000028</v>
      </c>
      <c r="H21" s="36">
        <f t="shared" si="6"/>
        <v>1.8551459545710525</v>
      </c>
      <c r="I21" s="36">
        <f>22.12*D21+2.71*E21</f>
        <v>24.334980000000002</v>
      </c>
      <c r="J21" s="4"/>
      <c r="K21" s="4"/>
      <c r="L21" s="4"/>
      <c r="M21" s="4"/>
      <c r="N21" s="4"/>
      <c r="O21" s="4"/>
      <c r="P21" s="4"/>
      <c r="Q21" s="5"/>
    </row>
    <row r="22" spans="1:17" x14ac:dyDescent="0.3">
      <c r="A22" s="21" t="s">
        <v>34</v>
      </c>
      <c r="B22" s="12" t="s">
        <v>12</v>
      </c>
      <c r="C22" s="21" t="s">
        <v>11</v>
      </c>
      <c r="D22" s="35">
        <v>0.32400000000000001</v>
      </c>
      <c r="E22" s="35">
        <v>0.55600000000000005</v>
      </c>
      <c r="F22" s="36">
        <f>16.29*E22-8.54*D22</f>
        <v>6.290280000000001</v>
      </c>
      <c r="G22" s="36">
        <f>30.66*D22-13.58*E22</f>
        <v>2.3833599999999997</v>
      </c>
      <c r="H22" s="36">
        <f t="shared" si="6"/>
        <v>2.6392487916219127</v>
      </c>
      <c r="I22" s="36">
        <f>22.12*D22+2.71*E22</f>
        <v>8.6736400000000007</v>
      </c>
      <c r="J22" s="4"/>
      <c r="K22" s="4"/>
      <c r="L22" s="4"/>
      <c r="M22" s="4"/>
      <c r="N22" s="4"/>
      <c r="O22" s="4"/>
      <c r="P22" s="4"/>
      <c r="Q22" s="5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/>
    </row>
    <row r="24" spans="1:17" x14ac:dyDescent="0.3">
      <c r="A24" s="3" t="s">
        <v>27</v>
      </c>
      <c r="B24" s="9" t="s">
        <v>0</v>
      </c>
      <c r="C24" s="10" t="s">
        <v>1</v>
      </c>
      <c r="D24" s="10" t="s">
        <v>2</v>
      </c>
      <c r="E24" s="10" t="s">
        <v>3</v>
      </c>
      <c r="F24" s="10" t="s">
        <v>5</v>
      </c>
      <c r="G24" s="10" t="s">
        <v>6</v>
      </c>
      <c r="H24" s="10" t="s">
        <v>7</v>
      </c>
      <c r="I24" s="10" t="s">
        <v>4</v>
      </c>
      <c r="J24" s="4"/>
      <c r="K24" s="4"/>
      <c r="L24" s="4"/>
      <c r="M24" s="4"/>
      <c r="N24" s="4"/>
      <c r="O24" s="4"/>
      <c r="P24" s="4"/>
      <c r="Q24" s="5"/>
    </row>
    <row r="25" spans="1:17" x14ac:dyDescent="0.3">
      <c r="A25" s="21" t="s">
        <v>31</v>
      </c>
      <c r="B25" s="12" t="s">
        <v>15</v>
      </c>
      <c r="C25" s="21" t="s">
        <v>11</v>
      </c>
      <c r="D25" s="35">
        <v>1.079</v>
      </c>
      <c r="E25" s="35">
        <v>1.5620000000000001</v>
      </c>
      <c r="F25" s="36">
        <f>16.29*E25-8.54*D25</f>
        <v>16.230320000000003</v>
      </c>
      <c r="G25" s="36">
        <f>30.66*D25-13.58*E25</f>
        <v>11.870179999999994</v>
      </c>
      <c r="H25" s="36">
        <f>F25/G25</f>
        <v>1.3673187769688422</v>
      </c>
      <c r="I25" s="36">
        <f>22.12*D25+2.71*E25</f>
        <v>28.1005</v>
      </c>
      <c r="J25" s="4"/>
      <c r="K25" s="4"/>
      <c r="L25" s="4"/>
      <c r="M25" s="4"/>
      <c r="N25" s="4"/>
      <c r="O25" s="4"/>
      <c r="P25" s="4"/>
      <c r="Q25" s="5"/>
    </row>
    <row r="26" spans="1:17" x14ac:dyDescent="0.3">
      <c r="A26" s="21" t="s">
        <v>32</v>
      </c>
      <c r="B26" s="12" t="s">
        <v>16</v>
      </c>
      <c r="C26" s="21" t="s">
        <v>11</v>
      </c>
      <c r="D26" s="35">
        <v>0.17899999999999999</v>
      </c>
      <c r="E26" s="35">
        <v>0.223</v>
      </c>
      <c r="F26" s="36">
        <f>16.29*E26-8.54*D26</f>
        <v>2.1040100000000006</v>
      </c>
      <c r="G26" s="36">
        <f>30.66*D26-13.58*E26</f>
        <v>2.4597999999999995</v>
      </c>
      <c r="H26" s="36">
        <f t="shared" ref="H26:H28" si="7">F26/G26</f>
        <v>0.85535815919993541</v>
      </c>
      <c r="I26" s="36">
        <f>22.12*D26+2.71*E26</f>
        <v>4.5638100000000001</v>
      </c>
      <c r="J26" s="4"/>
      <c r="K26" s="4"/>
      <c r="L26" s="4"/>
      <c r="M26" s="4"/>
      <c r="N26" s="4"/>
      <c r="O26" s="4"/>
      <c r="P26" s="4"/>
      <c r="Q26" s="5"/>
    </row>
    <row r="27" spans="1:17" x14ac:dyDescent="0.3">
      <c r="A27" s="21" t="s">
        <v>33</v>
      </c>
      <c r="B27" s="12" t="s">
        <v>17</v>
      </c>
      <c r="C27" s="21" t="s">
        <v>11</v>
      </c>
      <c r="D27" s="35">
        <v>0.90900000000000003</v>
      </c>
      <c r="E27" s="35">
        <v>1.331</v>
      </c>
      <c r="F27" s="36">
        <f>16.29*E27-8.54*D27</f>
        <v>13.919129999999999</v>
      </c>
      <c r="G27" s="36">
        <f>30.66*D27-13.58*E27</f>
        <v>9.7949599999999997</v>
      </c>
      <c r="H27" s="36">
        <f t="shared" si="7"/>
        <v>1.4210502135792284</v>
      </c>
      <c r="I27" s="36">
        <f>22.12*D27+2.71*E27</f>
        <v>23.714089999999999</v>
      </c>
      <c r="J27" s="4"/>
      <c r="K27" s="4"/>
      <c r="L27" s="4"/>
      <c r="M27" s="4"/>
      <c r="N27" s="4"/>
      <c r="O27" s="4"/>
      <c r="P27" s="4"/>
      <c r="Q27" s="5"/>
    </row>
    <row r="28" spans="1:17" x14ac:dyDescent="0.3">
      <c r="A28" s="21" t="s">
        <v>34</v>
      </c>
      <c r="B28" s="12" t="s">
        <v>12</v>
      </c>
      <c r="C28" s="21" t="s">
        <v>11</v>
      </c>
      <c r="D28" s="35">
        <v>3.5000000000000001E-3</v>
      </c>
      <c r="E28" s="35">
        <v>0.03</v>
      </c>
      <c r="F28" s="36">
        <f>16.29*E28-8.54*D28</f>
        <v>0.45881</v>
      </c>
      <c r="G28" s="36">
        <f>30.66*D28-13.58*E28</f>
        <v>-0.30008999999999997</v>
      </c>
      <c r="H28" s="36">
        <f t="shared" si="7"/>
        <v>-1.5289079942683863</v>
      </c>
      <c r="I28" s="36">
        <f>22.12*D28+2.71*E28</f>
        <v>0.15872</v>
      </c>
      <c r="J28" s="4"/>
      <c r="K28" s="4"/>
      <c r="L28" s="4"/>
      <c r="M28" s="4"/>
      <c r="N28" s="4"/>
      <c r="O28" s="4"/>
      <c r="P28" s="4"/>
      <c r="Q28" s="5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5"/>
    </row>
    <row r="30" spans="1:17" x14ac:dyDescent="0.3">
      <c r="A30" s="3" t="s">
        <v>28</v>
      </c>
      <c r="B30" s="9" t="s">
        <v>0</v>
      </c>
      <c r="C30" s="10" t="s">
        <v>1</v>
      </c>
      <c r="D30" s="10" t="s">
        <v>2</v>
      </c>
      <c r="E30" s="10" t="s">
        <v>3</v>
      </c>
      <c r="F30" s="10" t="s">
        <v>5</v>
      </c>
      <c r="G30" s="10" t="s">
        <v>6</v>
      </c>
      <c r="H30" s="10" t="s">
        <v>7</v>
      </c>
      <c r="I30" s="10" t="s">
        <v>4</v>
      </c>
      <c r="J30" s="4"/>
      <c r="K30" s="4"/>
      <c r="L30" s="4"/>
      <c r="M30" s="4"/>
      <c r="N30" s="4"/>
      <c r="O30" s="4"/>
      <c r="P30" s="4"/>
      <c r="Q30" s="5"/>
    </row>
    <row r="31" spans="1:17" x14ac:dyDescent="0.3">
      <c r="A31" s="21" t="s">
        <v>31</v>
      </c>
      <c r="B31" s="12" t="s">
        <v>15</v>
      </c>
      <c r="C31" s="21" t="s">
        <v>11</v>
      </c>
      <c r="D31" s="35">
        <v>1.0369999999999999</v>
      </c>
      <c r="E31" s="35">
        <v>1.498</v>
      </c>
      <c r="F31" s="36">
        <f>16.29*E31-8.54*D31</f>
        <v>15.54644</v>
      </c>
      <c r="G31" s="36">
        <f>30.66*D31-13.58*E31</f>
        <v>11.45158</v>
      </c>
      <c r="H31" s="36">
        <f>F31/G31</f>
        <v>1.3575803513576292</v>
      </c>
      <c r="I31" s="36">
        <f>22.12*D31+2.71*E31</f>
        <v>26.99802</v>
      </c>
      <c r="J31" s="4"/>
      <c r="K31" s="4"/>
      <c r="L31" s="4"/>
      <c r="M31" s="4"/>
      <c r="N31" s="4"/>
      <c r="O31" s="4"/>
      <c r="P31" s="4"/>
      <c r="Q31" s="5"/>
    </row>
    <row r="32" spans="1:17" x14ac:dyDescent="0.3">
      <c r="A32" s="21" t="s">
        <v>32</v>
      </c>
      <c r="B32" s="12" t="s">
        <v>16</v>
      </c>
      <c r="C32" s="21" t="s">
        <v>11</v>
      </c>
      <c r="D32" s="35">
        <v>7.0000000000000001E-3</v>
      </c>
      <c r="E32" s="35">
        <v>2.1999999999999999E-2</v>
      </c>
      <c r="F32" s="36">
        <f>16.29*E32-8.54*D32</f>
        <v>0.29859999999999998</v>
      </c>
      <c r="G32" s="36">
        <f>30.66*D32-13.58*E32</f>
        <v>-8.4139999999999965E-2</v>
      </c>
      <c r="H32" s="36">
        <f t="shared" ref="H32:H34" si="8">F32/G32</f>
        <v>-3.5488471594960793</v>
      </c>
      <c r="I32" s="36">
        <f>22.12*D32+2.71*E32</f>
        <v>0.21445999999999998</v>
      </c>
      <c r="J32" s="4"/>
      <c r="K32" s="4"/>
      <c r="L32" s="4"/>
      <c r="M32" s="4"/>
      <c r="N32" s="4"/>
      <c r="O32" s="4"/>
      <c r="P32" s="4"/>
      <c r="Q32" s="5"/>
    </row>
    <row r="33" spans="1:17" x14ac:dyDescent="0.3">
      <c r="A33" s="21" t="s">
        <v>33</v>
      </c>
      <c r="B33" s="12" t="s">
        <v>17</v>
      </c>
      <c r="C33" s="21" t="s">
        <v>11</v>
      </c>
      <c r="D33" s="35">
        <v>0.66400000000000003</v>
      </c>
      <c r="E33" s="35">
        <v>0.96</v>
      </c>
      <c r="F33" s="36">
        <f>16.29*E33-8.54*D33</f>
        <v>9.9678399999999989</v>
      </c>
      <c r="G33" s="36">
        <f>30.66*D33-13.58*E33</f>
        <v>7.3214400000000026</v>
      </c>
      <c r="H33" s="36">
        <f t="shared" si="8"/>
        <v>1.3614589479665196</v>
      </c>
      <c r="I33" s="36">
        <f>22.12*D33+2.71*E33</f>
        <v>17.289280000000002</v>
      </c>
      <c r="J33" s="4"/>
      <c r="K33" s="4"/>
      <c r="L33" s="4"/>
      <c r="M33" s="4"/>
      <c r="N33" s="4"/>
      <c r="O33" s="4"/>
      <c r="P33" s="4"/>
      <c r="Q33" s="5"/>
    </row>
    <row r="34" spans="1:17" x14ac:dyDescent="0.3">
      <c r="A34" s="21" t="s">
        <v>34</v>
      </c>
      <c r="B34" s="12" t="s">
        <v>12</v>
      </c>
      <c r="C34" s="21" t="s">
        <v>11</v>
      </c>
      <c r="D34" s="35">
        <v>6.0000000000000001E-3</v>
      </c>
      <c r="E34" s="35">
        <v>2.1000000000000001E-2</v>
      </c>
      <c r="F34" s="36">
        <f>16.29*E34-8.54*D34</f>
        <v>0.29085</v>
      </c>
      <c r="G34" s="36">
        <f>30.66*D34-13.58*E34</f>
        <v>-0.10122000000000003</v>
      </c>
      <c r="H34" s="36">
        <f t="shared" si="8"/>
        <v>-2.8734439834024887</v>
      </c>
      <c r="I34" s="36">
        <f>22.12*D34+2.71*E34</f>
        <v>0.18963000000000002</v>
      </c>
      <c r="J34" s="4"/>
      <c r="K34" s="4"/>
      <c r="L34" s="4"/>
      <c r="M34" s="4"/>
      <c r="N34" s="4"/>
      <c r="O34" s="4"/>
      <c r="P34" s="4"/>
      <c r="Q34" s="5"/>
    </row>
    <row r="35" spans="1:17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"/>
    </row>
    <row r="36" spans="1:17" x14ac:dyDescent="0.3">
      <c r="A36" s="3" t="s">
        <v>29</v>
      </c>
      <c r="B36" s="9" t="s">
        <v>0</v>
      </c>
      <c r="C36" s="10" t="s">
        <v>1</v>
      </c>
      <c r="D36" s="10" t="s">
        <v>2</v>
      </c>
      <c r="E36" s="10" t="s">
        <v>3</v>
      </c>
      <c r="F36" s="10" t="s">
        <v>5</v>
      </c>
      <c r="G36" s="10" t="s">
        <v>6</v>
      </c>
      <c r="H36" s="10" t="s">
        <v>7</v>
      </c>
      <c r="I36" s="10" t="s">
        <v>4</v>
      </c>
      <c r="J36" s="4"/>
      <c r="K36" s="4"/>
      <c r="L36" s="4"/>
      <c r="M36" s="4"/>
      <c r="N36" s="4"/>
      <c r="O36" s="4"/>
      <c r="P36" s="4"/>
      <c r="Q36" s="5"/>
    </row>
    <row r="37" spans="1:17" x14ac:dyDescent="0.3">
      <c r="A37" s="21" t="s">
        <v>31</v>
      </c>
      <c r="B37" s="12" t="s">
        <v>15</v>
      </c>
      <c r="C37" s="21" t="s">
        <v>11</v>
      </c>
      <c r="D37" s="35">
        <v>0.74</v>
      </c>
      <c r="E37" s="35">
        <v>1.1140000000000001</v>
      </c>
      <c r="F37" s="36">
        <f>16.29*E37-8.54*D37</f>
        <v>11.82746</v>
      </c>
      <c r="G37" s="36">
        <f>30.66*D37-13.58*E37</f>
        <v>7.5602800000000006</v>
      </c>
      <c r="H37" s="36">
        <f>F37/G37</f>
        <v>1.5644208944642262</v>
      </c>
      <c r="I37" s="36">
        <f>22.12*D37+2.71*E37</f>
        <v>19.387740000000001</v>
      </c>
      <c r="J37" s="4"/>
      <c r="K37" s="4"/>
      <c r="L37" s="4"/>
      <c r="M37" s="4"/>
      <c r="N37" s="4"/>
      <c r="O37" s="4"/>
      <c r="P37" s="4"/>
      <c r="Q37" s="5"/>
    </row>
    <row r="38" spans="1:17" x14ac:dyDescent="0.3">
      <c r="A38" s="21" t="s">
        <v>32</v>
      </c>
      <c r="B38" s="12" t="s">
        <v>16</v>
      </c>
      <c r="C38" s="21" t="s">
        <v>11</v>
      </c>
      <c r="D38" s="35">
        <v>2E-3</v>
      </c>
      <c r="E38" s="35">
        <v>1E-3</v>
      </c>
      <c r="F38" s="36">
        <f>16.29*E38-8.54*D38</f>
        <v>-7.8999999999999904E-4</v>
      </c>
      <c r="G38" s="36">
        <f>30.66*D38-13.58*E38</f>
        <v>4.7739999999999998E-2</v>
      </c>
      <c r="H38" s="36">
        <f t="shared" ref="H38:H40" si="9">F38/G38</f>
        <v>-1.6547968160871368E-2</v>
      </c>
      <c r="I38" s="36">
        <f>22.12*D38+2.71*E38</f>
        <v>4.6949999999999999E-2</v>
      </c>
      <c r="J38" s="4"/>
      <c r="K38" s="4"/>
      <c r="L38" s="4"/>
      <c r="M38" s="4"/>
      <c r="N38" s="4"/>
      <c r="O38" s="4"/>
      <c r="P38" s="4"/>
      <c r="Q38" s="5"/>
    </row>
    <row r="39" spans="1:17" x14ac:dyDescent="0.3">
      <c r="A39" s="21" t="s">
        <v>33</v>
      </c>
      <c r="B39" s="12" t="s">
        <v>17</v>
      </c>
      <c r="C39" s="21" t="s">
        <v>11</v>
      </c>
      <c r="D39" s="35">
        <v>0.19700000000000001</v>
      </c>
      <c r="E39" s="35">
        <v>0.29399999999999998</v>
      </c>
      <c r="F39" s="36">
        <f>16.29*E39-8.54*D39</f>
        <v>3.1068799999999994</v>
      </c>
      <c r="G39" s="36">
        <f>30.66*D39-13.58*E39</f>
        <v>2.0475000000000003</v>
      </c>
      <c r="H39" s="36">
        <f t="shared" si="9"/>
        <v>1.5174017094017089</v>
      </c>
      <c r="I39" s="36">
        <f>22.12*D39+2.71*E39</f>
        <v>5.1543799999999997</v>
      </c>
      <c r="J39" s="4"/>
      <c r="K39" s="4"/>
      <c r="L39" s="4"/>
      <c r="M39" s="4"/>
      <c r="N39" s="4"/>
      <c r="O39" s="4"/>
      <c r="P39" s="4"/>
      <c r="Q39" s="5"/>
    </row>
    <row r="40" spans="1:17" x14ac:dyDescent="0.3">
      <c r="A40" s="21" t="s">
        <v>34</v>
      </c>
      <c r="B40" s="12" t="s">
        <v>12</v>
      </c>
      <c r="C40" s="21" t="s">
        <v>11</v>
      </c>
      <c r="D40" s="35">
        <v>1E-3</v>
      </c>
      <c r="E40" s="35">
        <v>0.01</v>
      </c>
      <c r="F40" s="36">
        <f>16.29*E40-8.54*D40</f>
        <v>0.15436</v>
      </c>
      <c r="G40" s="36">
        <f>30.66*D40-13.58*E40</f>
        <v>-0.10514000000000001</v>
      </c>
      <c r="H40" s="36">
        <f t="shared" si="9"/>
        <v>-1.4681377211337263</v>
      </c>
      <c r="I40" s="36">
        <f>22.12*D40+2.71*E40</f>
        <v>4.922E-2</v>
      </c>
      <c r="J40" s="4"/>
      <c r="K40" s="4"/>
      <c r="L40" s="4"/>
      <c r="M40" s="4"/>
      <c r="N40" s="4"/>
      <c r="O40" s="4"/>
      <c r="P40" s="4"/>
      <c r="Q40" s="5"/>
    </row>
    <row r="41" spans="1:17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5"/>
    </row>
    <row r="42" spans="1:17" x14ac:dyDescent="0.3">
      <c r="A42" s="3" t="s">
        <v>30</v>
      </c>
      <c r="B42" s="9" t="s">
        <v>0</v>
      </c>
      <c r="C42" s="10" t="s">
        <v>1</v>
      </c>
      <c r="D42" s="10" t="s">
        <v>2</v>
      </c>
      <c r="E42" s="10" t="s">
        <v>3</v>
      </c>
      <c r="F42" s="10" t="s">
        <v>5</v>
      </c>
      <c r="G42" s="10" t="s">
        <v>6</v>
      </c>
      <c r="H42" s="10" t="s">
        <v>7</v>
      </c>
      <c r="I42" s="10" t="s">
        <v>4</v>
      </c>
      <c r="J42" s="4"/>
      <c r="K42" s="4"/>
      <c r="L42" s="4"/>
      <c r="M42" s="4"/>
      <c r="N42" s="4"/>
      <c r="O42" s="4"/>
      <c r="P42" s="4"/>
      <c r="Q42" s="5"/>
    </row>
    <row r="43" spans="1:17" x14ac:dyDescent="0.3">
      <c r="A43" s="21" t="s">
        <v>31</v>
      </c>
      <c r="B43" s="12" t="s">
        <v>15</v>
      </c>
      <c r="C43" s="21" t="s">
        <v>11</v>
      </c>
      <c r="D43" s="35">
        <v>4.0000000000000001E-3</v>
      </c>
      <c r="E43" s="35">
        <v>8.0000000000000002E-3</v>
      </c>
      <c r="F43" s="36">
        <f>16.29*E43-8.54*D43</f>
        <v>9.6159999999999995E-2</v>
      </c>
      <c r="G43" s="36">
        <f>30.66*D43-13.58*E43</f>
        <v>1.3999999999999999E-2</v>
      </c>
      <c r="H43" s="36">
        <f>F43/G43</f>
        <v>6.8685714285714292</v>
      </c>
      <c r="I43" s="36">
        <f>22.12*D43+2.71*E43</f>
        <v>0.11016000000000001</v>
      </c>
      <c r="J43" s="4"/>
      <c r="K43" s="4"/>
      <c r="L43" s="4"/>
      <c r="M43" s="4"/>
      <c r="N43" s="4"/>
      <c r="O43" s="4"/>
      <c r="P43" s="4"/>
      <c r="Q43" s="5"/>
    </row>
    <row r="44" spans="1:17" x14ac:dyDescent="0.3">
      <c r="A44" s="21" t="s">
        <v>32</v>
      </c>
      <c r="B44" s="12" t="s">
        <v>16</v>
      </c>
      <c r="C44" s="21" t="s">
        <v>11</v>
      </c>
      <c r="D44" s="35">
        <v>0</v>
      </c>
      <c r="E44" s="35">
        <v>0</v>
      </c>
      <c r="F44" s="36">
        <f>16.29*E44-8.54*D44</f>
        <v>0</v>
      </c>
      <c r="G44" s="36">
        <f>30.66*D44-13.58*E44</f>
        <v>0</v>
      </c>
      <c r="H44" s="36" t="e">
        <f t="shared" ref="H44:H46" si="10">F44/G44</f>
        <v>#DIV/0!</v>
      </c>
      <c r="I44" s="36">
        <f>22.12*D44+2.71*E44</f>
        <v>0</v>
      </c>
      <c r="J44" s="4"/>
      <c r="K44" s="4"/>
      <c r="L44" s="4"/>
      <c r="M44" s="4"/>
      <c r="N44" s="4"/>
      <c r="O44" s="4"/>
      <c r="P44" s="4"/>
      <c r="Q44" s="5"/>
    </row>
    <row r="45" spans="1:17" x14ac:dyDescent="0.3">
      <c r="A45" s="21" t="s">
        <v>33</v>
      </c>
      <c r="B45" s="12" t="s">
        <v>17</v>
      </c>
      <c r="C45" s="21" t="s">
        <v>11</v>
      </c>
      <c r="D45" s="35">
        <v>2E-3</v>
      </c>
      <c r="E45" s="35">
        <v>2E-3</v>
      </c>
      <c r="F45" s="36">
        <f>16.29*E45-8.54*D45</f>
        <v>1.55E-2</v>
      </c>
      <c r="G45" s="36">
        <f>30.66*D45-13.58*E45</f>
        <v>3.4159999999999996E-2</v>
      </c>
      <c r="H45" s="36">
        <f t="shared" si="10"/>
        <v>0.45374707259953168</v>
      </c>
      <c r="I45" s="36">
        <f>22.12*D45+2.71*E45</f>
        <v>4.9660000000000003E-2</v>
      </c>
      <c r="J45" s="4"/>
      <c r="K45" s="4"/>
      <c r="L45" s="5"/>
      <c r="M45" s="5"/>
      <c r="N45" s="5"/>
      <c r="O45" s="5"/>
      <c r="P45" s="5"/>
      <c r="Q45" s="5"/>
    </row>
    <row r="46" spans="1:17" x14ac:dyDescent="0.3">
      <c r="A46" s="21" t="s">
        <v>34</v>
      </c>
      <c r="B46" s="12" t="s">
        <v>12</v>
      </c>
      <c r="C46" s="21" t="s">
        <v>11</v>
      </c>
      <c r="D46" s="35">
        <v>0</v>
      </c>
      <c r="E46" s="35">
        <v>0</v>
      </c>
      <c r="F46" s="36">
        <f>16.29*E46-8.54*D46</f>
        <v>0</v>
      </c>
      <c r="G46" s="36">
        <f>30.66*D46-13.58*E46</f>
        <v>0</v>
      </c>
      <c r="H46" s="36" t="e">
        <f t="shared" si="10"/>
        <v>#DIV/0!</v>
      </c>
      <c r="I46" s="36">
        <f>22.12*D46+2.71*E46</f>
        <v>0</v>
      </c>
      <c r="J46" s="4"/>
      <c r="K46" s="4"/>
      <c r="L46" s="5"/>
      <c r="M46" s="5"/>
      <c r="N46" s="5"/>
      <c r="O46" s="5"/>
      <c r="P46" s="5"/>
      <c r="Q46" s="5"/>
    </row>
    <row r="47" spans="1:1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</row>
    <row r="48" spans="1:17" x14ac:dyDescent="0.3">
      <c r="A48" s="16" t="s">
        <v>13</v>
      </c>
      <c r="B48" s="16"/>
      <c r="C48" s="16"/>
      <c r="D48" s="16"/>
      <c r="E48" s="16"/>
      <c r="F48" s="16"/>
      <c r="G48" s="16"/>
      <c r="H48" s="16"/>
      <c r="I48" s="4"/>
      <c r="J48" s="4"/>
      <c r="K48" s="4"/>
      <c r="L48" s="5"/>
      <c r="M48" s="5"/>
      <c r="N48" s="5"/>
      <c r="O48" s="5"/>
      <c r="P48" s="5"/>
      <c r="Q48" s="5"/>
    </row>
    <row r="49" spans="1:17" x14ac:dyDescent="0.3">
      <c r="A49" s="21" t="s">
        <v>37</v>
      </c>
      <c r="B49" s="17">
        <v>0</v>
      </c>
      <c r="C49" s="17">
        <v>15</v>
      </c>
      <c r="D49" s="17">
        <v>20</v>
      </c>
      <c r="E49" s="17">
        <v>36</v>
      </c>
      <c r="F49" s="17">
        <v>42</v>
      </c>
      <c r="G49" s="17">
        <v>48</v>
      </c>
      <c r="H49" s="17" t="s">
        <v>35</v>
      </c>
      <c r="I49" s="18"/>
      <c r="J49" s="4"/>
      <c r="K49" s="4"/>
      <c r="L49" s="5"/>
      <c r="M49" s="5"/>
      <c r="N49" s="5"/>
      <c r="O49" s="5"/>
      <c r="P49" s="5"/>
      <c r="Q49" s="5"/>
    </row>
    <row r="50" spans="1:17" x14ac:dyDescent="0.3">
      <c r="A50" s="21" t="s">
        <v>31</v>
      </c>
      <c r="B50" s="19">
        <v>8.9968700000000013</v>
      </c>
      <c r="C50" s="19">
        <v>23.80996</v>
      </c>
      <c r="D50" s="19">
        <v>28.1005</v>
      </c>
      <c r="E50" s="19">
        <v>26.99802</v>
      </c>
      <c r="F50" s="19">
        <v>19.387740000000001</v>
      </c>
      <c r="G50" s="19">
        <v>0.11016000000000001</v>
      </c>
      <c r="H50" s="19"/>
      <c r="I50" s="4"/>
      <c r="J50" s="4"/>
      <c r="K50" s="4"/>
      <c r="L50" s="5"/>
      <c r="M50" s="5"/>
      <c r="N50" s="5"/>
      <c r="O50" s="5"/>
      <c r="P50" s="5"/>
      <c r="Q50" s="5"/>
    </row>
    <row r="51" spans="1:17" x14ac:dyDescent="0.3">
      <c r="A51" s="21" t="s">
        <v>32</v>
      </c>
      <c r="B51" s="19">
        <v>9.7323199999999996</v>
      </c>
      <c r="C51" s="19">
        <v>16.283550000000002</v>
      </c>
      <c r="D51" s="19">
        <v>4.5638100000000001</v>
      </c>
      <c r="E51" s="19">
        <v>0.21445999999999998</v>
      </c>
      <c r="F51" s="19">
        <v>4.6949999999999999E-2</v>
      </c>
      <c r="G51" s="19">
        <v>0</v>
      </c>
      <c r="H51" s="19"/>
      <c r="I51" s="4"/>
      <c r="J51" s="4"/>
      <c r="K51" s="4"/>
      <c r="L51" s="5"/>
      <c r="M51" s="5"/>
      <c r="N51" s="5"/>
      <c r="O51" s="5"/>
      <c r="P51" s="5"/>
      <c r="Q51" s="5"/>
    </row>
    <row r="52" spans="1:17" x14ac:dyDescent="0.3">
      <c r="A52" s="21" t="s">
        <v>33</v>
      </c>
      <c r="B52" s="19">
        <v>8.0957399999999993</v>
      </c>
      <c r="C52" s="19">
        <v>24.334980000000002</v>
      </c>
      <c r="D52" s="19">
        <v>23.714089999999999</v>
      </c>
      <c r="E52" s="19">
        <v>17.289280000000002</v>
      </c>
      <c r="F52" s="19">
        <v>5.1543799999999997</v>
      </c>
      <c r="G52" s="19">
        <v>4.9660000000000003E-2</v>
      </c>
      <c r="H52" s="19"/>
      <c r="I52" s="4"/>
      <c r="J52" s="4"/>
      <c r="K52" s="4"/>
      <c r="L52" s="5"/>
      <c r="M52" s="5"/>
      <c r="N52" s="5"/>
      <c r="O52" s="5"/>
      <c r="P52" s="5"/>
      <c r="Q52" s="5"/>
    </row>
    <row r="53" spans="1:17" x14ac:dyDescent="0.3">
      <c r="A53" s="21" t="s">
        <v>34</v>
      </c>
      <c r="B53" s="19">
        <v>9.0352500000000013</v>
      </c>
      <c r="C53" s="19">
        <v>8.6736400000000007</v>
      </c>
      <c r="D53" s="19">
        <v>0.15872</v>
      </c>
      <c r="E53" s="19">
        <v>0.18963000000000002</v>
      </c>
      <c r="F53" s="19">
        <v>4.922E-2</v>
      </c>
      <c r="G53" s="19">
        <v>0</v>
      </c>
      <c r="H53" s="19"/>
      <c r="I53" s="4"/>
      <c r="J53" s="4"/>
      <c r="K53" s="4"/>
      <c r="L53" s="5"/>
      <c r="M53" s="5"/>
      <c r="N53" s="5"/>
      <c r="O53" s="5"/>
      <c r="P53" s="5"/>
      <c r="Q53" s="5"/>
    </row>
    <row r="54" spans="1:17" x14ac:dyDescent="0.3">
      <c r="A54" s="5"/>
      <c r="B54" s="20"/>
      <c r="C54" s="20"/>
      <c r="D54" s="20"/>
      <c r="E54" s="20"/>
      <c r="F54" s="20"/>
      <c r="G54" s="20"/>
      <c r="H54" s="20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</sheetData>
  <mergeCells count="2">
    <mergeCell ref="H2:H3"/>
    <mergeCell ref="A48:H48"/>
  </mergeCells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source fig4 sup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silvia</cp:lastModifiedBy>
  <cp:lastPrinted>2019-02-25T04:37:25Z</cp:lastPrinted>
  <dcterms:created xsi:type="dcterms:W3CDTF">2018-06-06T00:39:44Z</dcterms:created>
  <dcterms:modified xsi:type="dcterms:W3CDTF">2019-06-28T19:06:49Z</dcterms:modified>
</cp:coreProperties>
</file>