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han\Desktop\Skripte\CVRC MGH\Projects\MAGIC\Manuscript\eLife\"/>
    </mc:Choice>
  </mc:AlternateContent>
  <bookViews>
    <workbookView xWindow="0" yWindow="0" windowWidth="24000" windowHeight="9525" activeTab="11"/>
  </bookViews>
  <sheets>
    <sheet name="Fig 1D" sheetId="1" r:id="rId1"/>
    <sheet name="Fig 2B" sheetId="2" r:id="rId2"/>
    <sheet name="Fig 2C" sheetId="3" r:id="rId3"/>
    <sheet name="Fig 2D" sheetId="4" r:id="rId4"/>
    <sheet name="Fig 3A" sheetId="5" r:id="rId5"/>
    <sheet name="Fig 3C" sheetId="6" r:id="rId6"/>
    <sheet name="Fig 3E" sheetId="7" r:id="rId7"/>
    <sheet name="Fig 3F" sheetId="8" r:id="rId8"/>
    <sheet name="Fig 3G" sheetId="9" r:id="rId9"/>
    <sheet name="Fig 4A" sheetId="10" r:id="rId10"/>
    <sheet name="Fig 4B" sheetId="11" r:id="rId11"/>
    <sheet name="Fig 4C" sheetId="12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12" l="1"/>
  <c r="N46" i="12" s="1"/>
  <c r="M45" i="12"/>
  <c r="N44" i="12"/>
  <c r="M44" i="12"/>
  <c r="N43" i="12"/>
  <c r="M43" i="12"/>
  <c r="M46" i="12" l="1"/>
  <c r="C36" i="11" l="1"/>
  <c r="D36" i="11"/>
  <c r="E36" i="11"/>
  <c r="C35" i="11"/>
  <c r="D35" i="11"/>
  <c r="E35" i="11"/>
  <c r="B36" i="11"/>
  <c r="B35" i="11"/>
  <c r="C34" i="11"/>
  <c r="D34" i="11"/>
  <c r="E34" i="11"/>
  <c r="B34" i="11"/>
  <c r="C31" i="11"/>
  <c r="D31" i="11"/>
  <c r="E31" i="11"/>
  <c r="B31" i="11"/>
  <c r="C32" i="11"/>
  <c r="D32" i="11"/>
  <c r="E32" i="11"/>
  <c r="B32" i="11"/>
  <c r="C30" i="11"/>
  <c r="D30" i="11"/>
  <c r="E30" i="11"/>
  <c r="B30" i="11"/>
  <c r="C29" i="11"/>
  <c r="D29" i="11"/>
  <c r="E29" i="11"/>
  <c r="B29" i="11"/>
  <c r="C64" i="10"/>
  <c r="D64" i="10"/>
  <c r="E64" i="10"/>
  <c r="B64" i="10"/>
  <c r="C63" i="10"/>
  <c r="D63" i="10"/>
  <c r="E63" i="10"/>
  <c r="B63" i="10"/>
  <c r="C62" i="10"/>
  <c r="D62" i="10"/>
  <c r="E62" i="10"/>
  <c r="B62" i="10"/>
  <c r="E60" i="10"/>
  <c r="D60" i="10"/>
  <c r="C60" i="10"/>
  <c r="B60" i="10"/>
  <c r="E58" i="10"/>
  <c r="E59" i="10" s="1"/>
  <c r="D58" i="10"/>
  <c r="D59" i="10" s="1"/>
  <c r="C58" i="10"/>
  <c r="C59" i="10" s="1"/>
  <c r="B58" i="10"/>
  <c r="B59" i="10" s="1"/>
  <c r="E57" i="10"/>
  <c r="D57" i="10"/>
  <c r="C57" i="10"/>
  <c r="B57" i="10"/>
  <c r="H24" i="9" l="1"/>
  <c r="G24" i="9"/>
  <c r="H21" i="9"/>
  <c r="H22" i="9"/>
  <c r="G22" i="9"/>
  <c r="G21" i="9"/>
  <c r="H20" i="9"/>
  <c r="G20" i="9"/>
  <c r="D18" i="9" l="1"/>
  <c r="C18" i="9"/>
  <c r="D17" i="9"/>
  <c r="C17" i="9"/>
  <c r="D16" i="9"/>
  <c r="C16" i="9"/>
  <c r="C22" i="8" l="1"/>
  <c r="D22" i="8"/>
  <c r="E22" i="8"/>
  <c r="F22" i="8"/>
  <c r="G22" i="8"/>
  <c r="H22" i="8"/>
  <c r="I22" i="8"/>
  <c r="J22" i="8"/>
  <c r="K22" i="8"/>
  <c r="C21" i="8"/>
  <c r="D21" i="8"/>
  <c r="E21" i="8"/>
  <c r="F21" i="8"/>
  <c r="G21" i="8"/>
  <c r="H21" i="8"/>
  <c r="I21" i="8"/>
  <c r="J21" i="8"/>
  <c r="K21" i="8"/>
  <c r="B22" i="8"/>
  <c r="B21" i="8"/>
  <c r="C20" i="8"/>
  <c r="D20" i="8"/>
  <c r="E20" i="8"/>
  <c r="F20" i="8"/>
  <c r="G20" i="8"/>
  <c r="H20" i="8"/>
  <c r="I20" i="8"/>
  <c r="J20" i="8"/>
  <c r="K20" i="8"/>
  <c r="B20" i="8"/>
  <c r="W10" i="6" l="1"/>
  <c r="W11" i="6" s="1"/>
  <c r="V10" i="6"/>
  <c r="V11" i="6" s="1"/>
  <c r="U10" i="6"/>
  <c r="U11" i="6" s="1"/>
  <c r="T10" i="6"/>
  <c r="T11" i="6" s="1"/>
  <c r="W9" i="6"/>
  <c r="V9" i="6"/>
  <c r="U9" i="6"/>
  <c r="T9" i="6"/>
  <c r="Q10" i="6"/>
  <c r="Q11" i="6" s="1"/>
  <c r="P10" i="6"/>
  <c r="P11" i="6" s="1"/>
  <c r="O10" i="6"/>
  <c r="O11" i="6" s="1"/>
  <c r="N10" i="6"/>
  <c r="N11" i="6" s="1"/>
  <c r="Q9" i="6"/>
  <c r="P9" i="6"/>
  <c r="O9" i="6"/>
  <c r="N9" i="6"/>
  <c r="K10" i="6"/>
  <c r="K11" i="6" s="1"/>
  <c r="J10" i="6"/>
  <c r="J11" i="6" s="1"/>
  <c r="I10" i="6"/>
  <c r="I11" i="6" s="1"/>
  <c r="H10" i="6"/>
  <c r="H11" i="6" s="1"/>
  <c r="K9" i="6"/>
  <c r="J9" i="6"/>
  <c r="I9" i="6"/>
  <c r="H9" i="6"/>
  <c r="E10" i="6"/>
  <c r="E11" i="6" s="1"/>
  <c r="D10" i="6"/>
  <c r="D11" i="6" s="1"/>
  <c r="C10" i="6"/>
  <c r="C11" i="6" s="1"/>
  <c r="B10" i="6"/>
  <c r="B11" i="6" s="1"/>
  <c r="E9" i="6"/>
  <c r="D9" i="6"/>
  <c r="C9" i="6"/>
  <c r="B9" i="6"/>
  <c r="AU10" i="5" l="1"/>
  <c r="AU11" i="5" s="1"/>
  <c r="AT10" i="5"/>
  <c r="AT11" i="5" s="1"/>
  <c r="AS10" i="5"/>
  <c r="AS11" i="5" s="1"/>
  <c r="AR10" i="5"/>
  <c r="AR11" i="5" s="1"/>
  <c r="AU9" i="5"/>
  <c r="AT9" i="5"/>
  <c r="AS9" i="5"/>
  <c r="AR9" i="5"/>
  <c r="AO10" i="5"/>
  <c r="AO11" i="5" s="1"/>
  <c r="AN10" i="5"/>
  <c r="AN11" i="5" s="1"/>
  <c r="AM10" i="5"/>
  <c r="AM11" i="5" s="1"/>
  <c r="AL10" i="5"/>
  <c r="AL11" i="5" s="1"/>
  <c r="AO9" i="5"/>
  <c r="AN9" i="5"/>
  <c r="AM9" i="5"/>
  <c r="AL9" i="5"/>
  <c r="AI10" i="5"/>
  <c r="AI11" i="5" s="1"/>
  <c r="AH10" i="5"/>
  <c r="AH11" i="5" s="1"/>
  <c r="AG10" i="5"/>
  <c r="AG11" i="5" s="1"/>
  <c r="AF10" i="5"/>
  <c r="AF11" i="5" s="1"/>
  <c r="AI9" i="5"/>
  <c r="AH9" i="5"/>
  <c r="AG9" i="5"/>
  <c r="AF9" i="5"/>
  <c r="AC10" i="5"/>
  <c r="AC11" i="5" s="1"/>
  <c r="AB10" i="5"/>
  <c r="AB11" i="5" s="1"/>
  <c r="AA10" i="5"/>
  <c r="AA11" i="5" s="1"/>
  <c r="Z10" i="5"/>
  <c r="Z11" i="5" s="1"/>
  <c r="AC9" i="5"/>
  <c r="AB9" i="5"/>
  <c r="AA9" i="5"/>
  <c r="Z9" i="5"/>
  <c r="W10" i="5"/>
  <c r="W11" i="5" s="1"/>
  <c r="V10" i="5"/>
  <c r="V11" i="5" s="1"/>
  <c r="U10" i="5"/>
  <c r="U11" i="5" s="1"/>
  <c r="T10" i="5"/>
  <c r="T11" i="5" s="1"/>
  <c r="W9" i="5"/>
  <c r="V9" i="5"/>
  <c r="U9" i="5"/>
  <c r="T9" i="5"/>
  <c r="Q10" i="5"/>
  <c r="Q11" i="5" s="1"/>
  <c r="P10" i="5"/>
  <c r="P11" i="5" s="1"/>
  <c r="O10" i="5"/>
  <c r="O11" i="5" s="1"/>
  <c r="N10" i="5"/>
  <c r="N11" i="5" s="1"/>
  <c r="Q9" i="5"/>
  <c r="P9" i="5"/>
  <c r="O9" i="5"/>
  <c r="N9" i="5"/>
  <c r="K10" i="5"/>
  <c r="K11" i="5" s="1"/>
  <c r="J10" i="5"/>
  <c r="J11" i="5" s="1"/>
  <c r="I10" i="5"/>
  <c r="I11" i="5" s="1"/>
  <c r="H10" i="5"/>
  <c r="H11" i="5" s="1"/>
  <c r="K9" i="5"/>
  <c r="J9" i="5"/>
  <c r="I9" i="5"/>
  <c r="H9" i="5"/>
  <c r="C11" i="5"/>
  <c r="D11" i="5"/>
  <c r="E11" i="5"/>
  <c r="B11" i="5"/>
  <c r="C10" i="5"/>
  <c r="D10" i="5"/>
  <c r="E10" i="5"/>
  <c r="B10" i="5"/>
  <c r="C9" i="5"/>
  <c r="D9" i="5"/>
  <c r="E9" i="5"/>
  <c r="B9" i="5"/>
  <c r="M33" i="3" l="1"/>
  <c r="N33" i="3"/>
  <c r="L33" i="3"/>
  <c r="M36" i="3"/>
  <c r="N36" i="3"/>
  <c r="M35" i="3"/>
  <c r="N35" i="3"/>
  <c r="L35" i="3"/>
  <c r="M34" i="3"/>
  <c r="N34" i="3"/>
  <c r="L34" i="3"/>
  <c r="L36" i="3" l="1"/>
  <c r="B14" i="2"/>
  <c r="C15" i="2"/>
  <c r="C16" i="2" s="1"/>
  <c r="C14" i="2"/>
  <c r="C9" i="2"/>
  <c r="C8" i="2"/>
  <c r="C7" i="2"/>
  <c r="B7" i="2"/>
</calcChain>
</file>

<file path=xl/sharedStrings.xml><?xml version="1.0" encoding="utf-8"?>
<sst xmlns="http://schemas.openxmlformats.org/spreadsheetml/2006/main" count="264" uniqueCount="79">
  <si>
    <t>Purified</t>
  </si>
  <si>
    <t>Unpurified</t>
  </si>
  <si>
    <t>Quantification of binding affinities of purified and unpurified MAGIC Factor</t>
  </si>
  <si>
    <t>Quantification of FRET/cell</t>
  </si>
  <si>
    <t>Control Probe</t>
  </si>
  <si>
    <t>beta-actin MAGIC Probe</t>
  </si>
  <si>
    <t>cFRET</t>
  </si>
  <si>
    <t>Average</t>
  </si>
  <si>
    <t>Std</t>
  </si>
  <si>
    <t>SEM</t>
  </si>
  <si>
    <t>cFRET/area</t>
  </si>
  <si>
    <t>N/C smFISH and FRET values</t>
  </si>
  <si>
    <t>NKX+</t>
  </si>
  <si>
    <t>NKX-</t>
  </si>
  <si>
    <t>U2OS</t>
  </si>
  <si>
    <t>FRET N/C</t>
  </si>
  <si>
    <t>smFISH N/C</t>
  </si>
  <si>
    <t>Nkx+</t>
  </si>
  <si>
    <t>Nkx-</t>
  </si>
  <si>
    <t>Count</t>
  </si>
  <si>
    <t>SD</t>
  </si>
  <si>
    <t>MOC values</t>
  </si>
  <si>
    <t>smFISH/cell</t>
  </si>
  <si>
    <t>FRET/cell</t>
  </si>
  <si>
    <t>smFISH/cell vs. FRET/cell in fixed cells</t>
  </si>
  <si>
    <t>smFISH/cell vs. FRET/cell in living cells</t>
  </si>
  <si>
    <t>Quantification of cardiac subpopulations during differentiation</t>
  </si>
  <si>
    <t>MHC- MLC2a-</t>
  </si>
  <si>
    <t>MHC- MLC2a+</t>
  </si>
  <si>
    <t>MHC+ MLC2a-</t>
  </si>
  <si>
    <t>MHC+ MLC2a+</t>
  </si>
  <si>
    <t>Experiment 1</t>
  </si>
  <si>
    <t>Experiment 2</t>
  </si>
  <si>
    <t>Experiment 3</t>
  </si>
  <si>
    <t>d6</t>
  </si>
  <si>
    <t>d7</t>
  </si>
  <si>
    <t>d8</t>
  </si>
  <si>
    <t>d9</t>
  </si>
  <si>
    <t>d10</t>
  </si>
  <si>
    <t>d11</t>
  </si>
  <si>
    <t>d12</t>
  </si>
  <si>
    <t>d15</t>
  </si>
  <si>
    <t>MLC2a- MLC2v-</t>
  </si>
  <si>
    <t>MLC2a+ MLC2v-</t>
  </si>
  <si>
    <t>MLC2a- MLC2v+</t>
  </si>
  <si>
    <t>MLC2a+ MLC2v+</t>
  </si>
  <si>
    <t>d25</t>
  </si>
  <si>
    <t>d40</t>
  </si>
  <si>
    <t>MHCa- MLC2a-</t>
  </si>
  <si>
    <t>MHCa+ MLC2a-</t>
  </si>
  <si>
    <t>MHCa+ MLC2a+</t>
  </si>
  <si>
    <t>Cell sizes of cardiac subpopulations</t>
  </si>
  <si>
    <t>Time to peak(sec)</t>
  </si>
  <si>
    <t>Time to decay (sec)</t>
  </si>
  <si>
    <t>Time to 50% decay (s)</t>
  </si>
  <si>
    <t>Max upstroke velocity (delta F/msec)</t>
  </si>
  <si>
    <t>Max downstroke velocity (delta F/msec)</t>
  </si>
  <si>
    <t>MHCa+</t>
  </si>
  <si>
    <t>MHCa-</t>
  </si>
  <si>
    <t>Response to caffeine of cardiac subpopulations</t>
  </si>
  <si>
    <t>Calcium handling of cardiac subpopulations</t>
  </si>
  <si>
    <t>Caffeine-induced change of peak intensity (%)</t>
  </si>
  <si>
    <t>Normalized Baseline Fluo-4 AM Intensity</t>
  </si>
  <si>
    <t>Normalized</t>
  </si>
  <si>
    <t>MHCalpha smFISH/cell in differentiating cells</t>
  </si>
  <si>
    <t>hPSC</t>
  </si>
  <si>
    <t>d5</t>
  </si>
  <si>
    <t>d20</t>
  </si>
  <si>
    <t>smFISH/area</t>
  </si>
  <si>
    <t>Sd</t>
  </si>
  <si>
    <t>MHCalpha FRET/cell in differentiating cells</t>
  </si>
  <si>
    <t>average</t>
  </si>
  <si>
    <t>count</t>
  </si>
  <si>
    <t>MHCalpha smFISH/cell vs. FRET/cell</t>
  </si>
  <si>
    <t>MLC2a smFISH/cell vs. FRET/cell</t>
  </si>
  <si>
    <t>FRET</t>
  </si>
  <si>
    <t>smFISH</t>
  </si>
  <si>
    <t>MLC2a</t>
  </si>
  <si>
    <t>MHCa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</si>
</sst>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vertical="center" readingOrder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3" sqref="B3:C3"/>
    </sheetView>
  </sheetViews>
  <sheetFormatPr defaultRowHeight="15" x14ac:dyDescent="0.25"/>
  <sheetData>
    <row r="1" spans="1:3" x14ac:dyDescent="0.25">
      <c r="A1" s="1" t="s">
        <v>2</v>
      </c>
    </row>
    <row r="3" spans="1:3" x14ac:dyDescent="0.25">
      <c r="B3" s="2" t="s">
        <v>0</v>
      </c>
      <c r="C3" s="2" t="s">
        <v>1</v>
      </c>
    </row>
    <row r="4" spans="1:3" x14ac:dyDescent="0.25">
      <c r="A4">
        <v>100</v>
      </c>
      <c r="B4">
        <v>6.8956487156086876E-3</v>
      </c>
      <c r="C4">
        <v>4.3346341522322715E-3</v>
      </c>
    </row>
    <row r="5" spans="1:3" x14ac:dyDescent="0.25">
      <c r="A5">
        <v>200</v>
      </c>
      <c r="B5">
        <v>2.3386042233531888E-2</v>
      </c>
      <c r="C5">
        <v>7.8964398191329315E-3</v>
      </c>
    </row>
    <row r="6" spans="1:3" x14ac:dyDescent="0.25">
      <c r="A6">
        <v>400</v>
      </c>
      <c r="B6">
        <v>7.6037598208137921E-2</v>
      </c>
      <c r="C6">
        <v>1.4339312465852336E-2</v>
      </c>
    </row>
    <row r="7" spans="1:3" x14ac:dyDescent="0.25">
      <c r="A7">
        <v>800</v>
      </c>
      <c r="B7">
        <v>0.21843648029581422</v>
      </c>
      <c r="C7">
        <v>2.5890282281607665E-2</v>
      </c>
    </row>
    <row r="8" spans="1:3" x14ac:dyDescent="0.25">
      <c r="A8">
        <v>1600</v>
      </c>
      <c r="B8">
        <v>0.4772032593711677</v>
      </c>
      <c r="C8">
        <v>4.627208854550998E-2</v>
      </c>
    </row>
    <row r="9" spans="1:3" x14ac:dyDescent="0.25">
      <c r="A9">
        <v>3200</v>
      </c>
      <c r="B9">
        <v>0.72635088210727383</v>
      </c>
      <c r="C9">
        <v>8.1245591676022508E-2</v>
      </c>
    </row>
    <row r="10" spans="1:3" x14ac:dyDescent="0.25">
      <c r="A10">
        <v>6400</v>
      </c>
      <c r="B10">
        <v>0.8557134521212767</v>
      </c>
      <c r="C10">
        <v>0.13847625723530982</v>
      </c>
    </row>
    <row r="11" spans="1:3" x14ac:dyDescent="0.25">
      <c r="A11">
        <v>12800</v>
      </c>
      <c r="B11">
        <v>0.9022411683025644</v>
      </c>
      <c r="C11">
        <v>0.2252301473482706</v>
      </c>
    </row>
    <row r="12" spans="1:3" x14ac:dyDescent="0.25">
      <c r="A12">
        <v>25600</v>
      </c>
      <c r="C12">
        <v>0.34259091002806924</v>
      </c>
    </row>
    <row r="13" spans="1:3" x14ac:dyDescent="0.25">
      <c r="A13">
        <v>51200</v>
      </c>
      <c r="C13">
        <v>0.47909755949773442</v>
      </c>
    </row>
    <row r="14" spans="1:3" x14ac:dyDescent="0.25">
      <c r="A14">
        <v>102400</v>
      </c>
      <c r="C14">
        <v>0.61256038889469588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workbookViewId="0">
      <selection activeCell="B3" sqref="B3:E3"/>
    </sheetView>
  </sheetViews>
  <sheetFormatPr defaultRowHeight="15" x14ac:dyDescent="0.25"/>
  <cols>
    <col min="1" max="1" width="10.7109375" customWidth="1"/>
  </cols>
  <sheetData>
    <row r="1" spans="1:5" x14ac:dyDescent="0.25">
      <c r="A1" s="1" t="s">
        <v>64</v>
      </c>
    </row>
    <row r="3" spans="1:5" x14ac:dyDescent="0.25">
      <c r="B3" t="s">
        <v>65</v>
      </c>
      <c r="C3" t="s">
        <v>66</v>
      </c>
      <c r="D3" t="s">
        <v>36</v>
      </c>
      <c r="E3" t="s">
        <v>67</v>
      </c>
    </row>
    <row r="4" spans="1:5" x14ac:dyDescent="0.25">
      <c r="B4">
        <v>4.1844197138314998</v>
      </c>
      <c r="C4">
        <v>68.192355932203398</v>
      </c>
      <c r="D4">
        <v>217.56994114031599</v>
      </c>
      <c r="E4">
        <v>239.23</v>
      </c>
    </row>
    <row r="5" spans="1:5" x14ac:dyDescent="0.25">
      <c r="B5">
        <v>31.24849215922799</v>
      </c>
      <c r="C5">
        <v>84.650088033737489</v>
      </c>
      <c r="D5">
        <v>78.685624036486303</v>
      </c>
      <c r="E5">
        <v>192.881</v>
      </c>
    </row>
    <row r="6" spans="1:5" x14ac:dyDescent="0.25">
      <c r="B6">
        <v>28.783783783783786</v>
      </c>
      <c r="C6">
        <v>90.049631297369601</v>
      </c>
      <c r="D6">
        <v>288.53502808911298</v>
      </c>
      <c r="E6">
        <v>218.41200000000001</v>
      </c>
    </row>
    <row r="7" spans="1:5" x14ac:dyDescent="0.25">
      <c r="B7">
        <v>26.779341543101275</v>
      </c>
      <c r="C7">
        <v>69.040022254651589</v>
      </c>
      <c r="D7">
        <v>184.25761569312746</v>
      </c>
      <c r="E7">
        <v>395.553</v>
      </c>
    </row>
    <row r="8" spans="1:5" x14ac:dyDescent="0.25">
      <c r="B8">
        <v>22.534646243617793</v>
      </c>
      <c r="C8">
        <v>89.221438667749808</v>
      </c>
      <c r="D8">
        <v>243.49571286293781</v>
      </c>
      <c r="E8">
        <v>444.40199999999999</v>
      </c>
    </row>
    <row r="9" spans="1:5" x14ac:dyDescent="0.25">
      <c r="B9">
        <v>3.1832061068702</v>
      </c>
      <c r="C9">
        <v>88.717036903329316</v>
      </c>
      <c r="D9">
        <v>195.36045454545453</v>
      </c>
      <c r="E9">
        <v>287.73599999999999</v>
      </c>
    </row>
    <row r="10" spans="1:5" x14ac:dyDescent="0.25">
      <c r="B10">
        <v>14.458749343142401</v>
      </c>
      <c r="C10">
        <v>49.172336032388998</v>
      </c>
      <c r="D10">
        <v>202.38302662229617</v>
      </c>
      <c r="E10">
        <v>169.102</v>
      </c>
    </row>
    <row r="11" spans="1:5" x14ac:dyDescent="0.25">
      <c r="B11">
        <v>3.9809848854216998</v>
      </c>
      <c r="C11">
        <v>85.438917414721729</v>
      </c>
      <c r="D11">
        <v>330.35905836575876</v>
      </c>
      <c r="E11">
        <v>184.62037167456899</v>
      </c>
    </row>
    <row r="12" spans="1:5" x14ac:dyDescent="0.25">
      <c r="B12">
        <v>11.570881226053634</v>
      </c>
      <c r="C12">
        <v>97.166095541401276</v>
      </c>
      <c r="D12">
        <v>331.49790243902436</v>
      </c>
      <c r="E12">
        <v>191.35027663734115</v>
      </c>
    </row>
    <row r="13" spans="1:5" x14ac:dyDescent="0.25">
      <c r="B13">
        <v>12.722063037249281</v>
      </c>
      <c r="C13">
        <v>71.654457943925252</v>
      </c>
      <c r="D13">
        <v>187.69189503661516</v>
      </c>
      <c r="E13">
        <v>150.98965805525654</v>
      </c>
    </row>
    <row r="14" spans="1:5" x14ac:dyDescent="0.25">
      <c r="B14">
        <v>27.362703681351839</v>
      </c>
      <c r="C14">
        <v>35.922158432708684</v>
      </c>
      <c r="D14">
        <v>127.42411942959005</v>
      </c>
      <c r="E14">
        <v>392.53761220852516</v>
      </c>
    </row>
    <row r="15" spans="1:5" x14ac:dyDescent="0.25">
      <c r="B15">
        <v>16.247654784240154</v>
      </c>
      <c r="C15">
        <v>59.61147628789287</v>
      </c>
      <c r="D15">
        <v>156.89846157041961</v>
      </c>
      <c r="E15">
        <v>434.60622955275505</v>
      </c>
    </row>
    <row r="16" spans="1:5" x14ac:dyDescent="0.25">
      <c r="B16">
        <v>3.7360616844602998</v>
      </c>
      <c r="C16">
        <v>105.48281619937696</v>
      </c>
      <c r="D16">
        <v>123.75785273595299</v>
      </c>
      <c r="E16">
        <v>195.83410271903324</v>
      </c>
    </row>
    <row r="17" spans="2:5" x14ac:dyDescent="0.25">
      <c r="B17">
        <v>2.9361702127660001</v>
      </c>
      <c r="C17">
        <v>73.636192648922687</v>
      </c>
      <c r="D17">
        <v>30.731040546308151</v>
      </c>
      <c r="E17">
        <v>201.69802324500236</v>
      </c>
    </row>
    <row r="18" spans="2:5" x14ac:dyDescent="0.25">
      <c r="B18">
        <v>20.514905149051504</v>
      </c>
      <c r="C18">
        <v>75.324680489101553</v>
      </c>
      <c r="D18">
        <v>108.641999150262</v>
      </c>
      <c r="E18">
        <v>414.8146122085252</v>
      </c>
    </row>
    <row r="19" spans="2:5" x14ac:dyDescent="0.25">
      <c r="B19">
        <v>18.110236220472427</v>
      </c>
      <c r="C19">
        <v>14.992632326821001</v>
      </c>
      <c r="D19">
        <v>141.99036336504383</v>
      </c>
      <c r="E19">
        <v>59.080146063575235</v>
      </c>
    </row>
    <row r="20" spans="2:5" x14ac:dyDescent="0.25">
      <c r="B20">
        <v>36.526610644257694</v>
      </c>
      <c r="C20">
        <v>16.929795531482998</v>
      </c>
      <c r="D20">
        <v>123.35591806581598</v>
      </c>
      <c r="E20">
        <v>171.13470056497175</v>
      </c>
    </row>
    <row r="21" spans="2:5" x14ac:dyDescent="0.25">
      <c r="B21">
        <v>21.958224543080949</v>
      </c>
      <c r="C21">
        <v>82.432310502283087</v>
      </c>
      <c r="D21">
        <v>410.71789688175369</v>
      </c>
      <c r="E21">
        <v>390.71261220852517</v>
      </c>
    </row>
    <row r="22" spans="2:5" x14ac:dyDescent="0.25">
      <c r="B22">
        <v>10.588949605343043</v>
      </c>
      <c r="C22">
        <v>54.305122085551687</v>
      </c>
      <c r="D22">
        <v>218.70213099168097</v>
      </c>
      <c r="E22">
        <v>226.60287604070299</v>
      </c>
    </row>
    <row r="23" spans="2:5" x14ac:dyDescent="0.25">
      <c r="B23">
        <v>1.32075471698113</v>
      </c>
      <c r="C23">
        <v>84.549878345498769</v>
      </c>
      <c r="D23">
        <v>32.621873015873028</v>
      </c>
      <c r="E23">
        <v>268.115220410012</v>
      </c>
    </row>
    <row r="24" spans="2:5" x14ac:dyDescent="0.25">
      <c r="B24">
        <v>10.223553814242903</v>
      </c>
      <c r="C24">
        <v>96.392896781354025</v>
      </c>
      <c r="D24">
        <v>55.867896551724137</v>
      </c>
      <c r="E24">
        <v>302.30328571428601</v>
      </c>
    </row>
    <row r="25" spans="2:5" x14ac:dyDescent="0.25">
      <c r="B25">
        <v>12.265023112480748</v>
      </c>
      <c r="C25">
        <v>61.151960784313722</v>
      </c>
      <c r="D25">
        <v>300.78682781456956</v>
      </c>
      <c r="E25">
        <v>410.97220384791569</v>
      </c>
    </row>
    <row r="26" spans="2:5" x14ac:dyDescent="0.25">
      <c r="B26">
        <v>8.8400254939452001</v>
      </c>
      <c r="C26">
        <v>63.826749167063326</v>
      </c>
      <c r="D26">
        <v>217.306125958379</v>
      </c>
      <c r="E26">
        <v>593.05414992503756</v>
      </c>
    </row>
    <row r="27" spans="2:5" x14ac:dyDescent="0.25">
      <c r="B27">
        <v>12.275086505190309</v>
      </c>
      <c r="C27">
        <v>64.709851551956817</v>
      </c>
      <c r="D27">
        <v>203.6164087403599</v>
      </c>
      <c r="E27">
        <v>753.87179935275083</v>
      </c>
    </row>
    <row r="28" spans="2:5" x14ac:dyDescent="0.25">
      <c r="B28">
        <v>9.6352527309757452</v>
      </c>
      <c r="C28">
        <v>51.026490066225172</v>
      </c>
      <c r="D28">
        <v>430.80850121065373</v>
      </c>
      <c r="E28">
        <v>680.63922336769747</v>
      </c>
    </row>
    <row r="29" spans="2:5" x14ac:dyDescent="0.25">
      <c r="B29">
        <v>43.183279742765301</v>
      </c>
      <c r="C29">
        <v>63.455258001306319</v>
      </c>
      <c r="D29">
        <v>392.11361220852518</v>
      </c>
      <c r="E29">
        <v>387.20984875935409</v>
      </c>
    </row>
    <row r="30" spans="2:5" x14ac:dyDescent="0.25">
      <c r="B30">
        <v>3.3418625409103999</v>
      </c>
      <c r="C30">
        <v>77.523137946231827</v>
      </c>
      <c r="D30">
        <v>217.49237549102</v>
      </c>
      <c r="E30">
        <v>838.42442253521142</v>
      </c>
    </row>
    <row r="31" spans="2:5" x14ac:dyDescent="0.25">
      <c r="B31">
        <v>2.1781848459617001</v>
      </c>
      <c r="C31">
        <v>72.296783995948331</v>
      </c>
      <c r="D31">
        <v>110.98003218743</v>
      </c>
      <c r="E31">
        <v>334.30183498124785</v>
      </c>
    </row>
    <row r="32" spans="2:5" x14ac:dyDescent="0.25">
      <c r="B32">
        <v>25.097087378640765</v>
      </c>
      <c r="C32">
        <v>88.852459016393453</v>
      </c>
      <c r="D32">
        <v>21.902118442340001</v>
      </c>
      <c r="E32">
        <v>268.14432467532464</v>
      </c>
    </row>
    <row r="33" spans="2:5" x14ac:dyDescent="0.25">
      <c r="B33">
        <v>9.3428345209817909</v>
      </c>
      <c r="C33">
        <v>55.230125523012532</v>
      </c>
      <c r="D33">
        <v>52.378010219830003</v>
      </c>
      <c r="E33">
        <v>288.29658620689656</v>
      </c>
    </row>
    <row r="34" spans="2:5" x14ac:dyDescent="0.25">
      <c r="B34">
        <v>23.809523809523814</v>
      </c>
      <c r="C34">
        <v>66.339251983377423</v>
      </c>
      <c r="E34">
        <v>389.10179857397509</v>
      </c>
    </row>
    <row r="35" spans="2:5" x14ac:dyDescent="0.25">
      <c r="B35">
        <v>22.858214553638408</v>
      </c>
      <c r="C35">
        <v>97.307001795332141</v>
      </c>
      <c r="E35">
        <v>367.65646459412801</v>
      </c>
    </row>
    <row r="36" spans="2:5" x14ac:dyDescent="0.25">
      <c r="B36">
        <v>38.042704626334526</v>
      </c>
      <c r="C36">
        <v>62.198754400216622</v>
      </c>
      <c r="E36">
        <v>177.4242266726842</v>
      </c>
    </row>
    <row r="37" spans="2:5" x14ac:dyDescent="0.25">
      <c r="B37">
        <v>22.072035613112089</v>
      </c>
      <c r="C37">
        <v>75.932441942294147</v>
      </c>
      <c r="E37">
        <v>310.18993906810039</v>
      </c>
    </row>
    <row r="38" spans="2:5" x14ac:dyDescent="0.25">
      <c r="B38">
        <v>11.160008545182666</v>
      </c>
      <c r="C38">
        <v>87.846374730796796</v>
      </c>
      <c r="E38">
        <v>265.54170975839344</v>
      </c>
    </row>
    <row r="39" spans="2:5" x14ac:dyDescent="0.25">
      <c r="B39">
        <v>33.746747614917602</v>
      </c>
      <c r="C39">
        <v>87.719102778460794</v>
      </c>
      <c r="E39">
        <v>345.62284875935404</v>
      </c>
    </row>
    <row r="40" spans="2:5" x14ac:dyDescent="0.25">
      <c r="C40">
        <v>100.53675661375661</v>
      </c>
      <c r="E40">
        <v>300.01023021582733</v>
      </c>
    </row>
    <row r="41" spans="2:5" x14ac:dyDescent="0.25">
      <c r="C41">
        <v>87.525821762078763</v>
      </c>
      <c r="E41">
        <v>887.42381905206628</v>
      </c>
    </row>
    <row r="42" spans="2:5" x14ac:dyDescent="0.25">
      <c r="C42">
        <v>88.516823275330125</v>
      </c>
      <c r="E42">
        <v>250.54117758148033</v>
      </c>
    </row>
    <row r="43" spans="2:5" x14ac:dyDescent="0.25">
      <c r="C43">
        <v>57.580407407407414</v>
      </c>
      <c r="E43">
        <v>380.77210803193992</v>
      </c>
    </row>
    <row r="44" spans="2:5" x14ac:dyDescent="0.25">
      <c r="C44">
        <v>87.756697234352259</v>
      </c>
      <c r="E44">
        <v>88.714292711714364</v>
      </c>
    </row>
    <row r="45" spans="2:5" x14ac:dyDescent="0.25">
      <c r="C45">
        <v>52.693623281393215</v>
      </c>
      <c r="E45">
        <v>548.35121343034723</v>
      </c>
    </row>
    <row r="46" spans="2:5" x14ac:dyDescent="0.25">
      <c r="C46">
        <v>62.084764705882371</v>
      </c>
      <c r="E46">
        <v>529.14510803193991</v>
      </c>
    </row>
    <row r="47" spans="2:5" x14ac:dyDescent="0.25">
      <c r="C47">
        <v>154.741527918781</v>
      </c>
      <c r="E47">
        <v>237.08729271171435</v>
      </c>
    </row>
    <row r="48" spans="2:5" x14ac:dyDescent="0.25">
      <c r="C48">
        <v>77.709231884057985</v>
      </c>
      <c r="E48">
        <v>255.78970975839346</v>
      </c>
    </row>
    <row r="49" spans="1:5" x14ac:dyDescent="0.25">
      <c r="C49">
        <v>95.771526703499106</v>
      </c>
      <c r="E49">
        <v>335.87084875935409</v>
      </c>
    </row>
    <row r="50" spans="1:5" x14ac:dyDescent="0.25">
      <c r="C50">
        <v>105.40312552301253</v>
      </c>
    </row>
    <row r="51" spans="1:5" x14ac:dyDescent="0.25">
      <c r="C51">
        <v>46.512251983376999</v>
      </c>
    </row>
    <row r="52" spans="1:5" x14ac:dyDescent="0.25">
      <c r="C52">
        <v>47.480001795332001</v>
      </c>
    </row>
    <row r="53" spans="1:5" x14ac:dyDescent="0.25">
      <c r="C53">
        <v>112.37175440021664</v>
      </c>
    </row>
    <row r="54" spans="1:5" x14ac:dyDescent="0.25">
      <c r="C54">
        <v>126.10544194229415</v>
      </c>
    </row>
    <row r="55" spans="1:5" x14ac:dyDescent="0.25">
      <c r="C55">
        <v>98.019374730796841</v>
      </c>
    </row>
    <row r="57" spans="1:5" x14ac:dyDescent="0.25">
      <c r="B57">
        <f>AVERAGE(B4:B56)</f>
        <v>16.856118464808574</v>
      </c>
      <c r="C57">
        <f>AVERAGE(C4:C56)</f>
        <v>76.328984894172493</v>
      </c>
      <c r="D57">
        <f>AVERAGE(D4:D34)</f>
        <v>191.26432744695538</v>
      </c>
      <c r="E57">
        <f>AVERAGE(E4:E49)</f>
        <v>342.51897627534635</v>
      </c>
    </row>
    <row r="58" spans="1:5" x14ac:dyDescent="0.25">
      <c r="B58">
        <f>_xlfn.STDEV.S(B4:B56)</f>
        <v>11.371134439210916</v>
      </c>
      <c r="C58">
        <f>_xlfn.STDEV.S(C4:C56)</f>
        <v>24.821516810159231</v>
      </c>
      <c r="D58">
        <f>_xlfn.STDEV.S(D4:D49)</f>
        <v>113.30274207795789</v>
      </c>
      <c r="E58">
        <f>_xlfn.STDEV.S(E4:E49)</f>
        <v>181.52498391680925</v>
      </c>
    </row>
    <row r="59" spans="1:5" x14ac:dyDescent="0.25">
      <c r="B59">
        <f>B58/SQRT(B60)</f>
        <v>1.8951890732018193</v>
      </c>
      <c r="C59">
        <f>C58/SQRT(C60)</f>
        <v>3.4421250613007874</v>
      </c>
      <c r="D59">
        <f>D58/SQRT(D60)</f>
        <v>20.686155887762432</v>
      </c>
      <c r="E59">
        <f>E58/SQRT(E60)</f>
        <v>26.764398719680596</v>
      </c>
    </row>
    <row r="60" spans="1:5" x14ac:dyDescent="0.25">
      <c r="B60">
        <f>COUNT(B4:B56)</f>
        <v>36</v>
      </c>
      <c r="C60">
        <f>COUNT(C4:C56)</f>
        <v>52</v>
      </c>
      <c r="D60">
        <f>COUNT(D4:D34)</f>
        <v>30</v>
      </c>
      <c r="E60">
        <f>COUNT(E4:E49)</f>
        <v>46</v>
      </c>
    </row>
    <row r="62" spans="1:5" x14ac:dyDescent="0.25">
      <c r="A62" t="s">
        <v>68</v>
      </c>
      <c r="B62">
        <f>B57/$E$57</f>
        <v>4.9212217810840848E-2</v>
      </c>
      <c r="C62">
        <f t="shared" ref="C62:E62" si="0">C57/$E$57</f>
        <v>0.22284600323227832</v>
      </c>
      <c r="D62">
        <f t="shared" si="0"/>
        <v>0.55840505401137419</v>
      </c>
      <c r="E62">
        <f t="shared" si="0"/>
        <v>1</v>
      </c>
    </row>
    <row r="63" spans="1:5" x14ac:dyDescent="0.25">
      <c r="A63" t="s">
        <v>69</v>
      </c>
      <c r="B63">
        <f>B62/B57*B58</f>
        <v>3.3198553151314501E-2</v>
      </c>
      <c r="C63">
        <f t="shared" ref="C63:E63" si="1">C62/C57*C58</f>
        <v>7.2467566848633674E-2</v>
      </c>
      <c r="D63">
        <f t="shared" si="1"/>
        <v>0.33079259815046086</v>
      </c>
      <c r="E63">
        <f t="shared" si="1"/>
        <v>0.52997058992399815</v>
      </c>
    </row>
    <row r="64" spans="1:5" x14ac:dyDescent="0.25">
      <c r="A64" t="s">
        <v>9</v>
      </c>
      <c r="B64">
        <f>B63/SQRT(B60)</f>
        <v>5.5330921918857502E-3</v>
      </c>
      <c r="C64">
        <f t="shared" ref="C64:E64" si="2">C63/SQRT(C60)</f>
        <v>1.0049443387725503E-2</v>
      </c>
      <c r="D64">
        <f t="shared" si="2"/>
        <v>6.0394189287583035E-2</v>
      </c>
      <c r="E64">
        <f t="shared" si="2"/>
        <v>7.8139900482959102E-2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10" workbookViewId="0">
      <selection activeCell="B35" sqref="B35"/>
    </sheetView>
  </sheetViews>
  <sheetFormatPr defaultRowHeight="15" x14ac:dyDescent="0.25"/>
  <sheetData>
    <row r="1" spans="1:5" x14ac:dyDescent="0.25">
      <c r="A1" s="1" t="s">
        <v>70</v>
      </c>
    </row>
    <row r="3" spans="1:5" x14ac:dyDescent="0.25">
      <c r="B3" t="s">
        <v>65</v>
      </c>
      <c r="C3" t="s">
        <v>66</v>
      </c>
      <c r="D3" t="s">
        <v>36</v>
      </c>
      <c r="E3" t="s">
        <v>67</v>
      </c>
    </row>
    <row r="4" spans="1:5" x14ac:dyDescent="0.25">
      <c r="B4">
        <v>7.2762845849803295</v>
      </c>
      <c r="C4">
        <v>27.71103743315512</v>
      </c>
      <c r="D4">
        <v>10.129620689655175</v>
      </c>
      <c r="E4">
        <v>76.392850877193013</v>
      </c>
    </row>
    <row r="5" spans="1:5" x14ac:dyDescent="0.25">
      <c r="B5">
        <v>32.709558823529413</v>
      </c>
      <c r="C5">
        <v>2.8133058702369604</v>
      </c>
      <c r="D5">
        <v>60.292568807339471</v>
      </c>
      <c r="E5">
        <v>57.308176706827354</v>
      </c>
    </row>
    <row r="6" spans="1:5" x14ac:dyDescent="0.25">
      <c r="B6">
        <v>6.1648883374690593</v>
      </c>
      <c r="C6">
        <v>0</v>
      </c>
      <c r="D6">
        <v>35.595664893617105</v>
      </c>
      <c r="E6">
        <v>116.46391111111113</v>
      </c>
    </row>
    <row r="7" spans="1:5" x14ac:dyDescent="0.25">
      <c r="B7">
        <v>0</v>
      </c>
      <c r="C7">
        <v>21.351622691292892</v>
      </c>
      <c r="D7">
        <v>24.814740651387229</v>
      </c>
      <c r="E7">
        <v>69.129060939061006</v>
      </c>
    </row>
    <row r="8" spans="1:5" x14ac:dyDescent="0.25">
      <c r="B8">
        <v>0</v>
      </c>
      <c r="C8">
        <v>0</v>
      </c>
      <c r="D8">
        <v>19.428520578420457</v>
      </c>
      <c r="E8">
        <v>44.081344137273611</v>
      </c>
    </row>
    <row r="9" spans="1:5" x14ac:dyDescent="0.25">
      <c r="B9">
        <v>3.3376736111111112</v>
      </c>
      <c r="C9">
        <v>9.1018224299065356</v>
      </c>
      <c r="D9">
        <v>39.018458844133164</v>
      </c>
      <c r="E9">
        <v>4.9196915820028968</v>
      </c>
    </row>
    <row r="10" spans="1:5" x14ac:dyDescent="0.25">
      <c r="B10">
        <v>1.5924283765347886</v>
      </c>
      <c r="C10">
        <v>8.1750513112885042</v>
      </c>
      <c r="D10">
        <v>28.350034802784236</v>
      </c>
      <c r="E10">
        <v>25.203981931897172</v>
      </c>
    </row>
    <row r="11" spans="1:5" x14ac:dyDescent="0.25">
      <c r="B11">
        <v>0</v>
      </c>
      <c r="C11">
        <v>0</v>
      </c>
      <c r="D11">
        <v>40.086837686567172</v>
      </c>
      <c r="E11">
        <v>36.153250920568134</v>
      </c>
    </row>
    <row r="12" spans="1:5" x14ac:dyDescent="0.25">
      <c r="B12">
        <v>0</v>
      </c>
      <c r="C12">
        <v>17.926452095808376</v>
      </c>
      <c r="D12">
        <v>21.75267906336089</v>
      </c>
      <c r="E12">
        <v>47.760704483074143</v>
      </c>
    </row>
    <row r="13" spans="1:5" x14ac:dyDescent="0.25">
      <c r="B13">
        <v>0</v>
      </c>
      <c r="C13">
        <v>29.78378470254961</v>
      </c>
      <c r="D13">
        <v>35.632063645130167</v>
      </c>
      <c r="E13">
        <v>53.664264380531002</v>
      </c>
    </row>
    <row r="14" spans="1:5" x14ac:dyDescent="0.25">
      <c r="B14">
        <v>4.2711434735707581</v>
      </c>
      <c r="C14">
        <v>0</v>
      </c>
      <c r="D14">
        <v>35.687960251046029</v>
      </c>
      <c r="E14">
        <v>111.0542084168337</v>
      </c>
    </row>
    <row r="15" spans="1:5" x14ac:dyDescent="0.25">
      <c r="B15">
        <v>0</v>
      </c>
      <c r="C15">
        <v>2.8071307300508992</v>
      </c>
      <c r="D15">
        <v>37.600366161616151</v>
      </c>
      <c r="E15">
        <v>108.07164883574573</v>
      </c>
    </row>
    <row r="16" spans="1:5" x14ac:dyDescent="0.25">
      <c r="B16">
        <v>0</v>
      </c>
      <c r="C16">
        <v>0</v>
      </c>
      <c r="D16">
        <v>22.900083769633554</v>
      </c>
      <c r="E16">
        <v>115.34503973509942</v>
      </c>
    </row>
    <row r="17" spans="1:5" x14ac:dyDescent="0.25">
      <c r="D17">
        <v>41.206908583391488</v>
      </c>
      <c r="E17">
        <v>101.38593202883631</v>
      </c>
    </row>
    <row r="18" spans="1:5" x14ac:dyDescent="0.25">
      <c r="D18">
        <v>10.776072361059336</v>
      </c>
      <c r="E18">
        <v>52.285840963855421</v>
      </c>
    </row>
    <row r="19" spans="1:5" x14ac:dyDescent="0.25">
      <c r="E19">
        <v>175.24337679269888</v>
      </c>
    </row>
    <row r="20" spans="1:5" x14ac:dyDescent="0.25">
      <c r="E20">
        <v>69.381918294849058</v>
      </c>
    </row>
    <row r="21" spans="1:5" x14ac:dyDescent="0.25">
      <c r="E21">
        <v>56.576319237641528</v>
      </c>
    </row>
    <row r="22" spans="1:5" x14ac:dyDescent="0.25">
      <c r="E22">
        <v>65.899245283018928</v>
      </c>
    </row>
    <row r="23" spans="1:5" x14ac:dyDescent="0.25">
      <c r="E23">
        <v>98.453792569659484</v>
      </c>
    </row>
    <row r="24" spans="1:5" x14ac:dyDescent="0.25">
      <c r="E24">
        <v>47.44630493273548</v>
      </c>
    </row>
    <row r="25" spans="1:5" x14ac:dyDescent="0.25">
      <c r="E25">
        <v>86.909649122807082</v>
      </c>
    </row>
    <row r="26" spans="1:5" x14ac:dyDescent="0.25">
      <c r="E26">
        <v>58.241526988636409</v>
      </c>
    </row>
    <row r="27" spans="1:5" x14ac:dyDescent="0.25">
      <c r="E27">
        <v>66.957078125000038</v>
      </c>
    </row>
    <row r="29" spans="1:5" x14ac:dyDescent="0.25">
      <c r="A29" t="s">
        <v>71</v>
      </c>
      <c r="B29">
        <f>AVERAGE(B4:B27)</f>
        <v>4.2578444005534974</v>
      </c>
      <c r="C29">
        <f t="shared" ref="C29:E29" si="0">AVERAGE(C4:C27)</f>
        <v>9.2054005587914531</v>
      </c>
      <c r="D29">
        <f t="shared" si="0"/>
        <v>30.884838719276111</v>
      </c>
      <c r="E29">
        <f t="shared" si="0"/>
        <v>72.680379933206538</v>
      </c>
    </row>
    <row r="30" spans="1:5" x14ac:dyDescent="0.25">
      <c r="A30" t="s">
        <v>20</v>
      </c>
      <c r="B30">
        <f>_xlfn.STDEV.S(B4:B27)</f>
        <v>8.93077011253005</v>
      </c>
      <c r="C30">
        <f t="shared" ref="C30:E30" si="1">_xlfn.STDEV.S(C4:C27)</f>
        <v>11.165728885917241</v>
      </c>
      <c r="D30">
        <f t="shared" si="1"/>
        <v>13.07096386173682</v>
      </c>
      <c r="E30">
        <f t="shared" si="1"/>
        <v>36.430622133497025</v>
      </c>
    </row>
    <row r="31" spans="1:5" x14ac:dyDescent="0.25">
      <c r="A31" t="s">
        <v>9</v>
      </c>
      <c r="B31">
        <f>B30/SQRT(B32)</f>
        <v>2.4769499669314152</v>
      </c>
      <c r="C31">
        <f t="shared" ref="C31:E31" si="2">C30/SQRT(C32)</f>
        <v>3.0968160020080013</v>
      </c>
      <c r="D31">
        <f t="shared" si="2"/>
        <v>3.3749083570257126</v>
      </c>
      <c r="E31">
        <f t="shared" si="2"/>
        <v>7.4363696032675657</v>
      </c>
    </row>
    <row r="32" spans="1:5" x14ac:dyDescent="0.25">
      <c r="A32" t="s">
        <v>72</v>
      </c>
      <c r="B32">
        <f>COUNT(B4:B27)</f>
        <v>13</v>
      </c>
      <c r="C32">
        <f t="shared" ref="C32:E32" si="3">COUNT(C4:C27)</f>
        <v>13</v>
      </c>
      <c r="D32">
        <f t="shared" si="3"/>
        <v>15</v>
      </c>
      <c r="E32">
        <f t="shared" si="3"/>
        <v>24</v>
      </c>
    </row>
    <row r="34" spans="1:5" x14ac:dyDescent="0.25">
      <c r="A34" t="s">
        <v>71</v>
      </c>
      <c r="B34">
        <f>B29/$E$29</f>
        <v>5.858313350131724E-2</v>
      </c>
      <c r="C34">
        <f t="shared" ref="C34:E34" si="4">C29/$E$29</f>
        <v>0.126655922372052</v>
      </c>
      <c r="D34">
        <f t="shared" si="4"/>
        <v>0.42494052380655356</v>
      </c>
      <c r="E34">
        <f t="shared" si="4"/>
        <v>1</v>
      </c>
    </row>
    <row r="35" spans="1:5" x14ac:dyDescent="0.25">
      <c r="A35" t="s">
        <v>20</v>
      </c>
      <c r="B35">
        <f>B34/B29*B30</f>
        <v>0.12287731738245522</v>
      </c>
      <c r="C35">
        <f t="shared" ref="C35:E35" si="5">C34/C29*C30</f>
        <v>0.15362782770506397</v>
      </c>
      <c r="D35">
        <f t="shared" si="5"/>
        <v>0.17984171070306829</v>
      </c>
      <c r="E35">
        <f t="shared" si="5"/>
        <v>0.50124424455371397</v>
      </c>
    </row>
    <row r="36" spans="1:5" x14ac:dyDescent="0.25">
      <c r="A36" t="s">
        <v>9</v>
      </c>
      <c r="B36">
        <f>B35/SQRT(B32)</f>
        <v>3.4080036031838838E-2</v>
      </c>
      <c r="C36">
        <f t="shared" ref="C36:E36" si="6">C35/SQRT(C32)</f>
        <v>4.260869308682734E-2</v>
      </c>
      <c r="D36">
        <f t="shared" si="6"/>
        <v>4.6434930033762374E-2</v>
      </c>
      <c r="E36">
        <f t="shared" si="6"/>
        <v>0.10231605297195211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workbookViewId="0">
      <selection activeCell="L43" sqref="L43:L46"/>
    </sheetView>
  </sheetViews>
  <sheetFormatPr defaultRowHeight="15" x14ac:dyDescent="0.25"/>
  <sheetData>
    <row r="1" spans="1:14" x14ac:dyDescent="0.25">
      <c r="A1" s="1" t="s">
        <v>73</v>
      </c>
      <c r="F1" s="1" t="s">
        <v>74</v>
      </c>
      <c r="K1" s="1" t="s">
        <v>21</v>
      </c>
    </row>
    <row r="3" spans="1:14" x14ac:dyDescent="0.25">
      <c r="B3" t="s">
        <v>75</v>
      </c>
      <c r="C3" t="s">
        <v>76</v>
      </c>
      <c r="F3" t="s">
        <v>75</v>
      </c>
      <c r="G3" t="s">
        <v>76</v>
      </c>
      <c r="M3" t="s">
        <v>78</v>
      </c>
      <c r="N3" t="s">
        <v>77</v>
      </c>
    </row>
    <row r="4" spans="1:14" x14ac:dyDescent="0.25">
      <c r="B4">
        <v>0.36909505431728595</v>
      </c>
      <c r="C4">
        <v>0.39285725458078991</v>
      </c>
      <c r="F4">
        <v>0.24859799040313599</v>
      </c>
      <c r="G4">
        <v>0.29406013218034782</v>
      </c>
      <c r="M4">
        <v>0.876</v>
      </c>
      <c r="N4">
        <v>0.95599999999999996</v>
      </c>
    </row>
    <row r="5" spans="1:14" x14ac:dyDescent="0.25">
      <c r="B5">
        <v>0.10980933789115473</v>
      </c>
      <c r="C5">
        <v>0.16585229264014853</v>
      </c>
      <c r="F5">
        <v>0.86057338490810298</v>
      </c>
      <c r="G5">
        <v>0.73176798222095463</v>
      </c>
      <c r="M5">
        <v>0.80500000000000005</v>
      </c>
      <c r="N5">
        <v>0.77600000000000002</v>
      </c>
    </row>
    <row r="6" spans="1:14" x14ac:dyDescent="0.25">
      <c r="B6">
        <v>0.21779617458223022</v>
      </c>
      <c r="C6">
        <v>0.10226484950983519</v>
      </c>
      <c r="F6">
        <v>0.21982405993811741</v>
      </c>
      <c r="G6">
        <v>0.17299184284963726</v>
      </c>
      <c r="M6">
        <v>0.75</v>
      </c>
      <c r="N6">
        <v>0.72299999999999998</v>
      </c>
    </row>
    <row r="7" spans="1:14" x14ac:dyDescent="0.25">
      <c r="B7">
        <v>0.11036927847678496</v>
      </c>
      <c r="C7">
        <v>7.250199890353079E-2</v>
      </c>
      <c r="F7">
        <v>0.27653742689991073</v>
      </c>
      <c r="G7">
        <v>0.22487839109780458</v>
      </c>
      <c r="M7">
        <v>0.77800000000000002</v>
      </c>
      <c r="N7">
        <v>0.64300000000000002</v>
      </c>
    </row>
    <row r="8" spans="1:14" x14ac:dyDescent="0.25">
      <c r="B8">
        <v>0.16131062371472185</v>
      </c>
      <c r="C8">
        <v>0.10633872610015083</v>
      </c>
      <c r="F8">
        <v>0.12581797646818177</v>
      </c>
      <c r="G8">
        <v>0.17847806044073919</v>
      </c>
      <c r="M8">
        <v>0.80600000000000005</v>
      </c>
      <c r="N8">
        <v>0.58699999999999997</v>
      </c>
    </row>
    <row r="9" spans="1:14" x14ac:dyDescent="0.25">
      <c r="B9">
        <v>9.0859520627562446E-2</v>
      </c>
      <c r="C9">
        <v>0.14578217299137047</v>
      </c>
      <c r="F9">
        <v>0.45522072986339912</v>
      </c>
      <c r="G9">
        <v>0.50817316865136408</v>
      </c>
      <c r="M9">
        <v>0.876</v>
      </c>
      <c r="N9">
        <v>0.59799999999999998</v>
      </c>
    </row>
    <row r="10" spans="1:14" x14ac:dyDescent="0.25">
      <c r="B10">
        <v>0.10045500232603241</v>
      </c>
      <c r="C10">
        <v>0.32955770216155383</v>
      </c>
      <c r="F10">
        <v>0.16528712576008009</v>
      </c>
      <c r="G10">
        <v>9.0656684997663911E-2</v>
      </c>
      <c r="M10">
        <v>0.91500000000000004</v>
      </c>
      <c r="N10">
        <v>0.63200000000000001</v>
      </c>
    </row>
    <row r="11" spans="1:14" x14ac:dyDescent="0.25">
      <c r="B11">
        <v>0.19899655450699075</v>
      </c>
      <c r="C11">
        <v>0.54028402477598503</v>
      </c>
      <c r="F11">
        <v>0.13802505085189432</v>
      </c>
      <c r="G11">
        <v>0.18245309534443757</v>
      </c>
      <c r="M11">
        <v>0.78100000000000003</v>
      </c>
      <c r="N11">
        <v>0.86699999999999999</v>
      </c>
    </row>
    <row r="12" spans="1:14" x14ac:dyDescent="0.25">
      <c r="B12">
        <v>0.21557870261697967</v>
      </c>
      <c r="C12">
        <v>0.28725867422983453</v>
      </c>
      <c r="F12">
        <v>0.13538733314967166</v>
      </c>
      <c r="G12">
        <v>0.1120169190717223</v>
      </c>
      <c r="M12">
        <v>0.81</v>
      </c>
      <c r="N12">
        <v>0.88700000000000001</v>
      </c>
    </row>
    <row r="13" spans="1:14" x14ac:dyDescent="0.25">
      <c r="B13">
        <v>0.14602894037487052</v>
      </c>
      <c r="C13">
        <v>0.24417022109453435</v>
      </c>
      <c r="F13">
        <v>0.34454677289702751</v>
      </c>
      <c r="G13">
        <v>0.23850595820599835</v>
      </c>
      <c r="M13">
        <v>0.90100000000000002</v>
      </c>
      <c r="N13">
        <v>0.72099999999999997</v>
      </c>
    </row>
    <row r="14" spans="1:14" x14ac:dyDescent="0.25">
      <c r="B14">
        <v>0.4756461068252662</v>
      </c>
      <c r="C14">
        <v>0.62781094401768178</v>
      </c>
      <c r="F14">
        <v>0.47346139421427996</v>
      </c>
      <c r="G14">
        <v>0.30741200677223957</v>
      </c>
      <c r="M14">
        <v>0.74299999999999999</v>
      </c>
      <c r="N14">
        <v>0.78300000000000003</v>
      </c>
    </row>
    <row r="15" spans="1:14" x14ac:dyDescent="0.25">
      <c r="B15">
        <v>9.151240788067877E-2</v>
      </c>
      <c r="C15">
        <v>0.15284450448789169</v>
      </c>
      <c r="F15">
        <v>0.94281733169623649</v>
      </c>
      <c r="G15">
        <v>0.83172397229182538</v>
      </c>
      <c r="M15">
        <v>0.873</v>
      </c>
      <c r="N15">
        <v>0.88</v>
      </c>
    </row>
    <row r="16" spans="1:14" x14ac:dyDescent="0.25">
      <c r="B16">
        <v>0.18460012508897095</v>
      </c>
      <c r="C16">
        <v>0.50008012241342614</v>
      </c>
      <c r="F16">
        <v>0.58112431963880196</v>
      </c>
      <c r="G16">
        <v>0.6721919056651221</v>
      </c>
      <c r="M16">
        <v>0.89700000000000002</v>
      </c>
      <c r="N16">
        <v>0.91</v>
      </c>
    </row>
    <row r="17" spans="2:14" x14ac:dyDescent="0.25">
      <c r="B17">
        <v>6.1437116348567036E-2</v>
      </c>
      <c r="C17">
        <v>0.23238845055648238</v>
      </c>
      <c r="F17">
        <v>1</v>
      </c>
      <c r="G17">
        <v>1</v>
      </c>
      <c r="M17">
        <v>0.81499999999999995</v>
      </c>
      <c r="N17">
        <v>0.67800000000000005</v>
      </c>
    </row>
    <row r="18" spans="2:14" x14ac:dyDescent="0.25">
      <c r="B18">
        <v>5.5567019094704719E-2</v>
      </c>
      <c r="C18">
        <v>0.15957347089415641</v>
      </c>
      <c r="F18">
        <v>0.64162222441815175</v>
      </c>
      <c r="G18">
        <v>0.79905314694187179</v>
      </c>
      <c r="M18">
        <v>0.9</v>
      </c>
      <c r="N18">
        <v>0.745</v>
      </c>
    </row>
    <row r="19" spans="2:14" x14ac:dyDescent="0.25">
      <c r="B19">
        <v>0.25474478806030659</v>
      </c>
      <c r="C19">
        <v>0.45535836472746871</v>
      </c>
      <c r="F19">
        <v>0.15323136791936295</v>
      </c>
      <c r="G19">
        <v>0.18000843308281608</v>
      </c>
      <c r="M19">
        <v>0.76700000000000002</v>
      </c>
      <c r="N19">
        <v>0.58899999999999997</v>
      </c>
    </row>
    <row r="20" spans="2:14" x14ac:dyDescent="0.25">
      <c r="B20">
        <v>0.36145555322429518</v>
      </c>
      <c r="C20">
        <v>0.58031058079021203</v>
      </c>
      <c r="F20">
        <v>0.45576720892968803</v>
      </c>
      <c r="G20">
        <v>0.39459774933273428</v>
      </c>
      <c r="M20">
        <v>0.623</v>
      </c>
      <c r="N20">
        <v>0.82299999999999995</v>
      </c>
    </row>
    <row r="21" spans="2:14" x14ac:dyDescent="0.25">
      <c r="B21">
        <v>0.23478985352540979</v>
      </c>
      <c r="C21">
        <v>0.18240814821575843</v>
      </c>
      <c r="F21">
        <v>0.33641308955162413</v>
      </c>
      <c r="G21">
        <v>0.4210325342312628</v>
      </c>
      <c r="M21">
        <v>0.93400000000000005</v>
      </c>
      <c r="N21">
        <v>0.76800000000000002</v>
      </c>
    </row>
    <row r="22" spans="2:14" x14ac:dyDescent="0.25">
      <c r="B22">
        <v>0.14463994495538535</v>
      </c>
      <c r="C22">
        <v>0.32086847718646638</v>
      </c>
      <c r="F22">
        <v>0.67609667031300413</v>
      </c>
      <c r="G22">
        <v>0.46628836579430738</v>
      </c>
      <c r="M22">
        <v>0.79100000000000004</v>
      </c>
      <c r="N22">
        <v>0.745</v>
      </c>
    </row>
    <row r="23" spans="2:14" x14ac:dyDescent="0.25">
      <c r="B23">
        <v>0.26577237392675646</v>
      </c>
      <c r="C23">
        <v>0.29602085645922416</v>
      </c>
      <c r="F23">
        <v>0.49489542444552287</v>
      </c>
      <c r="G23">
        <v>0.33321241345831559</v>
      </c>
      <c r="M23">
        <v>0.65</v>
      </c>
      <c r="N23">
        <v>0.69299999999999995</v>
      </c>
    </row>
    <row r="24" spans="2:14" x14ac:dyDescent="0.25">
      <c r="B24">
        <v>0.23256570496130702</v>
      </c>
      <c r="C24">
        <v>0.30249177055228099</v>
      </c>
      <c r="F24">
        <v>0.22047752944097027</v>
      </c>
      <c r="G24">
        <v>0.36634912132076813</v>
      </c>
      <c r="M24">
        <v>0.67900000000000005</v>
      </c>
      <c r="N24">
        <v>0.89700000000000002</v>
      </c>
    </row>
    <row r="25" spans="2:14" x14ac:dyDescent="0.25">
      <c r="B25">
        <v>0.21559768098064622</v>
      </c>
      <c r="C25">
        <v>0.31885947741619391</v>
      </c>
      <c r="F25">
        <v>0.15760812557261103</v>
      </c>
      <c r="G25">
        <v>0.41476319253523458</v>
      </c>
      <c r="M25">
        <v>0.74</v>
      </c>
      <c r="N25">
        <v>0.88900000000000001</v>
      </c>
    </row>
    <row r="26" spans="2:14" x14ac:dyDescent="0.25">
      <c r="B26">
        <v>0.24463121280523295</v>
      </c>
      <c r="C26">
        <v>0.39513749119656677</v>
      </c>
      <c r="F26">
        <v>0.1328571822281864</v>
      </c>
      <c r="G26">
        <v>0.35813836505175245</v>
      </c>
      <c r="M26">
        <v>0.78</v>
      </c>
      <c r="N26">
        <v>0.93400000000000005</v>
      </c>
    </row>
    <row r="27" spans="2:14" x14ac:dyDescent="0.25">
      <c r="B27">
        <v>1.9470223972554237E-2</v>
      </c>
      <c r="C27">
        <v>8.2644805241249134E-2</v>
      </c>
      <c r="F27">
        <v>0.21494624961843395</v>
      </c>
      <c r="G27">
        <v>0.26117857723436644</v>
      </c>
      <c r="M27">
        <v>0.874</v>
      </c>
      <c r="N27">
        <v>0.89700000000000002</v>
      </c>
    </row>
    <row r="28" spans="2:14" x14ac:dyDescent="0.25">
      <c r="B28">
        <v>0.87501990493890092</v>
      </c>
      <c r="C28">
        <v>1</v>
      </c>
      <c r="F28">
        <v>0.14956110343292595</v>
      </c>
      <c r="G28">
        <v>0.41697136697305226</v>
      </c>
      <c r="M28">
        <v>0.67400000000000004</v>
      </c>
      <c r="N28">
        <v>0.53200000000000003</v>
      </c>
    </row>
    <row r="29" spans="2:14" x14ac:dyDescent="0.25">
      <c r="B29">
        <v>0.67295795041242723</v>
      </c>
      <c r="C29">
        <v>0.64798750451672804</v>
      </c>
      <c r="F29">
        <v>0.15130071972812484</v>
      </c>
      <c r="G29">
        <v>0.33787731698520485</v>
      </c>
      <c r="M29">
        <v>0.84599999999999997</v>
      </c>
      <c r="N29">
        <v>0.874</v>
      </c>
    </row>
    <row r="30" spans="2:14" x14ac:dyDescent="0.25">
      <c r="B30">
        <v>0.41364274129372824</v>
      </c>
      <c r="C30">
        <v>0.55171308509353101</v>
      </c>
      <c r="F30">
        <v>0.53166429649491576</v>
      </c>
      <c r="G30">
        <v>0.38180915164689488</v>
      </c>
      <c r="M30">
        <v>0.91400000000000003</v>
      </c>
      <c r="N30">
        <v>0.628</v>
      </c>
    </row>
    <row r="31" spans="2:14" x14ac:dyDescent="0.25">
      <c r="B31">
        <v>0.28640353752493014</v>
      </c>
      <c r="C31">
        <v>0.61959881898352864</v>
      </c>
      <c r="F31">
        <v>0.31824153410663353</v>
      </c>
      <c r="G31">
        <v>0.50838945678596914</v>
      </c>
      <c r="M31">
        <v>0.68400000000000005</v>
      </c>
      <c r="N31">
        <v>0.91200000000000003</v>
      </c>
    </row>
    <row r="32" spans="2:14" x14ac:dyDescent="0.25">
      <c r="B32">
        <v>0.17746978037301789</v>
      </c>
      <c r="C32">
        <v>0.39913009159364932</v>
      </c>
      <c r="F32">
        <v>0.42881389731370173</v>
      </c>
      <c r="G32">
        <v>0.65771878586541421</v>
      </c>
      <c r="M32">
        <v>0.56399999999999995</v>
      </c>
      <c r="N32">
        <v>0.76400000000000001</v>
      </c>
    </row>
    <row r="33" spans="2:14" x14ac:dyDescent="0.25">
      <c r="B33">
        <v>0.14851189914487489</v>
      </c>
      <c r="C33">
        <v>0.28283790161656164</v>
      </c>
      <c r="F33">
        <v>0.1286809399523772</v>
      </c>
      <c r="G33">
        <v>0.38140982163674436</v>
      </c>
      <c r="M33">
        <v>0.76800000000000002</v>
      </c>
      <c r="N33">
        <v>0.78900000000000003</v>
      </c>
    </row>
    <row r="34" spans="2:14" x14ac:dyDescent="0.25">
      <c r="B34">
        <v>0.14203612397466236</v>
      </c>
      <c r="C34">
        <v>0.2064586163457941</v>
      </c>
      <c r="F34">
        <v>0.33715018135455344</v>
      </c>
      <c r="G34">
        <v>0.66604585155493856</v>
      </c>
      <c r="M34">
        <v>0.88900000000000001</v>
      </c>
      <c r="N34">
        <v>0.872</v>
      </c>
    </row>
    <row r="35" spans="2:14" x14ac:dyDescent="0.25">
      <c r="B35">
        <v>8.6625347807428588E-2</v>
      </c>
      <c r="C35">
        <v>0.12056022132918066</v>
      </c>
      <c r="F35">
        <v>0.74360905044782466</v>
      </c>
      <c r="G35">
        <v>0.67125053816475866</v>
      </c>
      <c r="M35">
        <v>0.88300000000000001</v>
      </c>
      <c r="N35">
        <v>0.88700000000000001</v>
      </c>
    </row>
    <row r="36" spans="2:14" x14ac:dyDescent="0.25">
      <c r="B36">
        <v>0.26625923992652378</v>
      </c>
      <c r="C36">
        <v>0.19383149559125817</v>
      </c>
      <c r="F36">
        <v>0.64984173065047568</v>
      </c>
      <c r="G36">
        <v>0.6817823242002331</v>
      </c>
      <c r="M36">
        <v>0.92100000000000004</v>
      </c>
      <c r="N36">
        <v>0.88900000000000001</v>
      </c>
    </row>
    <row r="37" spans="2:14" x14ac:dyDescent="0.25">
      <c r="B37">
        <v>0.11169660735726496</v>
      </c>
      <c r="C37">
        <v>0.13030077153015873</v>
      </c>
      <c r="F37">
        <v>0.6465586122638286</v>
      </c>
      <c r="G37">
        <v>0.82708525188100179</v>
      </c>
      <c r="M37">
        <v>0.90100000000000002</v>
      </c>
      <c r="N37">
        <v>0.91200000000000003</v>
      </c>
    </row>
    <row r="38" spans="2:14" x14ac:dyDescent="0.25">
      <c r="B38">
        <v>0.14314223137506235</v>
      </c>
      <c r="C38">
        <v>0.15604105011058622</v>
      </c>
      <c r="F38">
        <v>0.28867230107716629</v>
      </c>
      <c r="G38">
        <v>0.25337054008445364</v>
      </c>
      <c r="M38">
        <v>0.879</v>
      </c>
      <c r="N38">
        <v>0.57399999999999995</v>
      </c>
    </row>
    <row r="39" spans="2:14" x14ac:dyDescent="0.25">
      <c r="B39">
        <v>0.19603072518220149</v>
      </c>
      <c r="C39">
        <v>0.15253340494975157</v>
      </c>
      <c r="F39">
        <v>0.15968851845909879</v>
      </c>
      <c r="G39">
        <v>0.33267065589450545</v>
      </c>
      <c r="M39">
        <v>0.89800000000000002</v>
      </c>
      <c r="N39">
        <v>0.63400000000000001</v>
      </c>
    </row>
    <row r="40" spans="2:14" x14ac:dyDescent="0.25">
      <c r="B40">
        <v>9.1824262875886603E-2</v>
      </c>
      <c r="C40">
        <v>0.12594439208735567</v>
      </c>
      <c r="F40">
        <v>0.40557025116764711</v>
      </c>
      <c r="G40">
        <v>0.22399901729836713</v>
      </c>
      <c r="M40">
        <v>0.79800000000000004</v>
      </c>
      <c r="N40">
        <v>0.68899999999999995</v>
      </c>
    </row>
    <row r="41" spans="2:14" x14ac:dyDescent="0.25">
      <c r="B41">
        <v>8.3473204574511128E-2</v>
      </c>
      <c r="C41">
        <v>0.13285711591404331</v>
      </c>
      <c r="F41">
        <v>0.10519873971343539</v>
      </c>
      <c r="G41">
        <v>0.11164247251933758</v>
      </c>
      <c r="M41">
        <v>0.93400000000000005</v>
      </c>
      <c r="N41">
        <v>0.61199999999999999</v>
      </c>
    </row>
    <row r="42" spans="2:14" x14ac:dyDescent="0.25">
      <c r="B42">
        <v>0.37984106645576327</v>
      </c>
      <c r="C42">
        <v>0.35674511372786244</v>
      </c>
      <c r="F42">
        <v>0.63208970136883835</v>
      </c>
      <c r="G42">
        <v>0.52677104898965488</v>
      </c>
    </row>
    <row r="43" spans="2:14" x14ac:dyDescent="0.25">
      <c r="B43">
        <v>0.20052407620974846</v>
      </c>
      <c r="C43">
        <v>0.12560970534632726</v>
      </c>
      <c r="F43">
        <v>0.65615097031733194</v>
      </c>
      <c r="G43">
        <v>0.50302052335910108</v>
      </c>
      <c r="L43" t="s">
        <v>7</v>
      </c>
      <c r="M43">
        <f>AVERAGE(M4:M41)</f>
        <v>0.81360526315789472</v>
      </c>
      <c r="N43">
        <f>AVERAGE(N4:N41)</f>
        <v>0.76813157894736828</v>
      </c>
    </row>
    <row r="44" spans="2:14" x14ac:dyDescent="0.25">
      <c r="B44">
        <v>0.24600601388070159</v>
      </c>
      <c r="C44">
        <v>0.2441843329140663</v>
      </c>
      <c r="F44">
        <v>0.67835625384251286</v>
      </c>
      <c r="G44">
        <v>0.71323529474248282</v>
      </c>
      <c r="L44" t="s">
        <v>19</v>
      </c>
      <c r="M44">
        <f>COUNT(M4:M41)</f>
        <v>38</v>
      </c>
      <c r="N44">
        <f>COUNT(N4:N41)</f>
        <v>38</v>
      </c>
    </row>
    <row r="45" spans="2:14" x14ac:dyDescent="0.25">
      <c r="B45">
        <v>0.21553096756376849</v>
      </c>
      <c r="C45">
        <v>0.47716158421865412</v>
      </c>
      <c r="F45">
        <v>0.39616751034721176</v>
      </c>
      <c r="G45">
        <v>0.51597171829568433</v>
      </c>
      <c r="L45" t="s">
        <v>20</v>
      </c>
      <c r="M45">
        <f>_xlfn.STDEV.S(M4:M41)</f>
        <v>9.463372905182002E-2</v>
      </c>
      <c r="N45">
        <f>_xlfn.STDEV.S(N4:N41)</f>
        <v>0.12432459065157908</v>
      </c>
    </row>
    <row r="46" spans="2:14" x14ac:dyDescent="0.25">
      <c r="B46">
        <v>0.37531280785626447</v>
      </c>
      <c r="C46">
        <v>0.27382970582030963</v>
      </c>
      <c r="F46">
        <v>0.57710788188381557</v>
      </c>
      <c r="G46">
        <v>0.42993080974115688</v>
      </c>
      <c r="L46" t="s">
        <v>9</v>
      </c>
      <c r="M46">
        <f>M45/SQRT(M44)</f>
        <v>1.5351618013689774E-2</v>
      </c>
      <c r="N46">
        <f>N45/SQRT(N44)</f>
        <v>2.0168111776999474E-2</v>
      </c>
    </row>
    <row r="47" spans="2:14" x14ac:dyDescent="0.25">
      <c r="B47">
        <v>1</v>
      </c>
      <c r="C47">
        <v>0.85707415947154375</v>
      </c>
      <c r="F47">
        <v>0.24590122362059619</v>
      </c>
      <c r="G47">
        <v>0.1102205463650525</v>
      </c>
    </row>
    <row r="48" spans="2:14" x14ac:dyDescent="0.25">
      <c r="B48">
        <v>0.42070195657466508</v>
      </c>
      <c r="C48">
        <v>0.36986074431971422</v>
      </c>
      <c r="F48">
        <v>0.57967780055326945</v>
      </c>
      <c r="G48">
        <v>0.70732063979398851</v>
      </c>
    </row>
    <row r="49" spans="6:7" x14ac:dyDescent="0.25">
      <c r="F49">
        <v>0.40322075794707884</v>
      </c>
      <c r="G49">
        <v>0.61114275140351482</v>
      </c>
    </row>
    <row r="50" spans="6:7" x14ac:dyDescent="0.25">
      <c r="F50">
        <v>0.91279970289981804</v>
      </c>
      <c r="G50">
        <v>0.61444856225625444</v>
      </c>
    </row>
    <row r="51" spans="6:7" x14ac:dyDescent="0.25">
      <c r="F51">
        <v>0.47933512726570066</v>
      </c>
      <c r="G51">
        <v>0.55420824034049088</v>
      </c>
    </row>
    <row r="52" spans="6:7" x14ac:dyDescent="0.25">
      <c r="F52">
        <v>0.3170035992169683</v>
      </c>
      <c r="G52">
        <v>0.51047037468144074</v>
      </c>
    </row>
    <row r="53" spans="6:7" x14ac:dyDescent="0.25">
      <c r="F53">
        <v>0.31919213522836692</v>
      </c>
      <c r="G53">
        <v>0.54971478173815935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5" x14ac:dyDescent="0.25"/>
  <cols>
    <col min="2" max="2" width="13.7109375" customWidth="1"/>
    <col min="3" max="3" width="20" customWidth="1"/>
  </cols>
  <sheetData>
    <row r="1" spans="1:3" x14ac:dyDescent="0.25">
      <c r="A1" s="1" t="s">
        <v>3</v>
      </c>
    </row>
    <row r="3" spans="1:3" x14ac:dyDescent="0.25">
      <c r="B3" t="s">
        <v>4</v>
      </c>
      <c r="C3" t="s">
        <v>5</v>
      </c>
    </row>
    <row r="4" spans="1:3" x14ac:dyDescent="0.25">
      <c r="B4">
        <v>1</v>
      </c>
      <c r="C4">
        <v>8.6107243613744195</v>
      </c>
    </row>
    <row r="5" spans="1:3" x14ac:dyDescent="0.25">
      <c r="A5" s="2" t="s">
        <v>6</v>
      </c>
      <c r="B5">
        <v>1</v>
      </c>
      <c r="C5">
        <v>18.157800265855027</v>
      </c>
    </row>
    <row r="6" spans="1:3" x14ac:dyDescent="0.25">
      <c r="B6">
        <v>1</v>
      </c>
      <c r="C6">
        <v>16.180482357338228</v>
      </c>
    </row>
    <row r="7" spans="1:3" x14ac:dyDescent="0.25">
      <c r="A7" t="s">
        <v>7</v>
      </c>
      <c r="B7">
        <f>AVERAGE(B4:B6)</f>
        <v>1</v>
      </c>
      <c r="C7">
        <f>AVERAGE(C4:C6)</f>
        <v>14.316335661522558</v>
      </c>
    </row>
    <row r="8" spans="1:3" x14ac:dyDescent="0.25">
      <c r="A8" t="s">
        <v>8</v>
      </c>
      <c r="C8">
        <f>_xlfn.STDEV.S(C4:C6)</f>
        <v>5.0391414704410558</v>
      </c>
    </row>
    <row r="9" spans="1:3" x14ac:dyDescent="0.25">
      <c r="A9" t="s">
        <v>9</v>
      </c>
      <c r="C9">
        <f>C8/SQRT(3)</f>
        <v>2.9093496844437503</v>
      </c>
    </row>
    <row r="11" spans="1:3" x14ac:dyDescent="0.25">
      <c r="B11">
        <v>1</v>
      </c>
      <c r="C11">
        <v>5.0493687185721825</v>
      </c>
    </row>
    <row r="12" spans="1:3" x14ac:dyDescent="0.25">
      <c r="A12" t="s">
        <v>10</v>
      </c>
      <c r="B12">
        <v>1</v>
      </c>
      <c r="C12">
        <v>8.2867396430559292</v>
      </c>
    </row>
    <row r="13" spans="1:3" x14ac:dyDescent="0.25">
      <c r="B13">
        <v>1</v>
      </c>
      <c r="C13">
        <v>18.132647300251385</v>
      </c>
    </row>
    <row r="14" spans="1:3" x14ac:dyDescent="0.25">
      <c r="A14" t="s">
        <v>7</v>
      </c>
      <c r="B14">
        <f>AVERAGE(B11:B13)</f>
        <v>1</v>
      </c>
      <c r="C14">
        <f>AVERAGE(C11:C13)</f>
        <v>10.4895852206265</v>
      </c>
    </row>
    <row r="15" spans="1:3" x14ac:dyDescent="0.25">
      <c r="A15" t="s">
        <v>8</v>
      </c>
      <c r="C15">
        <f>_xlfn.STDEV.S(C11:C13)</f>
        <v>6.8141353883249991</v>
      </c>
    </row>
    <row r="16" spans="1:3" x14ac:dyDescent="0.25">
      <c r="A16" t="s">
        <v>9</v>
      </c>
      <c r="C16">
        <f>C15/SQRT(3)</f>
        <v>3.9341429007439936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K1" sqref="K1"/>
    </sheetView>
  </sheetViews>
  <sheetFormatPr defaultRowHeight="15" x14ac:dyDescent="0.25"/>
  <cols>
    <col min="3" max="3" width="10.85546875" customWidth="1"/>
    <col min="5" max="5" width="12.7109375" customWidth="1"/>
    <col min="7" max="7" width="12.7109375" customWidth="1"/>
  </cols>
  <sheetData>
    <row r="1" spans="1:14" x14ac:dyDescent="0.25">
      <c r="A1" s="1" t="s">
        <v>11</v>
      </c>
      <c r="K1" s="1" t="s">
        <v>21</v>
      </c>
    </row>
    <row r="3" spans="1:14" x14ac:dyDescent="0.25">
      <c r="B3" t="s">
        <v>12</v>
      </c>
      <c r="D3" t="s">
        <v>13</v>
      </c>
      <c r="F3" t="s">
        <v>14</v>
      </c>
      <c r="L3" t="s">
        <v>17</v>
      </c>
      <c r="M3" t="s">
        <v>18</v>
      </c>
      <c r="N3" t="s">
        <v>14</v>
      </c>
    </row>
    <row r="4" spans="1:14" x14ac:dyDescent="0.25">
      <c r="B4" t="s">
        <v>15</v>
      </c>
      <c r="C4" t="s">
        <v>16</v>
      </c>
      <c r="D4" t="s">
        <v>15</v>
      </c>
      <c r="E4" t="s">
        <v>16</v>
      </c>
      <c r="F4" t="s">
        <v>15</v>
      </c>
      <c r="G4" t="s">
        <v>16</v>
      </c>
      <c r="L4">
        <v>0.81599999999999995</v>
      </c>
      <c r="M4">
        <v>0.81299999999999994</v>
      </c>
      <c r="N4">
        <v>0.78700000000000003</v>
      </c>
    </row>
    <row r="5" spans="1:14" x14ac:dyDescent="0.25">
      <c r="B5">
        <v>0.60422085726811348</v>
      </c>
      <c r="C5">
        <v>0.45151449913415287</v>
      </c>
      <c r="D5">
        <v>0.35755701233550635</v>
      </c>
      <c r="E5">
        <v>0.23581916375555023</v>
      </c>
      <c r="F5">
        <v>0.18433143487073589</v>
      </c>
      <c r="G5">
        <v>0.11668942549861785</v>
      </c>
      <c r="L5">
        <v>0.86399999999999999</v>
      </c>
      <c r="M5">
        <v>0.78600000000000003</v>
      </c>
      <c r="N5">
        <v>0.875</v>
      </c>
    </row>
    <row r="6" spans="1:14" x14ac:dyDescent="0.25">
      <c r="B6">
        <v>0.2216683407928646</v>
      </c>
      <c r="C6">
        <v>0.19703980999272894</v>
      </c>
      <c r="D6">
        <v>0.5947595087911548</v>
      </c>
      <c r="E6">
        <v>0.55491003062787136</v>
      </c>
      <c r="F6">
        <v>0.18080140843482495</v>
      </c>
      <c r="G6">
        <v>0.15089643396439403</v>
      </c>
      <c r="L6">
        <v>0.94399999999999995</v>
      </c>
      <c r="M6">
        <v>0.79400000000000004</v>
      </c>
      <c r="N6">
        <v>0.82299999999999995</v>
      </c>
    </row>
    <row r="7" spans="1:14" x14ac:dyDescent="0.25">
      <c r="B7">
        <v>0.36380678639793662</v>
      </c>
      <c r="C7">
        <v>0.27785378979854658</v>
      </c>
      <c r="D7">
        <v>0.39870850932707058</v>
      </c>
      <c r="E7">
        <v>0.22693388778157345</v>
      </c>
      <c r="F7">
        <v>0.24940182352369603</v>
      </c>
      <c r="G7">
        <v>0.17333768007777323</v>
      </c>
      <c r="L7">
        <v>0.79600000000000004</v>
      </c>
      <c r="M7">
        <v>0.93200000000000005</v>
      </c>
      <c r="N7">
        <v>0.85899999999999999</v>
      </c>
    </row>
    <row r="8" spans="1:14" x14ac:dyDescent="0.25">
      <c r="B8">
        <v>0.71907910100416361</v>
      </c>
      <c r="C8">
        <v>0.52877637527982135</v>
      </c>
      <c r="D8">
        <v>0.25183451448776722</v>
      </c>
      <c r="E8">
        <v>0.12978525771644031</v>
      </c>
      <c r="F8">
        <v>0.12196179339216701</v>
      </c>
      <c r="G8">
        <v>0.10508689765296086</v>
      </c>
      <c r="L8">
        <v>0.88600000000000001</v>
      </c>
      <c r="M8">
        <v>0.77400000000000002</v>
      </c>
      <c r="N8">
        <v>0.89700000000000002</v>
      </c>
    </row>
    <row r="9" spans="1:14" x14ac:dyDescent="0.25">
      <c r="B9">
        <v>1.1509328170558251</v>
      </c>
      <c r="C9">
        <v>1.1917488547886004</v>
      </c>
      <c r="D9">
        <v>0.19025585026167524</v>
      </c>
      <c r="E9">
        <v>0.19628158079163174</v>
      </c>
      <c r="F9">
        <v>0.21788145577536674</v>
      </c>
      <c r="G9">
        <v>0.14138399169232949</v>
      </c>
      <c r="L9">
        <v>0.77300000000000002</v>
      </c>
      <c r="M9">
        <v>0.76600000000000001</v>
      </c>
      <c r="N9">
        <v>0.88700000000000001</v>
      </c>
    </row>
    <row r="10" spans="1:14" x14ac:dyDescent="0.25">
      <c r="B10">
        <v>1.7656485431001241</v>
      </c>
      <c r="C10">
        <v>1.5795405769430013</v>
      </c>
      <c r="D10">
        <v>0.20612417890356757</v>
      </c>
      <c r="E10">
        <v>0.1498519087196947</v>
      </c>
      <c r="F10">
        <v>0.22678174145136121</v>
      </c>
      <c r="G10">
        <v>0.19208371447087186</v>
      </c>
      <c r="L10">
        <v>0.76400000000000001</v>
      </c>
      <c r="M10">
        <v>0.72399999999999998</v>
      </c>
      <c r="N10">
        <v>0.89</v>
      </c>
    </row>
    <row r="11" spans="1:14" x14ac:dyDescent="0.25">
      <c r="B11">
        <v>0.8070915662501964</v>
      </c>
      <c r="C11">
        <v>0.93730012406518615</v>
      </c>
      <c r="D11">
        <v>0.2996024597847971</v>
      </c>
      <c r="E11">
        <v>0.17870744024168106</v>
      </c>
      <c r="F11">
        <v>0.26514748985369369</v>
      </c>
      <c r="G11">
        <v>0.21203346590895403</v>
      </c>
      <c r="L11">
        <v>0.81299999999999994</v>
      </c>
      <c r="M11">
        <v>0.88500000000000001</v>
      </c>
      <c r="N11">
        <v>0.85</v>
      </c>
    </row>
    <row r="12" spans="1:14" x14ac:dyDescent="0.25">
      <c r="B12">
        <v>0.75836716591367281</v>
      </c>
      <c r="C12">
        <v>0.67771169985634327</v>
      </c>
      <c r="D12">
        <v>0.22719783149283224</v>
      </c>
      <c r="E12">
        <v>0.16950103024893182</v>
      </c>
      <c r="F12">
        <v>0.30581596089331486</v>
      </c>
      <c r="G12">
        <v>0.19282323908813812</v>
      </c>
      <c r="L12">
        <v>0.80600000000000005</v>
      </c>
      <c r="M12">
        <v>0.89300000000000002</v>
      </c>
      <c r="N12">
        <v>0.83</v>
      </c>
    </row>
    <row r="13" spans="1:14" x14ac:dyDescent="0.25">
      <c r="B13">
        <v>0.59168582158025429</v>
      </c>
      <c r="C13">
        <v>0.58348252471603912</v>
      </c>
      <c r="D13">
        <v>0.44324610124093977</v>
      </c>
      <c r="E13">
        <v>0.30641464392875406</v>
      </c>
      <c r="F13">
        <v>0.25627300080752008</v>
      </c>
      <c r="G13">
        <v>0.15053509260671086</v>
      </c>
      <c r="L13">
        <v>0.79500000000000004</v>
      </c>
      <c r="M13">
        <v>0.76200000000000001</v>
      </c>
      <c r="N13">
        <v>0.81100000000000005</v>
      </c>
    </row>
    <row r="14" spans="1:14" x14ac:dyDescent="0.25">
      <c r="B14">
        <v>1.2831851412764304</v>
      </c>
      <c r="C14">
        <v>1.0389194062745228</v>
      </c>
      <c r="D14">
        <v>0.40881993158804847</v>
      </c>
      <c r="E14">
        <v>0.23712560394046661</v>
      </c>
      <c r="F14">
        <v>0.35018652067638983</v>
      </c>
      <c r="G14">
        <v>0.22243272219412022</v>
      </c>
      <c r="L14">
        <v>0.84599999999999997</v>
      </c>
      <c r="M14">
        <v>0.76200000000000001</v>
      </c>
      <c r="N14">
        <v>0.875</v>
      </c>
    </row>
    <row r="15" spans="1:14" x14ac:dyDescent="0.25">
      <c r="B15">
        <v>1.689183313606641</v>
      </c>
      <c r="C15">
        <v>1.4492807922093267</v>
      </c>
      <c r="D15">
        <v>0.13074680355159279</v>
      </c>
      <c r="E15">
        <v>0.16387266430976405</v>
      </c>
      <c r="F15">
        <v>0.26052255771939925</v>
      </c>
      <c r="G15">
        <v>0.11525763872205158</v>
      </c>
      <c r="L15">
        <v>0.73</v>
      </c>
      <c r="M15">
        <v>0.79500000000000004</v>
      </c>
      <c r="N15">
        <v>0.84</v>
      </c>
    </row>
    <row r="16" spans="1:14" x14ac:dyDescent="0.25">
      <c r="B16">
        <v>0.95308330290874843</v>
      </c>
      <c r="C16">
        <v>0.75425086620819526</v>
      </c>
      <c r="D16">
        <v>0.13991608657619206</v>
      </c>
      <c r="E16">
        <v>9.6110398082247001E-2</v>
      </c>
      <c r="F16">
        <v>0.34489374214193774</v>
      </c>
      <c r="G16">
        <v>0.23569422809973403</v>
      </c>
      <c r="L16">
        <v>0.78</v>
      </c>
      <c r="M16">
        <v>0.78300000000000003</v>
      </c>
      <c r="N16">
        <v>0.81299999999999994</v>
      </c>
    </row>
    <row r="17" spans="2:14" x14ac:dyDescent="0.25">
      <c r="B17">
        <v>1.3776489521259663</v>
      </c>
      <c r="C17">
        <v>0.95847031578782382</v>
      </c>
      <c r="D17">
        <v>0.45122399830904375</v>
      </c>
      <c r="E17">
        <v>0.3274230966225784</v>
      </c>
      <c r="F17">
        <v>0.29933277273532038</v>
      </c>
      <c r="G17">
        <v>0.13851095612595996</v>
      </c>
      <c r="L17">
        <v>0.7</v>
      </c>
      <c r="M17">
        <v>0.79</v>
      </c>
      <c r="N17">
        <v>0.92</v>
      </c>
    </row>
    <row r="18" spans="2:14" x14ac:dyDescent="0.25">
      <c r="B18">
        <v>0.82938997704082096</v>
      </c>
      <c r="C18">
        <v>0.67698866984385375</v>
      </c>
      <c r="D18">
        <v>0.72754822228237603</v>
      </c>
      <c r="E18">
        <v>0.53951144657590122</v>
      </c>
      <c r="F18">
        <v>0.28481494565799553</v>
      </c>
      <c r="G18">
        <v>0.16310752836108466</v>
      </c>
      <c r="L18">
        <v>0.79500000000000004</v>
      </c>
      <c r="M18">
        <v>0.997</v>
      </c>
      <c r="N18">
        <v>0.94</v>
      </c>
    </row>
    <row r="19" spans="2:14" x14ac:dyDescent="0.25">
      <c r="B19">
        <v>0.72245543126380218</v>
      </c>
      <c r="C19">
        <v>0.92620857124105793</v>
      </c>
      <c r="D19">
        <v>0.45931383744709925</v>
      </c>
      <c r="E19">
        <v>0.34048515377642019</v>
      </c>
      <c r="F19">
        <v>0.28209181296595021</v>
      </c>
      <c r="G19">
        <v>0.20801158542559581</v>
      </c>
      <c r="L19">
        <v>0.83399999999999996</v>
      </c>
      <c r="M19">
        <v>0.748</v>
      </c>
      <c r="N19">
        <v>0.79</v>
      </c>
    </row>
    <row r="20" spans="2:14" x14ac:dyDescent="0.25">
      <c r="B20">
        <v>1.3816870073071112</v>
      </c>
      <c r="C20">
        <v>1.1725756773058673</v>
      </c>
      <c r="D20">
        <v>0.31601089208069849</v>
      </c>
      <c r="E20">
        <v>0.22637208044371604</v>
      </c>
      <c r="F20">
        <v>0.37022186544931029</v>
      </c>
      <c r="G20">
        <v>0.18587390755902386</v>
      </c>
      <c r="L20">
        <v>0.83199999999999996</v>
      </c>
      <c r="M20">
        <v>0.80600000000000005</v>
      </c>
      <c r="N20">
        <v>0.81</v>
      </c>
    </row>
    <row r="21" spans="2:14" x14ac:dyDescent="0.25">
      <c r="B21">
        <v>0.57120402496014056</v>
      </c>
      <c r="C21">
        <v>0.46145067465900552</v>
      </c>
      <c r="D21">
        <v>0.47354490922429326</v>
      </c>
      <c r="E21">
        <v>0.32321778465855489</v>
      </c>
      <c r="F21">
        <v>0.23723490508776274</v>
      </c>
      <c r="G21">
        <v>0.12437395608474394</v>
      </c>
      <c r="L21">
        <v>0.86</v>
      </c>
      <c r="M21">
        <v>0.95299999999999996</v>
      </c>
      <c r="N21">
        <v>0.86699999999999999</v>
      </c>
    </row>
    <row r="22" spans="2:14" x14ac:dyDescent="0.25">
      <c r="B22">
        <v>0.37430020309226641</v>
      </c>
      <c r="C22">
        <v>0.45514421494959084</v>
      </c>
      <c r="D22">
        <v>0.53673973939503483</v>
      </c>
      <c r="E22">
        <v>0.34405346038313156</v>
      </c>
      <c r="F22">
        <v>0.25666896881089241</v>
      </c>
      <c r="G22">
        <v>0.18005693725153149</v>
      </c>
      <c r="L22">
        <v>0.95499999999999996</v>
      </c>
      <c r="M22">
        <v>0.79100000000000004</v>
      </c>
      <c r="N22">
        <v>0.83499999999999996</v>
      </c>
    </row>
    <row r="23" spans="2:14" x14ac:dyDescent="0.25">
      <c r="B23">
        <v>0.85465002229157427</v>
      </c>
      <c r="C23">
        <v>0.71918575668741458</v>
      </c>
      <c r="D23">
        <v>0.37764866719313328</v>
      </c>
      <c r="E23">
        <v>0.31949563772849621</v>
      </c>
      <c r="F23">
        <v>0.15867517004009343</v>
      </c>
      <c r="G23">
        <v>0.13135908131783519</v>
      </c>
      <c r="L23">
        <v>0.81399999999999995</v>
      </c>
      <c r="M23">
        <v>0.95</v>
      </c>
      <c r="N23">
        <v>0.83</v>
      </c>
    </row>
    <row r="24" spans="2:14" x14ac:dyDescent="0.25">
      <c r="B24">
        <v>0.3893894840380096</v>
      </c>
      <c r="C24">
        <v>0.418630017150047</v>
      </c>
      <c r="D24">
        <v>0.23240702350215917</v>
      </c>
      <c r="E24">
        <v>0.20062097852535113</v>
      </c>
      <c r="F24">
        <v>0.41972211892579697</v>
      </c>
      <c r="G24">
        <v>0.21887836253724471</v>
      </c>
      <c r="L24">
        <v>0.78600000000000003</v>
      </c>
      <c r="M24">
        <v>0.85</v>
      </c>
      <c r="N24">
        <v>0.87</v>
      </c>
    </row>
    <row r="25" spans="2:14" x14ac:dyDescent="0.25">
      <c r="B25">
        <v>0.74284785300976197</v>
      </c>
      <c r="C25">
        <v>0.53896205655209251</v>
      </c>
      <c r="D25">
        <v>0.44363499421105806</v>
      </c>
      <c r="E25">
        <v>0.23617737268496292</v>
      </c>
      <c r="F25">
        <v>0.2955419424624629</v>
      </c>
      <c r="G25">
        <v>0.13697029726855206</v>
      </c>
      <c r="L25">
        <v>0.874</v>
      </c>
      <c r="M25">
        <v>0.74</v>
      </c>
      <c r="N25">
        <v>0.85</v>
      </c>
    </row>
    <row r="26" spans="2:14" x14ac:dyDescent="0.25">
      <c r="B26">
        <v>0.50263067431284636</v>
      </c>
      <c r="C26">
        <v>0.29289270746635832</v>
      </c>
      <c r="D26">
        <v>0.5066651674070376</v>
      </c>
      <c r="E26">
        <v>0.33527208826664362</v>
      </c>
      <c r="F26">
        <v>0.34234988212364409</v>
      </c>
      <c r="G26">
        <v>0.26743211993371913</v>
      </c>
      <c r="L26">
        <v>0.88200000000000001</v>
      </c>
      <c r="M26">
        <v>0.78</v>
      </c>
      <c r="N26">
        <v>0.92</v>
      </c>
    </row>
    <row r="27" spans="2:14" x14ac:dyDescent="0.25">
      <c r="B27">
        <v>0.99239931677935778</v>
      </c>
      <c r="C27">
        <v>0.73948713854046322</v>
      </c>
      <c r="D27">
        <v>0.27481286729692694</v>
      </c>
      <c r="E27">
        <v>0.16256500574718322</v>
      </c>
      <c r="F27">
        <v>0.21256336619164676</v>
      </c>
      <c r="G27">
        <v>0.216896843109883</v>
      </c>
      <c r="M27">
        <v>0.874</v>
      </c>
    </row>
    <row r="28" spans="2:14" x14ac:dyDescent="0.25">
      <c r="D28">
        <v>0.45647562022902782</v>
      </c>
      <c r="E28">
        <v>0.18112174184963012</v>
      </c>
      <c r="M28">
        <v>0.88400000000000001</v>
      </c>
    </row>
    <row r="29" spans="2:14" x14ac:dyDescent="0.25">
      <c r="D29">
        <v>0.37263079484852807</v>
      </c>
      <c r="E29">
        <v>0.15207276879491782</v>
      </c>
      <c r="M29">
        <v>0.84599999999999997</v>
      </c>
    </row>
    <row r="30" spans="2:14" x14ac:dyDescent="0.25">
      <c r="D30">
        <v>0.2780146854734929</v>
      </c>
      <c r="E30">
        <v>0.12988271982669761</v>
      </c>
      <c r="M30">
        <v>0.91400000000000003</v>
      </c>
    </row>
    <row r="31" spans="2:14" x14ac:dyDescent="0.25">
      <c r="D31">
        <v>0.15551876429739001</v>
      </c>
      <c r="E31">
        <v>8.8843734360449275E-2</v>
      </c>
    </row>
    <row r="33" spans="11:14" x14ac:dyDescent="0.25">
      <c r="K33" t="s">
        <v>7</v>
      </c>
      <c r="L33">
        <f>AVERAGE(L4:L30)</f>
        <v>0.82369565217391305</v>
      </c>
      <c r="M33">
        <f t="shared" ref="M33:N33" si="0">AVERAGE(M4:M30)</f>
        <v>0.82933333333333337</v>
      </c>
      <c r="N33">
        <f t="shared" si="0"/>
        <v>0.85517391304347845</v>
      </c>
    </row>
    <row r="34" spans="11:14" x14ac:dyDescent="0.25">
      <c r="K34" t="s">
        <v>19</v>
      </c>
      <c r="L34">
        <f>COUNT(L4:L30)</f>
        <v>23</v>
      </c>
      <c r="M34">
        <f t="shared" ref="M34:N34" si="1">COUNT(M4:M30)</f>
        <v>27</v>
      </c>
      <c r="N34">
        <f t="shared" si="1"/>
        <v>23</v>
      </c>
    </row>
    <row r="35" spans="11:14" x14ac:dyDescent="0.25">
      <c r="K35" t="s">
        <v>20</v>
      </c>
      <c r="L35">
        <f>_xlfn.STDEV.S(L4:L30)</f>
        <v>6.0931731382983551E-2</v>
      </c>
      <c r="M35">
        <f t="shared" ref="M35:N35" si="2">_xlfn.STDEV.S(M4:M30)</f>
        <v>7.4177541697657334E-2</v>
      </c>
      <c r="N35">
        <f t="shared" si="2"/>
        <v>4.1776082950886709E-2</v>
      </c>
    </row>
    <row r="36" spans="11:14" x14ac:dyDescent="0.25">
      <c r="K36" t="s">
        <v>9</v>
      </c>
      <c r="L36">
        <f>L35/SQRT(L34)</f>
        <v>1.270514426680589E-2</v>
      </c>
      <c r="M36">
        <f t="shared" ref="M36:N36" si="3">M35/SQRT(M34)</f>
        <v>1.4275474555655717E-2</v>
      </c>
      <c r="N36">
        <f t="shared" si="3"/>
        <v>8.710915458103893E-3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workbookViewId="0">
      <selection sqref="A1:F1"/>
    </sheetView>
  </sheetViews>
  <sheetFormatPr defaultRowHeight="15" x14ac:dyDescent="0.25"/>
  <cols>
    <col min="2" max="2" width="10.85546875" customWidth="1"/>
    <col min="6" max="6" width="11.5703125" customWidth="1"/>
  </cols>
  <sheetData>
    <row r="1" spans="1:7" x14ac:dyDescent="0.25">
      <c r="A1" s="1" t="s">
        <v>24</v>
      </c>
      <c r="F1" s="1" t="s">
        <v>25</v>
      </c>
    </row>
    <row r="3" spans="1:7" x14ac:dyDescent="0.25">
      <c r="B3" t="s">
        <v>22</v>
      </c>
      <c r="C3" t="s">
        <v>23</v>
      </c>
      <c r="F3" t="s">
        <v>22</v>
      </c>
      <c r="G3" t="s">
        <v>23</v>
      </c>
    </row>
    <row r="4" spans="1:7" x14ac:dyDescent="0.25">
      <c r="B4">
        <v>0.37000164814658709</v>
      </c>
      <c r="C4">
        <v>0.32734269536148763</v>
      </c>
      <c r="F4">
        <v>0.69560453649160747</v>
      </c>
      <c r="G4">
        <v>0.43239814409768496</v>
      </c>
    </row>
    <row r="5" spans="1:7" x14ac:dyDescent="0.25">
      <c r="B5">
        <v>0.20818798337635122</v>
      </c>
      <c r="C5">
        <v>0.32382756647842098</v>
      </c>
      <c r="F5">
        <v>1</v>
      </c>
      <c r="G5">
        <v>1</v>
      </c>
    </row>
    <row r="6" spans="1:7" x14ac:dyDescent="0.25">
      <c r="B6">
        <v>0.14325538270615928</v>
      </c>
      <c r="C6">
        <v>0.11901427119361616</v>
      </c>
      <c r="F6">
        <v>0.60678903905010129</v>
      </c>
      <c r="G6">
        <v>0.43767350021429352</v>
      </c>
    </row>
    <row r="7" spans="1:7" x14ac:dyDescent="0.25">
      <c r="B7">
        <v>7.8880617118107621E-2</v>
      </c>
      <c r="C7">
        <v>0.1945924127932519</v>
      </c>
      <c r="F7">
        <v>0.2927223484454069</v>
      </c>
      <c r="G7">
        <v>0.16454852646024007</v>
      </c>
    </row>
    <row r="8" spans="1:7" x14ac:dyDescent="0.25">
      <c r="B8">
        <v>0.14302198918711656</v>
      </c>
      <c r="C8">
        <v>0.13621261712103905</v>
      </c>
      <c r="F8">
        <v>0.25934231051545698</v>
      </c>
      <c r="G8">
        <v>8.8787372908949835E-2</v>
      </c>
    </row>
    <row r="9" spans="1:7" x14ac:dyDescent="0.25">
      <c r="B9">
        <v>7.0588335493327353E-2</v>
      </c>
      <c r="C9">
        <v>8.7007802078424165E-2</v>
      </c>
      <c r="F9">
        <v>0.17460773383873951</v>
      </c>
      <c r="G9">
        <v>0.12792511733388875</v>
      </c>
    </row>
    <row r="10" spans="1:7" x14ac:dyDescent="0.25">
      <c r="B10">
        <v>0.12665536334815009</v>
      </c>
      <c r="C10">
        <v>0.19567151392671997</v>
      </c>
      <c r="F10">
        <v>0.63309554901670351</v>
      </c>
      <c r="G10">
        <v>0.79404734547178024</v>
      </c>
    </row>
    <row r="11" spans="1:7" x14ac:dyDescent="0.25">
      <c r="B11">
        <v>0.50935627562250407</v>
      </c>
      <c r="C11">
        <v>0.48086224249346998</v>
      </c>
      <c r="F11">
        <v>0.40513114356028629</v>
      </c>
      <c r="G11">
        <v>0.44772029027436538</v>
      </c>
    </row>
    <row r="12" spans="1:7" x14ac:dyDescent="0.25">
      <c r="B12">
        <v>1.2434962086808924E-2</v>
      </c>
      <c r="C12">
        <v>7.9481801806839156E-2</v>
      </c>
      <c r="F12">
        <v>0.33642432400208783</v>
      </c>
      <c r="G12">
        <v>0.34539517901792999</v>
      </c>
    </row>
    <row r="13" spans="1:7" x14ac:dyDescent="0.25">
      <c r="B13">
        <v>1.7078501013173389E-2</v>
      </c>
      <c r="C13">
        <v>0.10668935366759591</v>
      </c>
      <c r="F13">
        <v>0.13556436730033844</v>
      </c>
      <c r="G13">
        <v>0.38271791732426613</v>
      </c>
    </row>
    <row r="14" spans="1:7" x14ac:dyDescent="0.25">
      <c r="B14">
        <v>4.1136046510361459E-3</v>
      </c>
      <c r="C14">
        <v>0.10606905148932431</v>
      </c>
      <c r="F14">
        <v>0.50316369320961818</v>
      </c>
      <c r="G14">
        <v>0.38446434107005806</v>
      </c>
    </row>
    <row r="15" spans="1:7" x14ac:dyDescent="0.25">
      <c r="B15">
        <v>9.0727689141633108E-2</v>
      </c>
      <c r="C15">
        <v>0.17067932698836177</v>
      </c>
      <c r="F15">
        <v>0.21978640024787588</v>
      </c>
      <c r="G15">
        <v>0.44349962554024447</v>
      </c>
    </row>
    <row r="16" spans="1:7" x14ac:dyDescent="0.25">
      <c r="B16">
        <v>0.11556916195616546</v>
      </c>
      <c r="C16">
        <v>0.12476123982554657</v>
      </c>
      <c r="F16">
        <v>0.38270575332683027</v>
      </c>
      <c r="G16">
        <v>0.5757705440607982</v>
      </c>
    </row>
    <row r="17" spans="2:7" x14ac:dyDescent="0.25">
      <c r="B17">
        <v>0.16702250264177335</v>
      </c>
      <c r="C17">
        <v>0.19003337899689274</v>
      </c>
      <c r="F17">
        <v>0.30981584712392479</v>
      </c>
      <c r="G17">
        <v>0.8082945420881581</v>
      </c>
    </row>
    <row r="18" spans="2:7" x14ac:dyDescent="0.25">
      <c r="B18">
        <v>9.5487176593724674E-2</v>
      </c>
      <c r="C18">
        <v>0.18315538856627073</v>
      </c>
      <c r="F18">
        <v>0.21072718881417926</v>
      </c>
      <c r="G18">
        <v>0.34781265490384011</v>
      </c>
    </row>
    <row r="19" spans="2:7" x14ac:dyDescent="0.25">
      <c r="B19">
        <v>0.14744203714539242</v>
      </c>
      <c r="C19">
        <v>0.11823259060156081</v>
      </c>
      <c r="F19">
        <v>0.23565239812463731</v>
      </c>
      <c r="G19">
        <v>0.35780964361011702</v>
      </c>
    </row>
    <row r="20" spans="2:7" x14ac:dyDescent="0.25">
      <c r="B20">
        <v>9.3963181391806108E-2</v>
      </c>
      <c r="C20">
        <v>0.17916935422674155</v>
      </c>
      <c r="F20">
        <v>0.49459735153222018</v>
      </c>
      <c r="G20">
        <v>0.45085376613242051</v>
      </c>
    </row>
    <row r="21" spans="2:7" x14ac:dyDescent="0.25">
      <c r="B21">
        <v>5.7107955929288232E-2</v>
      </c>
      <c r="C21">
        <v>6.7336859279021652E-2</v>
      </c>
      <c r="F21">
        <v>0.18747377739013957</v>
      </c>
      <c r="G21">
        <v>0.44016124665449907</v>
      </c>
    </row>
    <row r="22" spans="2:7" x14ac:dyDescent="0.25">
      <c r="B22">
        <v>0.16523878717620394</v>
      </c>
      <c r="C22">
        <v>9.3834620699571061E-2</v>
      </c>
      <c r="F22">
        <v>0.46424428902731563</v>
      </c>
      <c r="G22">
        <v>0.94013159796717627</v>
      </c>
    </row>
    <row r="23" spans="2:7" x14ac:dyDescent="0.25">
      <c r="B23">
        <v>8.2256296973956061E-2</v>
      </c>
      <c r="C23">
        <v>0.12791517061929372</v>
      </c>
      <c r="F23">
        <v>0.36514644680906738</v>
      </c>
      <c r="G23">
        <v>0.77728138208041775</v>
      </c>
    </row>
    <row r="24" spans="2:7" x14ac:dyDescent="0.25">
      <c r="B24">
        <v>1.5547651620202453E-2</v>
      </c>
      <c r="C24">
        <v>8.7024027286306524E-2</v>
      </c>
      <c r="F24">
        <v>0.54468402109719349</v>
      </c>
      <c r="G24">
        <v>0.51165151207250237</v>
      </c>
    </row>
    <row r="25" spans="2:7" x14ac:dyDescent="0.25">
      <c r="B25">
        <v>5.0795874116924926E-2</v>
      </c>
      <c r="C25">
        <v>8.7633471056226084E-2</v>
      </c>
      <c r="F25">
        <v>0.28602891184194801</v>
      </c>
      <c r="G25">
        <v>0.56514090934317707</v>
      </c>
    </row>
    <row r="26" spans="2:7" x14ac:dyDescent="0.25">
      <c r="B26">
        <v>0.17598152154432062</v>
      </c>
      <c r="C26">
        <v>8.7009050171338198E-2</v>
      </c>
      <c r="F26">
        <v>0.38375296380033891</v>
      </c>
      <c r="G26">
        <v>0.23742120149142393</v>
      </c>
    </row>
    <row r="27" spans="2:7" x14ac:dyDescent="0.25">
      <c r="B27">
        <v>0.12418879678962266</v>
      </c>
      <c r="C27">
        <v>0.13585903239849509</v>
      </c>
      <c r="F27">
        <v>0.25629557948278958</v>
      </c>
      <c r="G27">
        <v>0.33191504986360548</v>
      </c>
    </row>
    <row r="28" spans="2:7" x14ac:dyDescent="0.25">
      <c r="B28">
        <v>0.13852176012596348</v>
      </c>
      <c r="C28">
        <v>0.10138071526707192</v>
      </c>
      <c r="F28">
        <v>0.18012073206934714</v>
      </c>
      <c r="G28">
        <v>0.17788009564392201</v>
      </c>
    </row>
    <row r="29" spans="2:7" x14ac:dyDescent="0.25">
      <c r="B29">
        <v>0.21799847016672722</v>
      </c>
      <c r="C29">
        <v>0.28841542622872252</v>
      </c>
      <c r="F29">
        <v>0.78403153419477289</v>
      </c>
      <c r="G29">
        <v>0.72264824185394405</v>
      </c>
    </row>
    <row r="30" spans="2:7" x14ac:dyDescent="0.25">
      <c r="B30">
        <v>6.4465348064412523E-2</v>
      </c>
      <c r="C30">
        <v>0.11522006873497297</v>
      </c>
      <c r="F30">
        <v>0.43437707569087575</v>
      </c>
      <c r="G30">
        <v>0.57932880858490932</v>
      </c>
    </row>
    <row r="31" spans="2:7" x14ac:dyDescent="0.25">
      <c r="B31">
        <v>9.6720081137364217E-2</v>
      </c>
      <c r="C31">
        <v>0.10631005823102299</v>
      </c>
      <c r="F31">
        <v>0.10271005711044123</v>
      </c>
      <c r="G31">
        <v>0.41658262688213771</v>
      </c>
    </row>
    <row r="32" spans="2:7" x14ac:dyDescent="0.25">
      <c r="B32">
        <v>0.217451169477412</v>
      </c>
      <c r="C32">
        <v>0.32246115435614381</v>
      </c>
      <c r="F32">
        <v>0.23567015368107605</v>
      </c>
      <c r="G32">
        <v>0.47836226137818494</v>
      </c>
    </row>
    <row r="33" spans="2:7" x14ac:dyDescent="0.25">
      <c r="B33">
        <v>0.12729165767169562</v>
      </c>
      <c r="C33">
        <v>0.23057929982985997</v>
      </c>
      <c r="F33">
        <v>0.67602468846855757</v>
      </c>
      <c r="G33">
        <v>0.84616509528623851</v>
      </c>
    </row>
    <row r="34" spans="2:7" x14ac:dyDescent="0.25">
      <c r="B34">
        <v>0.10630937154328692</v>
      </c>
      <c r="C34">
        <v>0.22696969031320144</v>
      </c>
      <c r="F34">
        <v>0.36192718074866675</v>
      </c>
      <c r="G34">
        <v>0.58183048252236258</v>
      </c>
    </row>
    <row r="35" spans="2:7" x14ac:dyDescent="0.25">
      <c r="B35">
        <v>8.0435871865202985E-2</v>
      </c>
      <c r="C35">
        <v>0.11830173494899793</v>
      </c>
      <c r="F35">
        <v>0.4752598362415234</v>
      </c>
      <c r="G35">
        <v>0.57074081835019508</v>
      </c>
    </row>
    <row r="36" spans="2:7" x14ac:dyDescent="0.25">
      <c r="B36">
        <v>6.893884393297034E-2</v>
      </c>
      <c r="C36">
        <v>9.8493876356926621E-2</v>
      </c>
      <c r="F36">
        <v>0.38085713458870935</v>
      </c>
      <c r="G36">
        <v>0.44966887375293507</v>
      </c>
    </row>
    <row r="37" spans="2:7" x14ac:dyDescent="0.25">
      <c r="B37">
        <v>8.4592467628311546E-2</v>
      </c>
      <c r="C37">
        <v>0.18461029047615243</v>
      </c>
      <c r="F37">
        <v>0.36674526323592049</v>
      </c>
      <c r="G37">
        <v>0.4354974342806775</v>
      </c>
    </row>
    <row r="38" spans="2:7" x14ac:dyDescent="0.25">
      <c r="B38">
        <v>0.11161187350592267</v>
      </c>
      <c r="C38">
        <v>0.19346313832463996</v>
      </c>
    </row>
    <row r="39" spans="2:7" x14ac:dyDescent="0.25">
      <c r="B39">
        <v>0.17783712287885198</v>
      </c>
      <c r="C39">
        <v>0.19796076594962897</v>
      </c>
    </row>
    <row r="40" spans="2:7" x14ac:dyDescent="0.25">
      <c r="B40">
        <v>0.13826690800070157</v>
      </c>
      <c r="C40">
        <v>0.11870412010448035</v>
      </c>
    </row>
    <row r="41" spans="2:7" x14ac:dyDescent="0.25">
      <c r="B41">
        <v>9.7859835192361869E-2</v>
      </c>
      <c r="C41">
        <v>7.4928883665758728E-2</v>
      </c>
    </row>
    <row r="42" spans="2:7" x14ac:dyDescent="0.25">
      <c r="B42">
        <v>0.12402933985438486</v>
      </c>
      <c r="C42">
        <v>0.15167037267055938</v>
      </c>
    </row>
    <row r="43" spans="2:7" x14ac:dyDescent="0.25">
      <c r="B43">
        <v>0.13548418957051886</v>
      </c>
      <c r="C43">
        <v>0.15019687417625868</v>
      </c>
    </row>
    <row r="44" spans="2:7" x14ac:dyDescent="0.25">
      <c r="B44">
        <v>0.18748244768224598</v>
      </c>
      <c r="C44">
        <v>0.18618713106373461</v>
      </c>
    </row>
    <row r="45" spans="2:7" x14ac:dyDescent="0.25">
      <c r="B45">
        <v>0.12289259720947233</v>
      </c>
      <c r="C45">
        <v>0.13184953391218218</v>
      </c>
    </row>
    <row r="46" spans="2:7" x14ac:dyDescent="0.25">
      <c r="B46">
        <v>0.20675386490928907</v>
      </c>
      <c r="C46">
        <v>0.29092396817662614</v>
      </c>
    </row>
    <row r="47" spans="2:7" x14ac:dyDescent="0.25">
      <c r="B47">
        <v>0.1351993434313119</v>
      </c>
      <c r="C47">
        <v>0.20086070983537155</v>
      </c>
    </row>
    <row r="48" spans="2:7" x14ac:dyDescent="0.25">
      <c r="B48">
        <v>0.2284875994659053</v>
      </c>
      <c r="C48">
        <v>0.28925364542978327</v>
      </c>
    </row>
    <row r="49" spans="2:3" x14ac:dyDescent="0.25">
      <c r="B49">
        <v>0.19467635535208044</v>
      </c>
      <c r="C49">
        <v>0.35244758508998253</v>
      </c>
    </row>
    <row r="50" spans="2:3" x14ac:dyDescent="0.25">
      <c r="B50">
        <v>0.19166461271871457</v>
      </c>
      <c r="C50">
        <v>0.2988770658433913</v>
      </c>
    </row>
    <row r="51" spans="2:3" x14ac:dyDescent="0.25">
      <c r="B51">
        <v>0.12262678022601722</v>
      </c>
      <c r="C51">
        <v>0.22616229900711712</v>
      </c>
    </row>
    <row r="52" spans="2:3" x14ac:dyDescent="0.25">
      <c r="B52">
        <v>8.3280472001396405E-2</v>
      </c>
      <c r="C52">
        <v>0.17237873030010145</v>
      </c>
    </row>
    <row r="53" spans="2:3" x14ac:dyDescent="0.25">
      <c r="B53">
        <v>3.7664629678680527E-2</v>
      </c>
      <c r="C53">
        <v>0.17161502224600811</v>
      </c>
    </row>
    <row r="54" spans="2:3" x14ac:dyDescent="0.25">
      <c r="B54">
        <v>0.43297220983941465</v>
      </c>
      <c r="C54">
        <v>0.60800297145960969</v>
      </c>
    </row>
    <row r="55" spans="2:3" x14ac:dyDescent="0.25">
      <c r="B55">
        <v>0.61918687235077885</v>
      </c>
      <c r="C55">
        <v>0.59424973640277656</v>
      </c>
    </row>
    <row r="56" spans="2:3" x14ac:dyDescent="0.25">
      <c r="B56">
        <v>0.6672583995109177</v>
      </c>
      <c r="C56">
        <v>0.85079423640677043</v>
      </c>
    </row>
    <row r="57" spans="2:3" x14ac:dyDescent="0.25">
      <c r="B57">
        <v>1</v>
      </c>
      <c r="C57">
        <v>0.67028018687445579</v>
      </c>
    </row>
    <row r="58" spans="2:3" x14ac:dyDescent="0.25">
      <c r="B58">
        <v>0.74705489174285566</v>
      </c>
      <c r="C58">
        <v>0.66779011670167987</v>
      </c>
    </row>
    <row r="59" spans="2:3" x14ac:dyDescent="0.25">
      <c r="B59">
        <v>0.48698576639472152</v>
      </c>
      <c r="C59">
        <v>0.5266687501497711</v>
      </c>
    </row>
    <row r="60" spans="2:3" x14ac:dyDescent="0.25">
      <c r="B60">
        <v>0.3720213251434803</v>
      </c>
      <c r="C60">
        <v>0.37676879727775958</v>
      </c>
    </row>
    <row r="61" spans="2:3" x14ac:dyDescent="0.25">
      <c r="B61">
        <v>0.32922111430043471</v>
      </c>
      <c r="C61">
        <v>0.32221390714987497</v>
      </c>
    </row>
    <row r="62" spans="2:3" x14ac:dyDescent="0.25">
      <c r="B62">
        <v>0.7521136911875077</v>
      </c>
      <c r="C62">
        <v>0.89844255477630186</v>
      </c>
    </row>
    <row r="63" spans="2:3" x14ac:dyDescent="0.25">
      <c r="B63">
        <v>0.73399793491167786</v>
      </c>
      <c r="C63">
        <v>0.47957783007564442</v>
      </c>
    </row>
    <row r="64" spans="2:3" x14ac:dyDescent="0.25">
      <c r="B64">
        <v>0.47767605677908426</v>
      </c>
      <c r="C64">
        <v>0.56084365589379426</v>
      </c>
    </row>
    <row r="65" spans="2:3" x14ac:dyDescent="0.25">
      <c r="B65">
        <v>0.3980102745247619</v>
      </c>
      <c r="C65">
        <v>0.4366341979455392</v>
      </c>
    </row>
    <row r="66" spans="2:3" x14ac:dyDescent="0.25">
      <c r="B66">
        <v>0.39306310047724941</v>
      </c>
      <c r="C66">
        <v>0.38725327699275508</v>
      </c>
    </row>
    <row r="67" spans="2:3" x14ac:dyDescent="0.25">
      <c r="B67">
        <v>0.56507229499581069</v>
      </c>
      <c r="C67">
        <v>0.49696938078615877</v>
      </c>
    </row>
    <row r="68" spans="2:3" x14ac:dyDescent="0.25">
      <c r="B68">
        <v>0.41188668592232497</v>
      </c>
      <c r="C68">
        <v>0.51243362641883206</v>
      </c>
    </row>
    <row r="69" spans="2:3" x14ac:dyDescent="0.25">
      <c r="B69">
        <v>0.48605562865153124</v>
      </c>
      <c r="C69">
        <v>0.55639819855261163</v>
      </c>
    </row>
    <row r="70" spans="2:3" x14ac:dyDescent="0.25">
      <c r="B70">
        <v>0.51230998856828081</v>
      </c>
      <c r="C70">
        <v>0.4597466321460808</v>
      </c>
    </row>
    <row r="71" spans="2:3" x14ac:dyDescent="0.25">
      <c r="B71">
        <v>0.49906700788344666</v>
      </c>
      <c r="C71">
        <v>0.41367203413184656</v>
      </c>
    </row>
    <row r="72" spans="2:3" x14ac:dyDescent="0.25">
      <c r="B72">
        <v>0.54607170145242534</v>
      </c>
      <c r="C72">
        <v>0.50102231290587984</v>
      </c>
    </row>
    <row r="73" spans="2:3" x14ac:dyDescent="0.25">
      <c r="B73">
        <v>0.46834504559394974</v>
      </c>
      <c r="C73">
        <v>0.56075554053406396</v>
      </c>
    </row>
    <row r="74" spans="2:3" x14ac:dyDescent="0.25">
      <c r="B74">
        <v>0.67106365793913803</v>
      </c>
      <c r="C74">
        <v>1</v>
      </c>
    </row>
    <row r="75" spans="2:3" x14ac:dyDescent="0.25">
      <c r="B75">
        <v>0.38732462762390124</v>
      </c>
      <c r="C75">
        <v>0.37068996073998928</v>
      </c>
    </row>
    <row r="76" spans="2:3" x14ac:dyDescent="0.25">
      <c r="B76">
        <v>0.40325664971538411</v>
      </c>
      <c r="C76">
        <v>0.48187145042375251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"/>
  <sheetViews>
    <sheetView workbookViewId="0">
      <selection activeCell="A3" sqref="A3:E11"/>
    </sheetView>
  </sheetViews>
  <sheetFormatPr defaultRowHeight="15" x14ac:dyDescent="0.25"/>
  <cols>
    <col min="1" max="1" width="12.5703125" customWidth="1"/>
    <col min="2" max="2" width="12.140625" customWidth="1"/>
    <col min="3" max="3" width="12.7109375" customWidth="1"/>
    <col min="4" max="5" width="14" customWidth="1"/>
    <col min="7" max="7" width="12.42578125" customWidth="1"/>
    <col min="8" max="8" width="13" customWidth="1"/>
    <col min="9" max="9" width="13.7109375" customWidth="1"/>
    <col min="10" max="10" width="13.140625" customWidth="1"/>
    <col min="11" max="11" width="14.5703125" customWidth="1"/>
    <col min="13" max="13" width="12" customWidth="1"/>
    <col min="14" max="14" width="11.28515625" customWidth="1"/>
    <col min="15" max="15" width="12.140625" customWidth="1"/>
    <col min="16" max="16" width="12.42578125" customWidth="1"/>
    <col min="17" max="17" width="13.42578125" customWidth="1"/>
    <col min="20" max="20" width="11.7109375" customWidth="1"/>
    <col min="21" max="21" width="13.140625" customWidth="1"/>
    <col min="22" max="22" width="11.7109375" customWidth="1"/>
    <col min="23" max="23" width="12.7109375" customWidth="1"/>
    <col min="25" max="25" width="12.5703125" customWidth="1"/>
    <col min="26" max="26" width="11.28515625" customWidth="1"/>
    <col min="27" max="27" width="11.85546875" customWidth="1"/>
    <col min="28" max="28" width="11.5703125" customWidth="1"/>
    <col min="29" max="29" width="12.7109375" customWidth="1"/>
    <col min="31" max="31" width="12" customWidth="1"/>
    <col min="32" max="32" width="12.7109375" customWidth="1"/>
    <col min="33" max="33" width="13.7109375" customWidth="1"/>
    <col min="34" max="34" width="14.7109375" customWidth="1"/>
    <col min="35" max="35" width="14" customWidth="1"/>
    <col min="37" max="37" width="12.5703125" customWidth="1"/>
    <col min="38" max="38" width="13.85546875" customWidth="1"/>
    <col min="39" max="39" width="13" customWidth="1"/>
    <col min="40" max="40" width="17.140625" customWidth="1"/>
    <col min="41" max="41" width="14" customWidth="1"/>
    <col min="43" max="43" width="12" customWidth="1"/>
    <col min="44" max="44" width="14" customWidth="1"/>
    <col min="45" max="45" width="15" customWidth="1"/>
    <col min="46" max="46" width="12.28515625" customWidth="1"/>
    <col min="47" max="47" width="13.85546875" customWidth="1"/>
  </cols>
  <sheetData>
    <row r="1" spans="1:47" x14ac:dyDescent="0.25">
      <c r="A1" s="1" t="s">
        <v>26</v>
      </c>
    </row>
    <row r="3" spans="1:47" x14ac:dyDescent="0.25">
      <c r="B3" s="4" t="s">
        <v>34</v>
      </c>
      <c r="C3" s="4"/>
      <c r="D3" s="4"/>
      <c r="E3" s="4"/>
      <c r="H3" s="4" t="s">
        <v>35</v>
      </c>
      <c r="I3" s="4"/>
      <c r="J3" s="4"/>
      <c r="K3" s="4"/>
      <c r="N3" s="4" t="s">
        <v>36</v>
      </c>
      <c r="O3" s="4"/>
      <c r="P3" s="4"/>
      <c r="Q3" s="4"/>
      <c r="T3" s="4" t="s">
        <v>37</v>
      </c>
      <c r="U3" s="4"/>
      <c r="V3" s="4"/>
      <c r="W3" s="4"/>
      <c r="Z3" s="4" t="s">
        <v>38</v>
      </c>
      <c r="AA3" s="4"/>
      <c r="AB3" s="4"/>
      <c r="AC3" s="4"/>
      <c r="AF3" s="4" t="s">
        <v>39</v>
      </c>
      <c r="AG3" s="4"/>
      <c r="AH3" s="4"/>
      <c r="AI3" s="4"/>
      <c r="AL3" s="4" t="s">
        <v>40</v>
      </c>
      <c r="AM3" s="4"/>
      <c r="AN3" s="4"/>
      <c r="AO3" s="4"/>
      <c r="AR3" s="4" t="s">
        <v>41</v>
      </c>
      <c r="AS3" s="4"/>
      <c r="AT3" s="4"/>
      <c r="AU3" s="4"/>
    </row>
    <row r="4" spans="1:47" x14ac:dyDescent="0.25">
      <c r="B4" t="s">
        <v>27</v>
      </c>
      <c r="C4" t="s">
        <v>28</v>
      </c>
      <c r="D4" t="s">
        <v>29</v>
      </c>
      <c r="E4" t="s">
        <v>30</v>
      </c>
      <c r="H4" t="s">
        <v>27</v>
      </c>
      <c r="I4" t="s">
        <v>28</v>
      </c>
      <c r="J4" t="s">
        <v>29</v>
      </c>
      <c r="K4" t="s">
        <v>30</v>
      </c>
      <c r="N4" t="s">
        <v>27</v>
      </c>
      <c r="O4" t="s">
        <v>28</v>
      </c>
      <c r="P4" t="s">
        <v>29</v>
      </c>
      <c r="Q4" t="s">
        <v>30</v>
      </c>
      <c r="T4" t="s">
        <v>27</v>
      </c>
      <c r="U4" t="s">
        <v>28</v>
      </c>
      <c r="V4" t="s">
        <v>29</v>
      </c>
      <c r="W4" t="s">
        <v>30</v>
      </c>
      <c r="Z4" t="s">
        <v>27</v>
      </c>
      <c r="AA4" t="s">
        <v>28</v>
      </c>
      <c r="AB4" t="s">
        <v>29</v>
      </c>
      <c r="AC4" t="s">
        <v>30</v>
      </c>
      <c r="AF4" t="s">
        <v>27</v>
      </c>
      <c r="AG4" t="s">
        <v>28</v>
      </c>
      <c r="AH4" t="s">
        <v>29</v>
      </c>
      <c r="AI4" t="s">
        <v>30</v>
      </c>
      <c r="AL4" t="s">
        <v>27</v>
      </c>
      <c r="AM4" t="s">
        <v>28</v>
      </c>
      <c r="AN4" t="s">
        <v>29</v>
      </c>
      <c r="AO4" t="s">
        <v>30</v>
      </c>
      <c r="AR4" t="s">
        <v>27</v>
      </c>
      <c r="AS4" t="s">
        <v>28</v>
      </c>
      <c r="AT4" t="s">
        <v>29</v>
      </c>
      <c r="AU4" t="s">
        <v>30</v>
      </c>
    </row>
    <row r="5" spans="1:47" x14ac:dyDescent="0.25">
      <c r="A5" t="s">
        <v>31</v>
      </c>
      <c r="B5">
        <v>0.70270270270270274</v>
      </c>
      <c r="C5">
        <v>0</v>
      </c>
      <c r="D5">
        <v>0.27027027027027029</v>
      </c>
      <c r="E5">
        <v>2.7027027027027029E-2</v>
      </c>
      <c r="G5" t="s">
        <v>31</v>
      </c>
      <c r="H5">
        <v>0.53479853479853479</v>
      </c>
      <c r="I5">
        <v>0</v>
      </c>
      <c r="J5">
        <v>0.27106227106227104</v>
      </c>
      <c r="K5">
        <v>0.19413919413919414</v>
      </c>
      <c r="M5" t="s">
        <v>31</v>
      </c>
      <c r="N5">
        <v>0.40909090909090912</v>
      </c>
      <c r="O5">
        <v>0</v>
      </c>
      <c r="P5">
        <v>0.13636363636363635</v>
      </c>
      <c r="Q5">
        <v>0.45454545454545453</v>
      </c>
      <c r="S5" t="s">
        <v>31</v>
      </c>
      <c r="T5">
        <v>0.3559322033898305</v>
      </c>
      <c r="U5">
        <v>0</v>
      </c>
      <c r="V5">
        <v>8.4745762711864403E-2</v>
      </c>
      <c r="W5">
        <v>0.55932203389830504</v>
      </c>
      <c r="Y5" t="s">
        <v>31</v>
      </c>
      <c r="Z5">
        <v>0.2857142857142857</v>
      </c>
      <c r="AA5">
        <v>0</v>
      </c>
      <c r="AB5">
        <v>0.35714285714285715</v>
      </c>
      <c r="AC5">
        <v>0.35714285714285715</v>
      </c>
      <c r="AE5" t="s">
        <v>31</v>
      </c>
      <c r="AF5">
        <v>0</v>
      </c>
      <c r="AG5">
        <v>0</v>
      </c>
      <c r="AH5">
        <v>7.8947368421052627E-2</v>
      </c>
      <c r="AI5">
        <v>0.92105263157894735</v>
      </c>
      <c r="AK5" t="s">
        <v>31</v>
      </c>
      <c r="AL5">
        <v>0.11702127659574468</v>
      </c>
      <c r="AM5">
        <v>0</v>
      </c>
      <c r="AN5">
        <v>9.5744680851063829E-2</v>
      </c>
      <c r="AO5">
        <v>0.78723404255319152</v>
      </c>
      <c r="AQ5" t="s">
        <v>31</v>
      </c>
      <c r="AR5">
        <v>4.6875E-2</v>
      </c>
      <c r="AS5">
        <v>0</v>
      </c>
      <c r="AT5">
        <v>0</v>
      </c>
      <c r="AU5">
        <v>0.953125</v>
      </c>
    </row>
    <row r="6" spans="1:47" x14ac:dyDescent="0.25">
      <c r="A6" t="s">
        <v>32</v>
      </c>
      <c r="B6">
        <v>0.36</v>
      </c>
      <c r="C6">
        <v>0</v>
      </c>
      <c r="D6">
        <v>0.41333333333333333</v>
      </c>
      <c r="E6">
        <v>0.22666666666666666</v>
      </c>
      <c r="G6" t="s">
        <v>32</v>
      </c>
      <c r="H6">
        <v>0.30193905817174516</v>
      </c>
      <c r="I6">
        <v>0</v>
      </c>
      <c r="J6">
        <v>0.24099722991689751</v>
      </c>
      <c r="K6">
        <v>0.45706371191135736</v>
      </c>
      <c r="M6" t="s">
        <v>32</v>
      </c>
      <c r="N6">
        <v>0.32727272727272727</v>
      </c>
      <c r="O6">
        <v>0</v>
      </c>
      <c r="P6">
        <v>0.38181818181818183</v>
      </c>
      <c r="Q6">
        <v>0.29090909090909089</v>
      </c>
      <c r="S6" t="s">
        <v>32</v>
      </c>
      <c r="T6">
        <v>0.3235294117647059</v>
      </c>
      <c r="U6">
        <v>0</v>
      </c>
      <c r="V6">
        <v>0.41176470588235292</v>
      </c>
      <c r="W6">
        <v>0.26470588235294118</v>
      </c>
      <c r="Y6" t="s">
        <v>32</v>
      </c>
      <c r="Z6">
        <v>0.2</v>
      </c>
      <c r="AA6">
        <v>0</v>
      </c>
      <c r="AB6">
        <v>0.14545454545454545</v>
      </c>
      <c r="AC6">
        <v>0.65454545454545454</v>
      </c>
      <c r="AE6" t="s">
        <v>32</v>
      </c>
      <c r="AF6">
        <v>0.26829268292682928</v>
      </c>
      <c r="AG6">
        <v>0</v>
      </c>
      <c r="AH6">
        <v>0.24390243902439024</v>
      </c>
      <c r="AI6">
        <v>0.48780487804878048</v>
      </c>
      <c r="AK6" t="s">
        <v>32</v>
      </c>
      <c r="AL6">
        <v>0.32653061224489793</v>
      </c>
      <c r="AM6">
        <v>0</v>
      </c>
      <c r="AN6">
        <v>0.22448979591836735</v>
      </c>
      <c r="AO6">
        <v>0.44897959183673469</v>
      </c>
      <c r="AQ6" t="s">
        <v>32</v>
      </c>
      <c r="AR6">
        <v>0.34782608695652173</v>
      </c>
      <c r="AS6">
        <v>0</v>
      </c>
      <c r="AT6">
        <v>4.3478260869565216E-2</v>
      </c>
      <c r="AU6">
        <v>0.60869565217391308</v>
      </c>
    </row>
    <row r="7" spans="1:47" x14ac:dyDescent="0.25">
      <c r="A7" t="s">
        <v>33</v>
      </c>
      <c r="B7">
        <v>0.59090909090909094</v>
      </c>
      <c r="C7">
        <v>0</v>
      </c>
      <c r="D7">
        <v>0.22727272727272727</v>
      </c>
      <c r="E7">
        <v>0.18181818181818182</v>
      </c>
      <c r="G7" t="s">
        <v>33</v>
      </c>
      <c r="H7">
        <v>0.56852791878172593</v>
      </c>
      <c r="I7">
        <v>0</v>
      </c>
      <c r="J7">
        <v>0.15228426395939088</v>
      </c>
      <c r="K7">
        <v>0.27918781725888325</v>
      </c>
      <c r="M7" t="s">
        <v>33</v>
      </c>
      <c r="N7">
        <v>0.42307692307692307</v>
      </c>
      <c r="O7">
        <v>0</v>
      </c>
      <c r="P7">
        <v>0.21153846153846154</v>
      </c>
      <c r="Q7">
        <v>0.36538461538461536</v>
      </c>
      <c r="S7" t="s">
        <v>33</v>
      </c>
      <c r="T7">
        <v>0.36666666666666664</v>
      </c>
      <c r="U7">
        <v>0</v>
      </c>
      <c r="V7">
        <v>0.26666666666666666</v>
      </c>
      <c r="W7">
        <v>0.36666666666666664</v>
      </c>
      <c r="Y7" t="s">
        <v>33</v>
      </c>
      <c r="Z7">
        <v>0.2</v>
      </c>
      <c r="AA7">
        <v>0</v>
      </c>
      <c r="AB7">
        <v>0</v>
      </c>
      <c r="AC7">
        <v>0.8</v>
      </c>
      <c r="AE7" t="s">
        <v>33</v>
      </c>
      <c r="AF7">
        <v>0.23333333333333334</v>
      </c>
      <c r="AG7">
        <v>0</v>
      </c>
      <c r="AH7">
        <v>0.25</v>
      </c>
      <c r="AI7">
        <v>0.51666666666666672</v>
      </c>
      <c r="AK7" t="s">
        <v>33</v>
      </c>
      <c r="AL7">
        <v>8.5714285714285715E-2</v>
      </c>
      <c r="AM7">
        <v>0</v>
      </c>
      <c r="AN7">
        <v>0.21428571428571427</v>
      </c>
      <c r="AO7">
        <v>0.7</v>
      </c>
      <c r="AQ7" t="s">
        <v>33</v>
      </c>
      <c r="AR7">
        <v>0</v>
      </c>
      <c r="AS7">
        <v>0</v>
      </c>
      <c r="AT7">
        <v>3.2258064516129031E-2</v>
      </c>
      <c r="AU7">
        <v>0.967741935483871</v>
      </c>
    </row>
    <row r="9" spans="1:47" x14ac:dyDescent="0.25">
      <c r="A9" t="s">
        <v>7</v>
      </c>
      <c r="B9">
        <f>AVERAGE(B5:B7)</f>
        <v>0.5512039312039313</v>
      </c>
      <c r="C9">
        <f t="shared" ref="C9:E9" si="0">AVERAGE(C5:C7)</f>
        <v>0</v>
      </c>
      <c r="D9">
        <f t="shared" si="0"/>
        <v>0.30362544362544364</v>
      </c>
      <c r="E9">
        <f t="shared" si="0"/>
        <v>0.14517062517062515</v>
      </c>
      <c r="G9" t="s">
        <v>7</v>
      </c>
      <c r="H9">
        <f>AVERAGE(H5:H7)</f>
        <v>0.4684218372506686</v>
      </c>
      <c r="I9">
        <f t="shared" ref="I9:K9" si="1">AVERAGE(I5:I7)</f>
        <v>0</v>
      </c>
      <c r="J9">
        <f t="shared" si="1"/>
        <v>0.22144792164618646</v>
      </c>
      <c r="K9">
        <f t="shared" si="1"/>
        <v>0.31013024110314497</v>
      </c>
      <c r="M9" t="s">
        <v>7</v>
      </c>
      <c r="N9">
        <f>AVERAGE(N5:N7)</f>
        <v>0.38648018648018651</v>
      </c>
      <c r="O9">
        <f t="shared" ref="O9:Q9" si="2">AVERAGE(O5:O7)</f>
        <v>0</v>
      </c>
      <c r="P9">
        <f t="shared" si="2"/>
        <v>0.24324009324009324</v>
      </c>
      <c r="Q9">
        <f t="shared" si="2"/>
        <v>0.37027972027972028</v>
      </c>
      <c r="S9" t="s">
        <v>7</v>
      </c>
      <c r="T9">
        <f>AVERAGE(T5:T7)</f>
        <v>0.34870942727373433</v>
      </c>
      <c r="U9">
        <f t="shared" ref="U9:W9" si="3">AVERAGE(U5:U7)</f>
        <v>0</v>
      </c>
      <c r="V9">
        <f t="shared" si="3"/>
        <v>0.25439237842029466</v>
      </c>
      <c r="W9">
        <f t="shared" si="3"/>
        <v>0.39689819430597101</v>
      </c>
      <c r="Y9" t="s">
        <v>7</v>
      </c>
      <c r="Z9">
        <f>AVERAGE(Z5:Z7)</f>
        <v>0.22857142857142856</v>
      </c>
      <c r="AA9">
        <f t="shared" ref="AA9:AC9" si="4">AVERAGE(AA5:AA7)</f>
        <v>0</v>
      </c>
      <c r="AB9">
        <f t="shared" si="4"/>
        <v>0.16753246753246753</v>
      </c>
      <c r="AC9">
        <f t="shared" si="4"/>
        <v>0.60389610389610393</v>
      </c>
      <c r="AE9" t="s">
        <v>7</v>
      </c>
      <c r="AF9">
        <f>AVERAGE(AF5:AF7)</f>
        <v>0.16720867208672088</v>
      </c>
      <c r="AG9">
        <f t="shared" ref="AG9:AI9" si="5">AVERAGE(AG5:AG7)</f>
        <v>0</v>
      </c>
      <c r="AH9">
        <f t="shared" si="5"/>
        <v>0.19094993581514763</v>
      </c>
      <c r="AI9">
        <f t="shared" si="5"/>
        <v>0.64184139209813151</v>
      </c>
      <c r="AK9" t="s">
        <v>7</v>
      </c>
      <c r="AL9">
        <f>AVERAGE(AL5:AL7)</f>
        <v>0.17642205818497611</v>
      </c>
      <c r="AM9">
        <f t="shared" ref="AM9:AO9" si="6">AVERAGE(AM5:AM7)</f>
        <v>0</v>
      </c>
      <c r="AN9">
        <f t="shared" si="6"/>
        <v>0.17817339701838183</v>
      </c>
      <c r="AO9">
        <f t="shared" si="6"/>
        <v>0.645404544796642</v>
      </c>
      <c r="AQ9" t="s">
        <v>7</v>
      </c>
      <c r="AR9">
        <f>AVERAGE(AR5:AR7)</f>
        <v>0.13156702898550723</v>
      </c>
      <c r="AS9">
        <f t="shared" ref="AS9:AU9" si="7">AVERAGE(AS5:AS7)</f>
        <v>0</v>
      </c>
      <c r="AT9">
        <f t="shared" si="7"/>
        <v>2.5245441795231416E-2</v>
      </c>
      <c r="AU9">
        <f t="shared" si="7"/>
        <v>0.84318752921926132</v>
      </c>
    </row>
    <row r="10" spans="1:47" x14ac:dyDescent="0.25">
      <c r="A10" t="s">
        <v>20</v>
      </c>
      <c r="B10">
        <f>_xlfn.STDEV.S(B5:B7)</f>
        <v>0.17476744659788176</v>
      </c>
      <c r="C10">
        <f t="shared" ref="C10:E10" si="8">_xlfn.STDEV.S(C5:C7)</f>
        <v>0</v>
      </c>
      <c r="D10">
        <f t="shared" si="8"/>
        <v>9.741182153145099E-2</v>
      </c>
      <c r="E10">
        <f t="shared" si="8"/>
        <v>0.10474387325776242</v>
      </c>
      <c r="G10" t="s">
        <v>20</v>
      </c>
      <c r="H10">
        <f>_xlfn.STDEV.S(H5:H7)</f>
        <v>0.14516130556505966</v>
      </c>
      <c r="I10">
        <f t="shared" ref="I10:K10" si="9">_xlfn.STDEV.S(I5:I7)</f>
        <v>0</v>
      </c>
      <c r="J10">
        <f t="shared" si="9"/>
        <v>6.1755042978128033E-2</v>
      </c>
      <c r="K10">
        <f t="shared" si="9"/>
        <v>0.13416557198644344</v>
      </c>
      <c r="M10" t="s">
        <v>20</v>
      </c>
      <c r="N10">
        <f>_xlfn.STDEV.S(N5:N7)</f>
        <v>5.1749826725859149E-2</v>
      </c>
      <c r="O10">
        <f t="shared" ref="O10:Q10" si="10">_xlfn.STDEV.S(O5:O7)</f>
        <v>0</v>
      </c>
      <c r="P10">
        <f t="shared" si="10"/>
        <v>0.12576060019133098</v>
      </c>
      <c r="Q10">
        <f t="shared" si="10"/>
        <v>8.1927934277532227E-2</v>
      </c>
      <c r="S10" t="s">
        <v>20</v>
      </c>
      <c r="T10">
        <f>_xlfn.STDEV.S(T5:T7)</f>
        <v>2.2457338694436186E-2</v>
      </c>
      <c r="U10">
        <f t="shared" ref="U10:W10" si="11">_xlfn.STDEV.S(U5:U7)</f>
        <v>0</v>
      </c>
      <c r="V10">
        <f t="shared" si="11"/>
        <v>0.16385463347751886</v>
      </c>
      <c r="W10">
        <f t="shared" si="11"/>
        <v>0.14961660380921862</v>
      </c>
      <c r="Y10" t="s">
        <v>20</v>
      </c>
      <c r="Z10">
        <f>_xlfn.STDEV.S(Z5:Z7)</f>
        <v>4.9487165930539229E-2</v>
      </c>
      <c r="AA10">
        <f t="shared" ref="AA10:AC10" si="12">_xlfn.STDEV.S(AA5:AA7)</f>
        <v>0</v>
      </c>
      <c r="AB10">
        <f t="shared" si="12"/>
        <v>0.17959212422737228</v>
      </c>
      <c r="AC10">
        <f t="shared" si="12"/>
        <v>0.22573132211945837</v>
      </c>
      <c r="AE10" t="s">
        <v>20</v>
      </c>
      <c r="AF10">
        <f>_xlfn.STDEV.S(AF5:AF7)</f>
        <v>0.14585812986170316</v>
      </c>
      <c r="AG10">
        <f t="shared" ref="AG10:AI10" si="13">_xlfn.STDEV.S(AG5:AG7)</f>
        <v>0</v>
      </c>
      <c r="AH10">
        <f t="shared" si="13"/>
        <v>9.7044970965086103E-2</v>
      </c>
      <c r="AI10">
        <f t="shared" si="13"/>
        <v>0.24223426244003118</v>
      </c>
      <c r="AK10" t="s">
        <v>20</v>
      </c>
      <c r="AL10">
        <f>_xlfn.STDEV.S(AL5:AL7)</f>
        <v>0.13093687571109711</v>
      </c>
      <c r="AM10">
        <f t="shared" ref="AM10:AO10" si="14">_xlfn.STDEV.S(AM5:AM7)</f>
        <v>0</v>
      </c>
      <c r="AN10">
        <f t="shared" si="14"/>
        <v>7.1567455992480697E-2</v>
      </c>
      <c r="AO10">
        <f t="shared" si="14"/>
        <v>0.17561183375279546</v>
      </c>
      <c r="AQ10" t="s">
        <v>20</v>
      </c>
      <c r="AR10">
        <f>_xlfn.STDEV.S(AR5:AR7)</f>
        <v>0.18874665963172155</v>
      </c>
      <c r="AS10">
        <f t="shared" ref="AS10:AU10" si="15">_xlfn.STDEV.S(AS5:AS7)</f>
        <v>0</v>
      </c>
      <c r="AT10">
        <f t="shared" si="15"/>
        <v>2.257149640873924E-2</v>
      </c>
      <c r="AU10">
        <f t="shared" si="15"/>
        <v>0.20320739160011636</v>
      </c>
    </row>
    <row r="11" spans="1:47" x14ac:dyDescent="0.25">
      <c r="A11" t="s">
        <v>9</v>
      </c>
      <c r="B11">
        <f>B10/SQRT(3)</f>
        <v>0.10090203233887059</v>
      </c>
      <c r="C11">
        <f t="shared" ref="C11:E11" si="16">C10/SQRT(3)</f>
        <v>0</v>
      </c>
      <c r="D11">
        <f t="shared" si="16"/>
        <v>5.6240741383435017E-2</v>
      </c>
      <c r="E11">
        <f t="shared" si="16"/>
        <v>6.0473903421333179E-2</v>
      </c>
      <c r="G11" t="s">
        <v>9</v>
      </c>
      <c r="H11">
        <f>H10/SQRT(3)</f>
        <v>8.380891884390472E-2</v>
      </c>
      <c r="I11">
        <f t="shared" ref="I11" si="17">I10/SQRT(3)</f>
        <v>0</v>
      </c>
      <c r="J11">
        <f t="shared" ref="J11" si="18">J10/SQRT(3)</f>
        <v>3.5654290687239132E-2</v>
      </c>
      <c r="K11">
        <f t="shared" ref="K11" si="19">K10/SQRT(3)</f>
        <v>7.7460529102353237E-2</v>
      </c>
      <c r="M11" t="s">
        <v>9</v>
      </c>
      <c r="N11">
        <f>N10/SQRT(3)</f>
        <v>2.9877776390691273E-2</v>
      </c>
      <c r="O11">
        <f t="shared" ref="O11" si="20">O10/SQRT(3)</f>
        <v>0</v>
      </c>
      <c r="P11">
        <f t="shared" ref="P11" si="21">P10/SQRT(3)</f>
        <v>7.2607916373913853E-2</v>
      </c>
      <c r="Q11">
        <f t="shared" ref="Q11" si="22">Q10/SQRT(3)</f>
        <v>4.7301114909283203E-2</v>
      </c>
      <c r="S11" t="s">
        <v>9</v>
      </c>
      <c r="T11">
        <f>T10/SQRT(3)</f>
        <v>1.2965750540515332E-2</v>
      </c>
      <c r="U11">
        <f t="shared" ref="U11" si="23">U10/SQRT(3)</f>
        <v>0</v>
      </c>
      <c r="V11">
        <f t="shared" ref="V11" si="24">V10/SQRT(3)</f>
        <v>9.4601516746212977E-2</v>
      </c>
      <c r="W11">
        <f t="shared" ref="W11" si="25">W10/SQRT(3)</f>
        <v>8.6381186484489961E-2</v>
      </c>
      <c r="Y11" t="s">
        <v>9</v>
      </c>
      <c r="Z11">
        <f>Z10/SQRT(3)</f>
        <v>2.8571428571428501E-2</v>
      </c>
      <c r="AA11">
        <f t="shared" ref="AA11" si="26">AA10/SQRT(3)</f>
        <v>0</v>
      </c>
      <c r="AB11">
        <f t="shared" ref="AB11" si="27">AB10/SQRT(3)</f>
        <v>0.10368756126701011</v>
      </c>
      <c r="AC11">
        <f t="shared" ref="AC11" si="28">AC10/SQRT(3)</f>
        <v>0.13032603959019942</v>
      </c>
      <c r="AE11" t="s">
        <v>9</v>
      </c>
      <c r="AF11">
        <f>AF10/SQRT(3)</f>
        <v>8.4211230539149709E-2</v>
      </c>
      <c r="AG11">
        <f t="shared" ref="AG11" si="29">AG10/SQRT(3)</f>
        <v>0</v>
      </c>
      <c r="AH11">
        <f t="shared" ref="AH11" si="30">AH10/SQRT(3)</f>
        <v>5.6028940110191883E-2</v>
      </c>
      <c r="AI11">
        <f t="shared" ref="AI11" si="31">AI10/SQRT(3)</f>
        <v>0.13985401662670247</v>
      </c>
      <c r="AK11" t="s">
        <v>9</v>
      </c>
      <c r="AL11">
        <f>AL10/SQRT(3)</f>
        <v>7.5596440438650492E-2</v>
      </c>
      <c r="AM11">
        <f t="shared" ref="AM11" si="32">AM10/SQRT(3)</f>
        <v>0</v>
      </c>
      <c r="AN11">
        <f t="shared" ref="AN11" si="33">AN10/SQRT(3)</f>
        <v>4.1319489982475428E-2</v>
      </c>
      <c r="AO11">
        <f t="shared" ref="AO11" si="34">AO10/SQRT(3)</f>
        <v>0.10138953949006027</v>
      </c>
      <c r="AQ11" t="s">
        <v>9</v>
      </c>
      <c r="AR11">
        <f>AR10/SQRT(3)</f>
        <v>0.10897293474701711</v>
      </c>
      <c r="AS11">
        <f t="shared" ref="AS11" si="35">AS10/SQRT(3)</f>
        <v>0</v>
      </c>
      <c r="AT11">
        <f t="shared" ref="AT11" si="36">AT10/SQRT(3)</f>
        <v>1.3031659527598272E-2</v>
      </c>
      <c r="AU11">
        <f t="shared" ref="AU11" si="37">AU10/SQRT(3)</f>
        <v>0.11732184224164889</v>
      </c>
    </row>
  </sheetData>
  <mergeCells count="8">
    <mergeCell ref="AL3:AO3"/>
    <mergeCell ref="AR3:AU3"/>
    <mergeCell ref="B3:E3"/>
    <mergeCell ref="H3:K3"/>
    <mergeCell ref="N3:Q3"/>
    <mergeCell ref="T3:W3"/>
    <mergeCell ref="Z3:AC3"/>
    <mergeCell ref="AF3:A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topLeftCell="L1" workbookViewId="0">
      <selection activeCell="T5" sqref="T5:W6"/>
    </sheetView>
  </sheetViews>
  <sheetFormatPr defaultRowHeight="15" x14ac:dyDescent="0.25"/>
  <cols>
    <col min="1" max="1" width="11.7109375" customWidth="1"/>
    <col min="2" max="2" width="14" customWidth="1"/>
    <col min="3" max="3" width="15" customWidth="1"/>
    <col min="4" max="4" width="14" customWidth="1"/>
    <col min="5" max="5" width="10.42578125" customWidth="1"/>
    <col min="7" max="7" width="12.5703125" customWidth="1"/>
    <col min="8" max="8" width="12.85546875" customWidth="1"/>
    <col min="9" max="9" width="15.85546875" customWidth="1"/>
    <col min="10" max="10" width="13.140625" customWidth="1"/>
    <col min="11" max="11" width="16.42578125" customWidth="1"/>
    <col min="13" max="13" width="14.140625" customWidth="1"/>
    <col min="14" max="15" width="16" customWidth="1"/>
    <col min="16" max="16" width="14.42578125" customWidth="1"/>
    <col min="17" max="17" width="12.42578125" customWidth="1"/>
    <col min="19" max="19" width="15.140625" customWidth="1"/>
    <col min="20" max="20" width="14.7109375" customWidth="1"/>
    <col min="21" max="21" width="14.140625" customWidth="1"/>
    <col min="22" max="22" width="15.7109375" customWidth="1"/>
    <col min="23" max="23" width="13.42578125" customWidth="1"/>
  </cols>
  <sheetData>
    <row r="1" spans="1:23" x14ac:dyDescent="0.25">
      <c r="A1" s="1" t="s">
        <v>26</v>
      </c>
    </row>
    <row r="3" spans="1:23" x14ac:dyDescent="0.25">
      <c r="B3" s="4" t="s">
        <v>38</v>
      </c>
      <c r="C3" s="4"/>
      <c r="D3" s="4"/>
      <c r="E3" s="4"/>
      <c r="H3" s="4" t="s">
        <v>41</v>
      </c>
      <c r="I3" s="4"/>
      <c r="J3" s="4"/>
      <c r="K3" s="4"/>
      <c r="N3" s="4" t="s">
        <v>46</v>
      </c>
      <c r="O3" s="4"/>
      <c r="P3" s="4"/>
      <c r="Q3" s="4"/>
      <c r="T3" s="4" t="s">
        <v>47</v>
      </c>
      <c r="U3" s="4"/>
      <c r="V3" s="4"/>
      <c r="W3" s="4"/>
    </row>
    <row r="4" spans="1:23" x14ac:dyDescent="0.25">
      <c r="B4" t="s">
        <v>42</v>
      </c>
      <c r="C4" t="s">
        <v>43</v>
      </c>
      <c r="D4" t="s">
        <v>44</v>
      </c>
      <c r="E4" t="s">
        <v>45</v>
      </c>
      <c r="H4" t="s">
        <v>42</v>
      </c>
      <c r="I4" t="s">
        <v>43</v>
      </c>
      <c r="J4" t="s">
        <v>44</v>
      </c>
      <c r="K4" t="s">
        <v>45</v>
      </c>
      <c r="N4" t="s">
        <v>42</v>
      </c>
      <c r="O4" t="s">
        <v>43</v>
      </c>
      <c r="P4" t="s">
        <v>44</v>
      </c>
      <c r="Q4" t="s">
        <v>45</v>
      </c>
      <c r="T4" t="s">
        <v>42</v>
      </c>
      <c r="U4" t="s">
        <v>43</v>
      </c>
      <c r="V4" t="s">
        <v>44</v>
      </c>
      <c r="W4" t="s">
        <v>45</v>
      </c>
    </row>
    <row r="5" spans="1:23" x14ac:dyDescent="0.25">
      <c r="A5" t="s">
        <v>31</v>
      </c>
      <c r="B5">
        <v>4.6728971962616821E-2</v>
      </c>
      <c r="C5">
        <v>0.95327102803738317</v>
      </c>
      <c r="D5">
        <v>0</v>
      </c>
      <c r="E5">
        <v>0</v>
      </c>
      <c r="G5" t="s">
        <v>31</v>
      </c>
      <c r="H5">
        <v>0</v>
      </c>
      <c r="I5">
        <v>0.92105263157894735</v>
      </c>
      <c r="J5">
        <v>0</v>
      </c>
      <c r="K5">
        <v>7.8947368421052627E-2</v>
      </c>
      <c r="M5" t="s">
        <v>31</v>
      </c>
      <c r="N5">
        <v>0</v>
      </c>
      <c r="O5">
        <v>0.7354085603112841</v>
      </c>
      <c r="P5">
        <v>0</v>
      </c>
      <c r="Q5">
        <v>0.26459143968871596</v>
      </c>
      <c r="S5" t="s">
        <v>31</v>
      </c>
      <c r="T5">
        <v>0</v>
      </c>
      <c r="U5">
        <v>0.32291666666666669</v>
      </c>
      <c r="V5">
        <v>0.16145833333333334</v>
      </c>
      <c r="W5">
        <v>0.515625</v>
      </c>
    </row>
    <row r="6" spans="1:23" x14ac:dyDescent="0.25">
      <c r="A6" t="s">
        <v>32</v>
      </c>
      <c r="B6">
        <v>0.15151515151515152</v>
      </c>
      <c r="C6">
        <v>0.84848484848484851</v>
      </c>
      <c r="D6">
        <v>0</v>
      </c>
      <c r="E6">
        <v>0</v>
      </c>
      <c r="G6" t="s">
        <v>32</v>
      </c>
      <c r="H6">
        <v>0</v>
      </c>
      <c r="I6">
        <v>1</v>
      </c>
      <c r="J6">
        <v>0</v>
      </c>
      <c r="K6">
        <v>0</v>
      </c>
      <c r="M6" t="s">
        <v>32</v>
      </c>
      <c r="N6">
        <v>0</v>
      </c>
      <c r="O6">
        <v>0.84615384615384615</v>
      </c>
      <c r="P6">
        <v>0</v>
      </c>
      <c r="Q6">
        <v>0.15384615384615385</v>
      </c>
      <c r="S6" t="s">
        <v>32</v>
      </c>
      <c r="T6">
        <v>0</v>
      </c>
      <c r="U6">
        <v>0.18055555555555555</v>
      </c>
      <c r="V6">
        <v>0.20833333333333334</v>
      </c>
      <c r="W6">
        <v>0.61111111111111116</v>
      </c>
    </row>
    <row r="9" spans="1:23" x14ac:dyDescent="0.25">
      <c r="A9" t="s">
        <v>7</v>
      </c>
      <c r="B9">
        <f>AVERAGE(B5:B7)</f>
        <v>9.9122061738884173E-2</v>
      </c>
      <c r="C9">
        <f t="shared" ref="C9:E9" si="0">AVERAGE(C5:C7)</f>
        <v>0.90087793826111584</v>
      </c>
      <c r="D9">
        <f t="shared" si="0"/>
        <v>0</v>
      </c>
      <c r="E9">
        <f t="shared" si="0"/>
        <v>0</v>
      </c>
      <c r="G9" t="s">
        <v>7</v>
      </c>
      <c r="H9">
        <f>AVERAGE(H5:H7)</f>
        <v>0</v>
      </c>
      <c r="I9">
        <f t="shared" ref="I9:K9" si="1">AVERAGE(I5:I7)</f>
        <v>0.96052631578947367</v>
      </c>
      <c r="J9">
        <f t="shared" si="1"/>
        <v>0</v>
      </c>
      <c r="K9">
        <f t="shared" si="1"/>
        <v>3.9473684210526314E-2</v>
      </c>
      <c r="M9" t="s">
        <v>7</v>
      </c>
      <c r="N9">
        <f>AVERAGE(N5:N7)</f>
        <v>0</v>
      </c>
      <c r="O9">
        <f t="shared" ref="O9:Q9" si="2">AVERAGE(O5:O7)</f>
        <v>0.79078120323256518</v>
      </c>
      <c r="P9">
        <f t="shared" si="2"/>
        <v>0</v>
      </c>
      <c r="Q9">
        <f t="shared" si="2"/>
        <v>0.20921879676743491</v>
      </c>
      <c r="S9" t="s">
        <v>7</v>
      </c>
      <c r="T9">
        <f>AVERAGE(T5:T7)</f>
        <v>0</v>
      </c>
      <c r="U9">
        <f t="shared" ref="U9:W9" si="3">AVERAGE(U5:U7)</f>
        <v>0.2517361111111111</v>
      </c>
      <c r="V9">
        <f t="shared" si="3"/>
        <v>0.18489583333333334</v>
      </c>
      <c r="W9">
        <f t="shared" si="3"/>
        <v>0.56336805555555558</v>
      </c>
    </row>
    <row r="10" spans="1:23" x14ac:dyDescent="0.25">
      <c r="A10" t="s">
        <v>20</v>
      </c>
      <c r="B10">
        <f>_xlfn.STDEV.S(B5:B7)</f>
        <v>7.409501813622843E-2</v>
      </c>
      <c r="C10">
        <f t="shared" ref="C10:E10" si="4">_xlfn.STDEV.S(C5:C7)</f>
        <v>7.4095018136228416E-2</v>
      </c>
      <c r="D10">
        <f t="shared" si="4"/>
        <v>0</v>
      </c>
      <c r="E10">
        <f t="shared" si="4"/>
        <v>0</v>
      </c>
      <c r="G10" t="s">
        <v>20</v>
      </c>
      <c r="H10">
        <f>_xlfn.STDEV.S(H5:H7)</f>
        <v>0</v>
      </c>
      <c r="I10">
        <f t="shared" ref="I10:K10" si="5">_xlfn.STDEV.S(I5:I7)</f>
        <v>5.5824219567359029E-2</v>
      </c>
      <c r="J10">
        <f t="shared" si="5"/>
        <v>0</v>
      </c>
      <c r="K10">
        <f t="shared" si="5"/>
        <v>5.5824219567359015E-2</v>
      </c>
      <c r="M10" t="s">
        <v>20</v>
      </c>
      <c r="N10">
        <f>_xlfn.STDEV.S(N5:N7)</f>
        <v>0</v>
      </c>
      <c r="O10">
        <f t="shared" ref="O10:Q10" si="6">_xlfn.STDEV.S(O5:O7)</f>
        <v>7.8308742603718187E-2</v>
      </c>
      <c r="P10">
        <f t="shared" si="6"/>
        <v>0</v>
      </c>
      <c r="Q10">
        <f t="shared" si="6"/>
        <v>7.8308742603718298E-2</v>
      </c>
      <c r="S10" t="s">
        <v>20</v>
      </c>
      <c r="T10">
        <f>_xlfn.STDEV.S(T5:T7)</f>
        <v>0</v>
      </c>
      <c r="U10">
        <f t="shared" ref="U10:W10" si="7">_xlfn.STDEV.S(U5:U7)</f>
        <v>0.1006645070439183</v>
      </c>
      <c r="V10">
        <f t="shared" si="7"/>
        <v>3.3145630368119412E-2</v>
      </c>
      <c r="W10">
        <f t="shared" si="7"/>
        <v>6.7518876675798839E-2</v>
      </c>
    </row>
    <row r="11" spans="1:23" x14ac:dyDescent="0.25">
      <c r="A11" t="s">
        <v>9</v>
      </c>
      <c r="B11">
        <f>B10/SQRT(3)</f>
        <v>4.2778778666561691E-2</v>
      </c>
      <c r="C11">
        <f t="shared" ref="C11:E11" si="8">C10/SQRT(3)</f>
        <v>4.2778778666561684E-2</v>
      </c>
      <c r="D11">
        <f t="shared" si="8"/>
        <v>0</v>
      </c>
      <c r="E11">
        <f t="shared" si="8"/>
        <v>0</v>
      </c>
      <c r="G11" t="s">
        <v>9</v>
      </c>
      <c r="H11">
        <f>H10/SQRT(3)</f>
        <v>0</v>
      </c>
      <c r="I11">
        <f t="shared" ref="I11" si="9">I10/SQRT(3)</f>
        <v>3.2230128194515512E-2</v>
      </c>
      <c r="J11">
        <f t="shared" ref="J11" si="10">J10/SQRT(3)</f>
        <v>0</v>
      </c>
      <c r="K11">
        <f t="shared" ref="K11" si="11">K10/SQRT(3)</f>
        <v>3.2230128194515505E-2</v>
      </c>
      <c r="M11" t="s">
        <v>9</v>
      </c>
      <c r="N11">
        <f>N10/SQRT(3)</f>
        <v>0</v>
      </c>
      <c r="O11">
        <f t="shared" ref="O11" si="12">O10/SQRT(3)</f>
        <v>4.5211573622157816E-2</v>
      </c>
      <c r="P11">
        <f t="shared" ref="P11" si="13">P10/SQRT(3)</f>
        <v>0</v>
      </c>
      <c r="Q11">
        <f t="shared" ref="Q11" si="14">Q10/SQRT(3)</f>
        <v>4.5211573622157879E-2</v>
      </c>
      <c r="S11" t="s">
        <v>9</v>
      </c>
      <c r="T11">
        <f>T10/SQRT(3)</f>
        <v>0</v>
      </c>
      <c r="U11">
        <f t="shared" ref="U11" si="15">U10/SQRT(3)</f>
        <v>5.8118680239647211E-2</v>
      </c>
      <c r="V11">
        <f t="shared" ref="V11" si="16">V10/SQRT(3)</f>
        <v>1.9136638615493577E-2</v>
      </c>
      <c r="W11">
        <f t="shared" ref="W11" si="17">W10/SQRT(3)</f>
        <v>3.8982041624153606E-2</v>
      </c>
    </row>
  </sheetData>
  <mergeCells count="4">
    <mergeCell ref="B3:E3"/>
    <mergeCell ref="H3:K3"/>
    <mergeCell ref="N3:Q3"/>
    <mergeCell ref="T3:W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L15" sqref="L15"/>
    </sheetView>
  </sheetViews>
  <sheetFormatPr defaultRowHeight="15" x14ac:dyDescent="0.25"/>
  <cols>
    <col min="2" max="2" width="14" customWidth="1"/>
    <col min="8" max="8" width="15.5703125" customWidth="1"/>
  </cols>
  <sheetData>
    <row r="1" spans="1:10" x14ac:dyDescent="0.25">
      <c r="A1" s="1" t="s">
        <v>51</v>
      </c>
    </row>
    <row r="3" spans="1:10" x14ac:dyDescent="0.25">
      <c r="C3" t="s">
        <v>35</v>
      </c>
      <c r="D3" t="s">
        <v>38</v>
      </c>
      <c r="E3" t="s">
        <v>40</v>
      </c>
      <c r="I3" t="s">
        <v>41</v>
      </c>
      <c r="J3" t="s">
        <v>47</v>
      </c>
    </row>
    <row r="4" spans="1:10" x14ac:dyDescent="0.25">
      <c r="B4" t="s">
        <v>48</v>
      </c>
      <c r="C4">
        <v>242.3858642578125</v>
      </c>
      <c r="D4">
        <v>1089.1290144486861</v>
      </c>
      <c r="E4">
        <v>1263.2560729980469</v>
      </c>
      <c r="H4" t="s">
        <v>44</v>
      </c>
      <c r="J4">
        <v>3180.9645432692309</v>
      </c>
    </row>
    <row r="5" spans="1:10" x14ac:dyDescent="0.25">
      <c r="A5" t="s">
        <v>7</v>
      </c>
      <c r="B5" t="s">
        <v>49</v>
      </c>
      <c r="C5">
        <v>225.19331711989182</v>
      </c>
      <c r="D5">
        <v>1013.937730055589</v>
      </c>
      <c r="E5">
        <v>1330.5473327636719</v>
      </c>
      <c r="G5" t="s">
        <v>7</v>
      </c>
      <c r="H5" t="s">
        <v>43</v>
      </c>
      <c r="I5">
        <v>1613.5597229003906</v>
      </c>
      <c r="J5">
        <v>1926.8253871372769</v>
      </c>
    </row>
    <row r="6" spans="1:10" x14ac:dyDescent="0.25">
      <c r="B6" t="s">
        <v>50</v>
      </c>
      <c r="C6">
        <v>228.26385498046875</v>
      </c>
      <c r="D6">
        <v>1058.8804204413232</v>
      </c>
      <c r="E6">
        <v>1295.7736424037389</v>
      </c>
      <c r="H6" t="s">
        <v>45</v>
      </c>
      <c r="I6">
        <v>1988.7126575816762</v>
      </c>
      <c r="J6">
        <v>2604.6048677884614</v>
      </c>
    </row>
    <row r="8" spans="1:10" x14ac:dyDescent="0.25">
      <c r="B8" t="s">
        <v>48</v>
      </c>
      <c r="C8">
        <v>106.6812883321732</v>
      </c>
      <c r="D8">
        <v>424.62027162630494</v>
      </c>
      <c r="E8">
        <v>494.53002067386007</v>
      </c>
      <c r="H8" t="s">
        <v>44</v>
      </c>
      <c r="J8">
        <v>1103.1727906924677</v>
      </c>
    </row>
    <row r="9" spans="1:10" x14ac:dyDescent="0.25">
      <c r="A9" t="s">
        <v>20</v>
      </c>
      <c r="B9" t="s">
        <v>49</v>
      </c>
      <c r="C9">
        <v>82.605749742683528</v>
      </c>
      <c r="D9">
        <v>427.83425393094973</v>
      </c>
      <c r="E9">
        <v>759.27094973542785</v>
      </c>
      <c r="G9" t="s">
        <v>20</v>
      </c>
      <c r="H9" t="s">
        <v>43</v>
      </c>
      <c r="I9">
        <v>486.59582397160307</v>
      </c>
      <c r="J9">
        <v>339.53795380196914</v>
      </c>
    </row>
    <row r="10" spans="1:10" x14ac:dyDescent="0.25">
      <c r="B10" t="s">
        <v>50</v>
      </c>
      <c r="C10">
        <v>108.20261747094632</v>
      </c>
      <c r="D10">
        <v>405.98466771108781</v>
      </c>
      <c r="E10">
        <v>479.07529268682885</v>
      </c>
      <c r="H10" t="s">
        <v>45</v>
      </c>
      <c r="I10">
        <v>782.73329915591466</v>
      </c>
      <c r="J10">
        <v>646.88075095959243</v>
      </c>
    </row>
    <row r="12" spans="1:10" x14ac:dyDescent="0.25">
      <c r="B12" t="s">
        <v>48</v>
      </c>
      <c r="C12">
        <v>25.145020801798996</v>
      </c>
      <c r="D12">
        <v>90.529346089842093</v>
      </c>
      <c r="E12">
        <v>123.63250516846502</v>
      </c>
      <c r="H12" t="s">
        <v>44</v>
      </c>
      <c r="J12">
        <v>305.96508173372274</v>
      </c>
    </row>
    <row r="13" spans="1:10" x14ac:dyDescent="0.25">
      <c r="A13" t="s">
        <v>9</v>
      </c>
      <c r="B13" t="s">
        <v>49</v>
      </c>
      <c r="C13">
        <v>22.910712795799363</v>
      </c>
      <c r="D13">
        <v>59.329936151843086</v>
      </c>
      <c r="E13">
        <v>189.81773743385696</v>
      </c>
      <c r="G13" t="s">
        <v>9</v>
      </c>
      <c r="H13" t="s">
        <v>43</v>
      </c>
      <c r="I13">
        <v>99.325956641630896</v>
      </c>
      <c r="J13">
        <v>82.350049848918133</v>
      </c>
    </row>
    <row r="14" spans="1:10" x14ac:dyDescent="0.25">
      <c r="B14" t="s">
        <v>50</v>
      </c>
      <c r="C14">
        <v>27.937795698735119</v>
      </c>
      <c r="D14">
        <v>59.218950103953368</v>
      </c>
      <c r="E14">
        <v>90.536720266059277</v>
      </c>
      <c r="H14" t="s">
        <v>45</v>
      </c>
      <c r="I14">
        <v>236.00296947428873</v>
      </c>
      <c r="J14">
        <v>167.02389169657658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B4" sqref="B4:C4"/>
    </sheetView>
  </sheetViews>
  <sheetFormatPr defaultRowHeight="15" x14ac:dyDescent="0.25"/>
  <cols>
    <col min="2" max="2" width="20.28515625" customWidth="1"/>
    <col min="3" max="3" width="18.7109375" customWidth="1"/>
    <col min="4" max="4" width="17.42578125" customWidth="1"/>
    <col min="6" max="6" width="13.42578125" customWidth="1"/>
    <col min="9" max="9" width="32.85546875" customWidth="1"/>
    <col min="11" max="11" width="28" customWidth="1"/>
  </cols>
  <sheetData>
    <row r="1" spans="1:11" x14ac:dyDescent="0.25">
      <c r="A1" s="1" t="s">
        <v>60</v>
      </c>
    </row>
    <row r="3" spans="1:11" ht="15.75" x14ac:dyDescent="0.25">
      <c r="B3" s="5" t="s">
        <v>52</v>
      </c>
      <c r="C3" s="5"/>
      <c r="D3" s="5" t="s">
        <v>53</v>
      </c>
      <c r="E3" s="5"/>
      <c r="F3" s="5" t="s">
        <v>54</v>
      </c>
      <c r="G3" s="5"/>
      <c r="H3" s="5" t="s">
        <v>55</v>
      </c>
      <c r="I3" s="5"/>
      <c r="J3" s="5" t="s">
        <v>56</v>
      </c>
      <c r="K3" s="5"/>
    </row>
    <row r="4" spans="1:11" x14ac:dyDescent="0.25">
      <c r="B4" t="s">
        <v>57</v>
      </c>
      <c r="C4" t="s">
        <v>58</v>
      </c>
      <c r="D4" t="s">
        <v>57</v>
      </c>
      <c r="E4" t="s">
        <v>58</v>
      </c>
      <c r="F4" t="s">
        <v>57</v>
      </c>
      <c r="G4" t="s">
        <v>58</v>
      </c>
      <c r="H4" t="s">
        <v>57</v>
      </c>
      <c r="I4" t="s">
        <v>58</v>
      </c>
      <c r="J4" t="s">
        <v>57</v>
      </c>
      <c r="K4" t="s">
        <v>58</v>
      </c>
    </row>
    <row r="5" spans="1:11" x14ac:dyDescent="0.25">
      <c r="B5">
        <v>0.24034403669724771</v>
      </c>
      <c r="C5">
        <v>0.41201834862385323</v>
      </c>
      <c r="D5">
        <v>0.5150229357798165</v>
      </c>
      <c r="E5">
        <v>4.5322018348623851</v>
      </c>
      <c r="F5">
        <v>0.18884174311926605</v>
      </c>
      <c r="G5">
        <v>1.6824082568807339</v>
      </c>
      <c r="H5">
        <v>3.441970982</v>
      </c>
      <c r="I5">
        <v>1.0383615230460934</v>
      </c>
      <c r="J5">
        <v>2.269739693</v>
      </c>
      <c r="K5">
        <v>1.2973956179024737</v>
      </c>
    </row>
    <row r="6" spans="1:11" x14ac:dyDescent="0.25">
      <c r="B6">
        <v>0.17178899082568808</v>
      </c>
      <c r="C6">
        <v>0.34334862385321102</v>
      </c>
      <c r="D6">
        <v>0.65279816513761468</v>
      </c>
      <c r="E6">
        <v>2.987133027522936</v>
      </c>
      <c r="F6">
        <v>0.22332568807339448</v>
      </c>
      <c r="G6">
        <v>0.56652522935779814</v>
      </c>
      <c r="H6">
        <v>4.1615123097463291</v>
      </c>
      <c r="I6">
        <v>7.1566968069472239</v>
      </c>
      <c r="J6">
        <v>1.570659439252335</v>
      </c>
      <c r="K6">
        <v>1.384231556446224</v>
      </c>
    </row>
    <row r="7" spans="1:11" x14ac:dyDescent="0.25">
      <c r="B7">
        <v>0.17178899082568808</v>
      </c>
      <c r="C7">
        <v>0.10300458715596331</v>
      </c>
      <c r="D7">
        <v>0.65279816513761468</v>
      </c>
      <c r="E7">
        <v>1.5450688073394496</v>
      </c>
      <c r="F7">
        <v>0.22332568807339448</v>
      </c>
      <c r="G7">
        <v>0.61802752293577989</v>
      </c>
      <c r="H7">
        <v>2.2820787180000002</v>
      </c>
      <c r="I7">
        <v>1.765936887107548</v>
      </c>
      <c r="J7">
        <v>0.93117433900000002</v>
      </c>
      <c r="K7">
        <v>0.4847521977287918</v>
      </c>
    </row>
    <row r="8" spans="1:11" x14ac:dyDescent="0.25">
      <c r="B8">
        <v>0.22920500000000002</v>
      </c>
      <c r="C8">
        <v>0.10355504587155963</v>
      </c>
      <c r="D8">
        <v>0.30942700000000001</v>
      </c>
      <c r="E8">
        <v>1.5878440366972477</v>
      </c>
      <c r="F8">
        <v>0.15471299999999999</v>
      </c>
      <c r="G8">
        <v>0.70762614678899083</v>
      </c>
      <c r="H8">
        <v>5.1227130175672677</v>
      </c>
      <c r="I8">
        <v>6.1424520132890361</v>
      </c>
      <c r="J8">
        <v>2.0943415610406952</v>
      </c>
      <c r="K8">
        <v>1.7389186445182749</v>
      </c>
    </row>
    <row r="9" spans="1:11" x14ac:dyDescent="0.25">
      <c r="B9">
        <v>0.17190366972477061</v>
      </c>
      <c r="C9">
        <v>0.17167431192660551</v>
      </c>
      <c r="D9">
        <v>0.58447247706422012</v>
      </c>
      <c r="E9">
        <v>4.8755504587155967</v>
      </c>
      <c r="F9">
        <v>0.25785550458715595</v>
      </c>
      <c r="G9">
        <v>1.8540825688073395</v>
      </c>
      <c r="H9">
        <v>3.7645531420947327</v>
      </c>
      <c r="I9">
        <v>6.0649870226969282</v>
      </c>
      <c r="J9">
        <v>1.51467679786524</v>
      </c>
      <c r="K9">
        <v>0.79141858477971083</v>
      </c>
    </row>
    <row r="10" spans="1:11" x14ac:dyDescent="0.25">
      <c r="B10">
        <v>0.20594036697247706</v>
      </c>
      <c r="C10">
        <v>0.10300458715596331</v>
      </c>
      <c r="D10">
        <v>1.8877866972477064</v>
      </c>
      <c r="E10">
        <v>4.1888532110091745</v>
      </c>
      <c r="F10">
        <v>0.49768922018348621</v>
      </c>
      <c r="G10">
        <v>2.7467889908256882</v>
      </c>
      <c r="H10">
        <v>9.6252018443033744</v>
      </c>
      <c r="I10">
        <v>4.2828713961255831</v>
      </c>
      <c r="J10">
        <v>1.8050225192114886</v>
      </c>
      <c r="K10">
        <v>0.92081336005343972</v>
      </c>
    </row>
    <row r="11" spans="1:11" x14ac:dyDescent="0.25">
      <c r="B11">
        <v>0.1375229357798165</v>
      </c>
      <c r="C11">
        <v>0.20628440366972475</v>
      </c>
      <c r="D11">
        <v>0.37818807339449539</v>
      </c>
      <c r="E11">
        <v>5.1914908256880725</v>
      </c>
      <c r="F11">
        <v>0.20628440366972475</v>
      </c>
      <c r="G11">
        <v>0.85951834862385312</v>
      </c>
      <c r="H11">
        <v>5.4837921814542998</v>
      </c>
      <c r="I11">
        <v>5.9952504742818897</v>
      </c>
      <c r="J11">
        <v>2.5128433889259489</v>
      </c>
      <c r="K11">
        <v>1.1656141082164235</v>
      </c>
    </row>
    <row r="12" spans="1:11" x14ac:dyDescent="0.25">
      <c r="B12">
        <v>0.17190366972477061</v>
      </c>
      <c r="C12">
        <v>0.10300458715596331</v>
      </c>
      <c r="D12">
        <v>0.34380733944954123</v>
      </c>
      <c r="E12">
        <v>3.6394954128440369</v>
      </c>
      <c r="F12">
        <v>0.1890940366972477</v>
      </c>
      <c r="G12">
        <v>0.87553899082568809</v>
      </c>
      <c r="H12">
        <v>5.4837921814542998</v>
      </c>
      <c r="I12">
        <v>4.8717284589726493</v>
      </c>
      <c r="J12">
        <v>2.5128433889259489</v>
      </c>
      <c r="K12">
        <v>1.1488672715143444</v>
      </c>
    </row>
    <row r="13" spans="1:11" x14ac:dyDescent="0.25">
      <c r="B13">
        <v>0.17167399999999999</v>
      </c>
      <c r="C13">
        <v>0.1724770642201835</v>
      </c>
      <c r="D13">
        <v>0.72103211009174317</v>
      </c>
      <c r="E13">
        <v>0.65541284403669731</v>
      </c>
      <c r="F13">
        <v>0.56652522935779814</v>
      </c>
      <c r="G13">
        <v>0.32770642201834865</v>
      </c>
      <c r="H13">
        <v>10.422046270847236</v>
      </c>
      <c r="I13">
        <v>4.6418651169004637</v>
      </c>
      <c r="J13">
        <v>2.8337033222148169</v>
      </c>
      <c r="K13">
        <v>0.5974335871743478</v>
      </c>
    </row>
    <row r="14" spans="1:11" x14ac:dyDescent="0.25">
      <c r="B14">
        <v>0.13733944954128441</v>
      </c>
      <c r="C14">
        <v>0.13788990825688072</v>
      </c>
      <c r="D14">
        <v>0.3776834862385321</v>
      </c>
      <c r="E14">
        <v>1.0686467889908255</v>
      </c>
      <c r="F14">
        <v>0.15450688073394497</v>
      </c>
      <c r="G14">
        <v>0.39643348623853208</v>
      </c>
      <c r="H14">
        <v>1.8682177688710748</v>
      </c>
      <c r="I14">
        <v>2.470528484042553</v>
      </c>
      <c r="J14">
        <v>0.99453726118904062</v>
      </c>
      <c r="K14">
        <v>1.0994592287234044</v>
      </c>
    </row>
    <row r="15" spans="1:11" x14ac:dyDescent="0.25">
      <c r="B15">
        <v>0.16855045871559635</v>
      </c>
      <c r="C15">
        <v>0.22158859223300972</v>
      </c>
      <c r="D15">
        <v>0.45649082568807342</v>
      </c>
      <c r="E15">
        <v>1.3075558252427184</v>
      </c>
      <c r="F15">
        <v>0.14923738532110092</v>
      </c>
      <c r="G15">
        <v>0.34794902912621362</v>
      </c>
      <c r="H15">
        <v>6.1208283767535123</v>
      </c>
      <c r="I15">
        <v>2.8358913639387944</v>
      </c>
      <c r="J15">
        <v>2.0196702471609886</v>
      </c>
      <c r="K15">
        <v>1.1264493679308054</v>
      </c>
    </row>
    <row r="16" spans="1:11" x14ac:dyDescent="0.25">
      <c r="B16">
        <v>0.2820218446601942</v>
      </c>
      <c r="C16">
        <v>0.7746444174757281</v>
      </c>
      <c r="D16">
        <v>0.45782766990291257</v>
      </c>
      <c r="E16">
        <v>1.2196529126213591</v>
      </c>
      <c r="F16">
        <v>0.1162882281553398</v>
      </c>
      <c r="G16">
        <v>0.68491019417475729</v>
      </c>
      <c r="H16">
        <v>10.323394034400176</v>
      </c>
      <c r="I16">
        <v>6.9368313496797009</v>
      </c>
      <c r="J16">
        <v>2.875262895710863</v>
      </c>
      <c r="K16">
        <v>2.8934285840512435</v>
      </c>
    </row>
    <row r="17" spans="1:11" x14ac:dyDescent="0.25">
      <c r="B17">
        <v>0.22033027522935783</v>
      </c>
      <c r="C17">
        <v>0.44566513761467891</v>
      </c>
      <c r="D17">
        <v>0.45443119266055043</v>
      </c>
      <c r="E17">
        <v>1.1825917431192661</v>
      </c>
      <c r="F17">
        <v>0.17557568807339446</v>
      </c>
      <c r="G17">
        <v>0.37899082568807341</v>
      </c>
      <c r="H17">
        <v>5.6081763993814873</v>
      </c>
      <c r="I17">
        <v>9.4139508069808614E-2</v>
      </c>
      <c r="J17">
        <v>2.5425942478462602</v>
      </c>
      <c r="K17">
        <v>6.0345554115509056E-2</v>
      </c>
    </row>
    <row r="18" spans="1:11" x14ac:dyDescent="0.25">
      <c r="B18">
        <v>0.1375229357798165</v>
      </c>
      <c r="C18">
        <v>0.30983899999999998</v>
      </c>
      <c r="D18">
        <v>0.37818807339449539</v>
      </c>
      <c r="E18">
        <v>1.0672249999999999</v>
      </c>
      <c r="F18">
        <v>0.20628440366972475</v>
      </c>
      <c r="G18">
        <v>0.43033199999999999</v>
      </c>
      <c r="H18">
        <v>3.3891103975127685</v>
      </c>
      <c r="I18">
        <v>4.5739999999999998</v>
      </c>
      <c r="J18">
        <v>0.94384172329558125</v>
      </c>
      <c r="K18">
        <v>2.445675032679739</v>
      </c>
    </row>
    <row r="20" spans="1:11" x14ac:dyDescent="0.25">
      <c r="A20" t="s">
        <v>7</v>
      </c>
      <c r="B20">
        <f>AVERAGE(B5:B18)</f>
        <v>0.18698833031976483</v>
      </c>
      <c r="C20">
        <f t="shared" ref="C20:K20" si="0">AVERAGE(C5:C18)</f>
        <v>0.25771418680095176</v>
      </c>
      <c r="D20">
        <f t="shared" si="0"/>
        <v>0.58356815794195105</v>
      </c>
      <c r="E20">
        <f t="shared" si="0"/>
        <v>2.503480194906412</v>
      </c>
      <c r="F20">
        <f t="shared" si="0"/>
        <v>0.23639622140821234</v>
      </c>
      <c r="G20">
        <f t="shared" si="0"/>
        <v>0.89120271516369975</v>
      </c>
      <c r="H20">
        <f t="shared" si="0"/>
        <v>5.5069562588847543</v>
      </c>
      <c r="I20">
        <f t="shared" si="0"/>
        <v>4.2051100289355903</v>
      </c>
      <c r="J20">
        <f t="shared" si="0"/>
        <v>1.9586364874742295</v>
      </c>
      <c r="K20">
        <f t="shared" si="0"/>
        <v>1.2253430497024806</v>
      </c>
    </row>
    <row r="21" spans="1:11" x14ac:dyDescent="0.25">
      <c r="A21" t="s">
        <v>20</v>
      </c>
      <c r="B21">
        <f>_xlfn.STDEV.S(B5:B18)</f>
        <v>4.2950411429106425E-2</v>
      </c>
      <c r="C21">
        <f t="shared" ref="C21:K21" si="1">_xlfn.STDEV.S(C5:C18)</f>
        <v>0.18911714685533085</v>
      </c>
      <c r="D21">
        <f t="shared" si="1"/>
        <v>0.39634793813646479</v>
      </c>
      <c r="E21">
        <f t="shared" si="1"/>
        <v>1.6513357645609446</v>
      </c>
      <c r="F21">
        <f t="shared" si="1"/>
        <v>0.13111166193437765</v>
      </c>
      <c r="G21">
        <f t="shared" si="1"/>
        <v>0.71177474187164536</v>
      </c>
      <c r="H21">
        <f t="shared" si="1"/>
        <v>2.8023040817361027</v>
      </c>
      <c r="I21">
        <f t="shared" si="1"/>
        <v>2.2383018992604753</v>
      </c>
      <c r="J21">
        <f t="shared" si="1"/>
        <v>0.6831131913886217</v>
      </c>
      <c r="K21">
        <f t="shared" si="1"/>
        <v>0.74327509914564094</v>
      </c>
    </row>
    <row r="22" spans="1:11" x14ac:dyDescent="0.25">
      <c r="A22" t="s">
        <v>9</v>
      </c>
      <c r="B22">
        <f>B21/SQRT(14)</f>
        <v>1.147898029919257E-2</v>
      </c>
      <c r="C22">
        <f t="shared" ref="C22:K22" si="2">C21/SQRT(14)</f>
        <v>5.0543683535490068E-2</v>
      </c>
      <c r="D22">
        <f t="shared" si="2"/>
        <v>0.10592844217578033</v>
      </c>
      <c r="E22">
        <f t="shared" si="2"/>
        <v>0.44133804725096087</v>
      </c>
      <c r="F22">
        <f t="shared" si="2"/>
        <v>3.5041065597783708E-2</v>
      </c>
      <c r="G22">
        <f t="shared" si="2"/>
        <v>0.19022980147451124</v>
      </c>
      <c r="H22">
        <f t="shared" si="2"/>
        <v>0.74894726910104681</v>
      </c>
      <c r="I22">
        <f t="shared" si="2"/>
        <v>0.59821134537129284</v>
      </c>
      <c r="J22">
        <f t="shared" si="2"/>
        <v>0.18256967989728268</v>
      </c>
      <c r="K22">
        <f t="shared" si="2"/>
        <v>0.19864862608024436</v>
      </c>
    </row>
  </sheetData>
  <mergeCells count="5"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24" sqref="G24:H24"/>
    </sheetView>
  </sheetViews>
  <sheetFormatPr defaultRowHeight="15" x14ac:dyDescent="0.25"/>
  <cols>
    <col min="3" max="3" width="19" customWidth="1"/>
    <col min="4" max="4" width="17.7109375" customWidth="1"/>
    <col min="5" max="5" width="12.5703125" customWidth="1"/>
    <col min="7" max="7" width="14.7109375" customWidth="1"/>
    <col min="8" max="8" width="22.7109375" customWidth="1"/>
  </cols>
  <sheetData>
    <row r="1" spans="1:8" x14ac:dyDescent="0.25">
      <c r="A1" s="1" t="s">
        <v>59</v>
      </c>
    </row>
    <row r="3" spans="1:8" x14ac:dyDescent="0.25">
      <c r="C3" s="6" t="s">
        <v>61</v>
      </c>
      <c r="D3" s="6"/>
      <c r="E3" s="3"/>
      <c r="G3" s="6" t="s">
        <v>62</v>
      </c>
      <c r="H3" s="6"/>
    </row>
    <row r="4" spans="1:8" x14ac:dyDescent="0.25">
      <c r="C4" t="s">
        <v>57</v>
      </c>
      <c r="D4" t="s">
        <v>58</v>
      </c>
      <c r="G4" t="s">
        <v>57</v>
      </c>
      <c r="H4" t="s">
        <v>58</v>
      </c>
    </row>
    <row r="5" spans="1:8" x14ac:dyDescent="0.25">
      <c r="C5">
        <v>346</v>
      </c>
      <c r="D5">
        <v>64.779874213836479</v>
      </c>
      <c r="G5">
        <v>540</v>
      </c>
      <c r="H5">
        <v>980</v>
      </c>
    </row>
    <row r="6" spans="1:8" x14ac:dyDescent="0.25">
      <c r="C6">
        <v>432.06106870229013</v>
      </c>
      <c r="D6">
        <v>-10.801393728222997</v>
      </c>
      <c r="G6">
        <v>540</v>
      </c>
      <c r="H6">
        <v>1020</v>
      </c>
    </row>
    <row r="7" spans="1:8" x14ac:dyDescent="0.25">
      <c r="C7">
        <v>161.28318584070794</v>
      </c>
      <c r="D7">
        <v>102.24089635854341</v>
      </c>
      <c r="G7">
        <v>415</v>
      </c>
      <c r="H7">
        <v>730</v>
      </c>
    </row>
    <row r="8" spans="1:8" x14ac:dyDescent="0.25">
      <c r="C8">
        <v>130.55555555555554</v>
      </c>
      <c r="D8">
        <v>57.385620915032675</v>
      </c>
      <c r="G8">
        <v>503</v>
      </c>
      <c r="H8">
        <v>840</v>
      </c>
    </row>
    <row r="9" spans="1:8" x14ac:dyDescent="0.25">
      <c r="C9">
        <v>294.56521739130437</v>
      </c>
      <c r="D9">
        <v>74.13249211356468</v>
      </c>
      <c r="G9">
        <v>940</v>
      </c>
      <c r="H9">
        <v>1320</v>
      </c>
    </row>
    <row r="10" spans="1:8" x14ac:dyDescent="0.25">
      <c r="C10">
        <v>151.68067226890756</v>
      </c>
      <c r="D10">
        <v>32.352941176470587</v>
      </c>
      <c r="G10">
        <v>740</v>
      </c>
      <c r="H10">
        <v>1860</v>
      </c>
    </row>
    <row r="11" spans="1:8" x14ac:dyDescent="0.25">
      <c r="C11">
        <v>529.89690721649481</v>
      </c>
      <c r="D11">
        <v>315.80547112462006</v>
      </c>
      <c r="G11">
        <v>930</v>
      </c>
      <c r="H11">
        <v>1720</v>
      </c>
    </row>
    <row r="12" spans="1:8" x14ac:dyDescent="0.25">
      <c r="C12">
        <v>232.20858895705524</v>
      </c>
      <c r="D12">
        <v>283.27137546468401</v>
      </c>
      <c r="G12">
        <v>960</v>
      </c>
      <c r="H12">
        <v>860</v>
      </c>
    </row>
    <row r="13" spans="1:8" x14ac:dyDescent="0.25">
      <c r="C13">
        <v>525.92592592592598</v>
      </c>
      <c r="D13">
        <v>-11.664482306684143</v>
      </c>
      <c r="G13">
        <v>1380</v>
      </c>
      <c r="H13">
        <v>1050</v>
      </c>
    </row>
    <row r="14" spans="1:8" x14ac:dyDescent="0.25">
      <c r="C14">
        <v>48.48824188129899</v>
      </c>
      <c r="G14">
        <v>800</v>
      </c>
      <c r="H14">
        <v>1430</v>
      </c>
    </row>
    <row r="15" spans="1:8" x14ac:dyDescent="0.25">
      <c r="G15">
        <v>560</v>
      </c>
      <c r="H15">
        <v>780</v>
      </c>
    </row>
    <row r="16" spans="1:8" x14ac:dyDescent="0.25">
      <c r="B16" t="s">
        <v>7</v>
      </c>
      <c r="C16">
        <f>AVERAGE(C5:C14)</f>
        <v>285.26653637395407</v>
      </c>
      <c r="D16">
        <f>AVERAGE(D5:D14)</f>
        <v>100.83364392576054</v>
      </c>
      <c r="G16">
        <v>440</v>
      </c>
      <c r="H16">
        <v>650</v>
      </c>
    </row>
    <row r="17" spans="2:8" x14ac:dyDescent="0.25">
      <c r="B17" t="s">
        <v>20</v>
      </c>
      <c r="C17">
        <f>_xlfn.STDEV.S(C5:C14)</f>
        <v>169.67821254858262</v>
      </c>
      <c r="D17">
        <f>_xlfn.STDEV.S(D5:D14)</f>
        <v>118.95732740494978</v>
      </c>
      <c r="G17">
        <v>930</v>
      </c>
      <c r="H17">
        <v>770</v>
      </c>
    </row>
    <row r="18" spans="2:8" x14ac:dyDescent="0.25">
      <c r="B18" t="s">
        <v>9</v>
      </c>
      <c r="C18">
        <f>C17/SQRT(10)</f>
        <v>53.656962095968474</v>
      </c>
      <c r="D18">
        <f>D17/SQRT(9)</f>
        <v>39.652442468316593</v>
      </c>
      <c r="H18">
        <v>1020</v>
      </c>
    </row>
    <row r="20" spans="2:8" x14ac:dyDescent="0.25">
      <c r="F20" t="s">
        <v>7</v>
      </c>
      <c r="G20">
        <f>AVERAGE(G5:G17)</f>
        <v>744.46153846153845</v>
      </c>
      <c r="H20">
        <f>AVERAGE(H5:H17)</f>
        <v>1077.6923076923076</v>
      </c>
    </row>
    <row r="21" spans="2:8" x14ac:dyDescent="0.25">
      <c r="F21" t="s">
        <v>20</v>
      </c>
      <c r="G21">
        <f>_xlfn.STDEV.S(G5:G17)</f>
        <v>279.5435611208074</v>
      </c>
      <c r="H21">
        <f>_xlfn.STDEV.S(H5:H18)</f>
        <v>373.66392022073165</v>
      </c>
    </row>
    <row r="22" spans="2:8" x14ac:dyDescent="0.25">
      <c r="F22" t="s">
        <v>9</v>
      </c>
      <c r="G22">
        <f>G21/SQRT(13)</f>
        <v>77.531434103605605</v>
      </c>
      <c r="H22">
        <f>H21/SQRT(14)</f>
        <v>99.865883376057809</v>
      </c>
    </row>
    <row r="24" spans="2:8" x14ac:dyDescent="0.25">
      <c r="F24" t="s">
        <v>63</v>
      </c>
      <c r="G24">
        <f>G20/$G$20</f>
        <v>1</v>
      </c>
      <c r="H24">
        <f>H20/$G$20</f>
        <v>1.4476131432114072</v>
      </c>
    </row>
  </sheetData>
  <mergeCells count="2">
    <mergeCell ref="C3:D3"/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 1D</vt:lpstr>
      <vt:lpstr>Fig 2B</vt:lpstr>
      <vt:lpstr>Fig 2C</vt:lpstr>
      <vt:lpstr>Fig 2D</vt:lpstr>
      <vt:lpstr>Fig 3A</vt:lpstr>
      <vt:lpstr>Fig 3C</vt:lpstr>
      <vt:lpstr>Fig 3E</vt:lpstr>
      <vt:lpstr>Fig 3F</vt:lpstr>
      <vt:lpstr>Fig 3G</vt:lpstr>
      <vt:lpstr>Fig 4A</vt:lpstr>
      <vt:lpstr>Fig 4B</vt:lpstr>
      <vt:lpstr>Fig 4C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Ayhan Atmanli</dc:creator>
  <cp:lastModifiedBy>Ayhan Atmanli</cp:lastModifiedBy>
  <dcterms:created xsi:type="dcterms:W3CDTF">2019-04-03T14:08:57Z</dcterms:created>
  <dcterms:modified xsi:type="dcterms:W3CDTF">2019-06-24T20:52:26Z</dcterms:modified>
</cp:coreProperties>
</file>