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502D07F5-F9A9-4979-8761-CB552F704492}" xr6:coauthVersionLast="43" xr6:coauthVersionMax="43" xr10:uidLastSave="{00000000-0000-0000-0000-000000000000}"/>
  <bookViews>
    <workbookView xWindow="6170" yWindow="1090" windowWidth="23290" windowHeight="15110" xr2:uid="{00000000-000D-0000-FFFF-FFFF00000000}"/>
  </bookViews>
  <sheets>
    <sheet name="Fig1B_GD" sheetId="2" r:id="rId1"/>
    <sheet name="Fig1C_qPCR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2" l="1"/>
  <c r="H51" i="2" s="1"/>
  <c r="F51" i="2"/>
  <c r="J51" i="2" s="1"/>
  <c r="H50" i="2"/>
  <c r="H49" i="2"/>
  <c r="H48" i="2"/>
  <c r="H47" i="2"/>
  <c r="G47" i="2"/>
  <c r="F47" i="2"/>
  <c r="H46" i="2"/>
  <c r="H45" i="2"/>
  <c r="H44" i="2"/>
  <c r="H43" i="2"/>
  <c r="H42" i="2"/>
  <c r="G42" i="2"/>
  <c r="F42" i="2"/>
  <c r="J42" i="2" s="1"/>
  <c r="H41" i="2"/>
  <c r="H40" i="2"/>
  <c r="H39" i="2"/>
  <c r="G38" i="2"/>
  <c r="J38" i="2" s="1"/>
  <c r="F38" i="2"/>
  <c r="H37" i="2"/>
  <c r="H36" i="2"/>
  <c r="H35" i="2"/>
  <c r="G30" i="2"/>
  <c r="F30" i="2"/>
  <c r="J30" i="2" s="1"/>
  <c r="H29" i="2"/>
  <c r="H28" i="2"/>
  <c r="H27" i="2"/>
  <c r="J26" i="2"/>
  <c r="G26" i="2"/>
  <c r="H26" i="2" s="1"/>
  <c r="F26" i="2"/>
  <c r="H25" i="2"/>
  <c r="H24" i="2"/>
  <c r="H23" i="2"/>
  <c r="H22" i="2"/>
  <c r="J21" i="2"/>
  <c r="G21" i="2"/>
  <c r="H21" i="2" s="1"/>
  <c r="F21" i="2"/>
  <c r="H20" i="2"/>
  <c r="H19" i="2"/>
  <c r="H18" i="2"/>
  <c r="H17" i="2"/>
  <c r="J16" i="2"/>
  <c r="G16" i="2"/>
  <c r="H16" i="2" s="1"/>
  <c r="F16" i="2"/>
  <c r="H15" i="2"/>
  <c r="H14" i="2"/>
  <c r="H13" i="2"/>
  <c r="H12" i="2"/>
  <c r="H11" i="2"/>
  <c r="G10" i="2"/>
  <c r="H10" i="2" s="1"/>
  <c r="H9" i="2"/>
  <c r="H8" i="2"/>
  <c r="H7" i="2"/>
  <c r="H6" i="2"/>
  <c r="H5" i="2"/>
  <c r="H4" i="2"/>
  <c r="H3" i="2"/>
  <c r="H38" i="2" l="1"/>
  <c r="H30" i="2"/>
  <c r="H51" i="1" l="1"/>
  <c r="H52" i="1"/>
  <c r="G50" i="1"/>
  <c r="D50" i="1"/>
  <c r="G49" i="1"/>
  <c r="D49" i="1"/>
  <c r="H49" i="1" l="1"/>
  <c r="H50" i="1"/>
  <c r="I52" i="1" s="1"/>
  <c r="J52" i="1" s="1"/>
  <c r="I49" i="1" l="1"/>
  <c r="J49" i="1" s="1"/>
  <c r="I50" i="1"/>
  <c r="J50" i="1" s="1"/>
  <c r="I51" i="1"/>
  <c r="J51" i="1" s="1"/>
  <c r="G46" i="1" l="1"/>
  <c r="D46" i="1"/>
  <c r="H46" i="1" s="1"/>
  <c r="G45" i="1"/>
  <c r="D45" i="1"/>
  <c r="G44" i="1"/>
  <c r="D44" i="1"/>
  <c r="G43" i="1"/>
  <c r="D43" i="1"/>
  <c r="G39" i="1"/>
  <c r="D39" i="1"/>
  <c r="H39" i="1" s="1"/>
  <c r="G38" i="1"/>
  <c r="D38" i="1"/>
  <c r="G37" i="1"/>
  <c r="D37" i="1"/>
  <c r="G36" i="1"/>
  <c r="D36" i="1"/>
  <c r="G34" i="1"/>
  <c r="D34" i="1"/>
  <c r="G33" i="1"/>
  <c r="D33" i="1"/>
  <c r="G32" i="1"/>
  <c r="D32" i="1"/>
  <c r="G31" i="1"/>
  <c r="D31" i="1"/>
  <c r="G27" i="1"/>
  <c r="D27" i="1"/>
  <c r="G26" i="1"/>
  <c r="D26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  <c r="G11" i="1"/>
  <c r="D11" i="1"/>
  <c r="Q10" i="1"/>
  <c r="P10" i="1"/>
  <c r="G10" i="1"/>
  <c r="D10" i="1"/>
  <c r="Q9" i="1"/>
  <c r="P9" i="1"/>
  <c r="Q8" i="1"/>
  <c r="P8" i="1"/>
  <c r="Q7" i="1"/>
  <c r="P7" i="1"/>
  <c r="Q6" i="1"/>
  <c r="P6" i="1"/>
  <c r="G6" i="1"/>
  <c r="D6" i="1"/>
  <c r="Q5" i="1"/>
  <c r="P5" i="1"/>
  <c r="G5" i="1"/>
  <c r="D5" i="1"/>
  <c r="Q4" i="1"/>
  <c r="P4" i="1"/>
  <c r="G4" i="1"/>
  <c r="D4" i="1"/>
  <c r="Q3" i="1"/>
  <c r="P3" i="1"/>
  <c r="G3" i="1"/>
  <c r="D3" i="1"/>
  <c r="H3" i="1" l="1"/>
  <c r="H4" i="1"/>
  <c r="I4" i="1" s="1"/>
  <c r="J4" i="1" s="1"/>
  <c r="H14" i="1"/>
  <c r="H16" i="1"/>
  <c r="H22" i="1"/>
  <c r="H26" i="1"/>
  <c r="H31" i="1"/>
  <c r="I31" i="1" s="1"/>
  <c r="J31" i="1" s="1"/>
  <c r="H36" i="1"/>
  <c r="I36" i="1" s="1"/>
  <c r="J36" i="1" s="1"/>
  <c r="H43" i="1"/>
  <c r="H10" i="1"/>
  <c r="H11" i="1"/>
  <c r="I11" i="1" s="1"/>
  <c r="J11" i="1" s="1"/>
  <c r="H13" i="1"/>
  <c r="H19" i="1"/>
  <c r="H45" i="1"/>
  <c r="H23" i="1"/>
  <c r="H27" i="1"/>
  <c r="I28" i="1" s="1"/>
  <c r="J28" i="1" s="1"/>
  <c r="H32" i="1"/>
  <c r="H20" i="1"/>
  <c r="I20" i="1" s="1"/>
  <c r="J20" i="1" s="1"/>
  <c r="H37" i="1"/>
  <c r="H6" i="1"/>
  <c r="I6" i="1" s="1"/>
  <c r="J6" i="1" s="1"/>
  <c r="H12" i="1"/>
  <c r="H15" i="1"/>
  <c r="H33" i="1"/>
  <c r="H44" i="1"/>
  <c r="I44" i="1" s="1"/>
  <c r="J44" i="1" s="1"/>
  <c r="H21" i="1"/>
  <c r="H5" i="1"/>
  <c r="H34" i="1"/>
  <c r="H38" i="1"/>
  <c r="I12" i="1" l="1"/>
  <c r="J12" i="1" s="1"/>
  <c r="I39" i="1"/>
  <c r="J39" i="1" s="1"/>
  <c r="I38" i="1"/>
  <c r="J38" i="1" s="1"/>
  <c r="I21" i="1"/>
  <c r="J21" i="1" s="1"/>
  <c r="I3" i="1"/>
  <c r="J3" i="1" s="1"/>
  <c r="I23" i="1"/>
  <c r="J23" i="1" s="1"/>
  <c r="I13" i="1"/>
  <c r="J13" i="1" s="1"/>
  <c r="I37" i="1"/>
  <c r="J37" i="1" s="1"/>
  <c r="I15" i="1"/>
  <c r="J15" i="1" s="1"/>
  <c r="I34" i="1"/>
  <c r="J34" i="1" s="1"/>
  <c r="I33" i="1"/>
  <c r="J33" i="1" s="1"/>
  <c r="I32" i="1"/>
  <c r="J32" i="1" s="1"/>
  <c r="I19" i="1"/>
  <c r="J19" i="1" s="1"/>
  <c r="I22" i="1"/>
  <c r="J22" i="1" s="1"/>
  <c r="I16" i="1"/>
  <c r="J16" i="1" s="1"/>
  <c r="I5" i="1"/>
  <c r="J5" i="1" s="1"/>
  <c r="I14" i="1"/>
  <c r="J14" i="1" s="1"/>
  <c r="I27" i="1"/>
  <c r="J27" i="1" s="1"/>
  <c r="I26" i="1"/>
  <c r="J26" i="1" s="1"/>
  <c r="I10" i="1"/>
  <c r="J10" i="1" s="1"/>
  <c r="I43" i="1"/>
  <c r="J43" i="1" s="1"/>
  <c r="I46" i="1"/>
  <c r="J46" i="1" s="1"/>
  <c r="I45" i="1"/>
  <c r="J45" i="1" s="1"/>
</calcChain>
</file>

<file path=xl/sharedStrings.xml><?xml version="1.0" encoding="utf-8"?>
<sst xmlns="http://schemas.openxmlformats.org/spreadsheetml/2006/main" count="350" uniqueCount="108">
  <si>
    <t>1st Biological replicate SPS060718</t>
  </si>
  <si>
    <t>Replicate - Strain</t>
  </si>
  <si>
    <t>Rp49_Ct1</t>
  </si>
  <si>
    <t>Rp49_Ct2</t>
  </si>
  <si>
    <t>Rp49_AvgCt</t>
  </si>
  <si>
    <t>F7a-R7a_Ct1</t>
  </si>
  <si>
    <t>F7a-R7a_Ct2</t>
  </si>
  <si>
    <t>F7a-R7a Avg Ct</t>
  </si>
  <si>
    <t>dCT</t>
  </si>
  <si>
    <t>ddCT</t>
  </si>
  <si>
    <t>Total-P RQ%</t>
  </si>
  <si>
    <t>Strain name</t>
  </si>
  <si>
    <t>Replicate 1</t>
  </si>
  <si>
    <t>Replicate 2</t>
  </si>
  <si>
    <t>Replicate 3</t>
  </si>
  <si>
    <t>Mean</t>
  </si>
  <si>
    <t>Stdev</t>
  </si>
  <si>
    <t>1- ISO1</t>
  </si>
  <si>
    <t>ISO1</t>
  </si>
  <si>
    <t>1- Harwich</t>
  </si>
  <si>
    <t>Harwich</t>
  </si>
  <si>
    <t>1-  OreR-TK</t>
  </si>
  <si>
    <t>OreR-TOW</t>
  </si>
  <si>
    <t>1- OreR-TOW</t>
  </si>
  <si>
    <t>OreR-TK</t>
  </si>
  <si>
    <t>1-  Birmingham</t>
  </si>
  <si>
    <t>OreR-mod</t>
  </si>
  <si>
    <t xml:space="preserve">SPS060718_2nd Biological replicate </t>
  </si>
  <si>
    <t>pi[2]</t>
  </si>
  <si>
    <t>Lk-P(1A)</t>
  </si>
  <si>
    <t>2 - ISO1</t>
  </si>
  <si>
    <t>Birmingham</t>
  </si>
  <si>
    <t>2 - Harwich</t>
  </si>
  <si>
    <t>2 - OreR-TK</t>
  </si>
  <si>
    <t>2 - OreR-TOW</t>
  </si>
  <si>
    <t>1-  OreR-MOD</t>
  </si>
  <si>
    <t>1 -  pi[2]</t>
  </si>
  <si>
    <t>1 - Lk-P(1A)-SL2</t>
  </si>
  <si>
    <t xml:space="preserve">SPS071818_3rd Biological replicate </t>
  </si>
  <si>
    <t>3- ISO1</t>
  </si>
  <si>
    <t>3- Harwich</t>
  </si>
  <si>
    <t>3- OreR-TK</t>
  </si>
  <si>
    <t>3- OreR-TOW</t>
  </si>
  <si>
    <t>2- OreR-mod</t>
  </si>
  <si>
    <t>SPS071818_repeats</t>
  </si>
  <si>
    <t>4- ISO1</t>
  </si>
  <si>
    <t>4- Harwich</t>
  </si>
  <si>
    <t>3- OreR-mod</t>
  </si>
  <si>
    <t>SPS071918_repeats</t>
  </si>
  <si>
    <t>2- Harwich</t>
  </si>
  <si>
    <t>2- pi[2]</t>
  </si>
  <si>
    <t>2- Lk-P(1A)-SL2</t>
  </si>
  <si>
    <t>2- Birmingham</t>
  </si>
  <si>
    <t>3- pi[2]</t>
  </si>
  <si>
    <t>3- Lk-P(1A)-SL2</t>
  </si>
  <si>
    <t>3- Birmingham</t>
  </si>
  <si>
    <t>1st Biological replicate SPS073018</t>
  </si>
  <si>
    <t>1 - #38 ISO1</t>
  </si>
  <si>
    <t>1 - #53 Har</t>
  </si>
  <si>
    <t>1- 125 RAL-42</t>
  </si>
  <si>
    <t>1- 126 RAL-377</t>
  </si>
  <si>
    <t>2- RAL-42</t>
  </si>
  <si>
    <t>2- RAL-377</t>
  </si>
  <si>
    <t>2- ISO1</t>
  </si>
  <si>
    <t>VIAL ID</t>
  </si>
  <si>
    <t>Date</t>
  </si>
  <si>
    <t>Female in cross</t>
  </si>
  <si>
    <t>Male in cross</t>
  </si>
  <si>
    <t>Phenotypic                marker</t>
  </si>
  <si>
    <t>F1 female with                                 &gt;2 eggs (fertile)</t>
  </si>
  <si>
    <t>Dysgenic                       F1 females</t>
  </si>
  <si>
    <t>% Dysgenic females</t>
  </si>
  <si>
    <t>Notes</t>
  </si>
  <si>
    <t>n= F1 females assayed</t>
  </si>
  <si>
    <t>ISO1-UC</t>
  </si>
  <si>
    <t>wt eyes</t>
  </si>
  <si>
    <t xml:space="preserve">Harwich </t>
  </si>
  <si>
    <t>56, OreR-MOD</t>
  </si>
  <si>
    <t>OreR-Mod</t>
  </si>
  <si>
    <t>OreR-MOD</t>
  </si>
  <si>
    <t>OreR_MOD</t>
  </si>
  <si>
    <t>54, OreR-TK</t>
  </si>
  <si>
    <t>OreR-Tow</t>
  </si>
  <si>
    <t>55, OreR-Tow</t>
  </si>
  <si>
    <t>128, pi[2]</t>
  </si>
  <si>
    <t>RAL-377</t>
  </si>
  <si>
    <t>RAL-42</t>
  </si>
  <si>
    <t>138- Birmingham; Sb[1]/TM6</t>
  </si>
  <si>
    <t>Birmingham; Sb[1]/TM6</t>
  </si>
  <si>
    <t>With Stubble bristles</t>
  </si>
  <si>
    <t>138- Birmingham; Sb[1]/TM7</t>
  </si>
  <si>
    <t>Birmingham; Sb[1]/TM7</t>
  </si>
  <si>
    <t>131,Lk-P(1A)-SL2</t>
  </si>
  <si>
    <t>Lk-P(1A)-SL2</t>
  </si>
  <si>
    <r>
      <t>w</t>
    </r>
    <r>
      <rPr>
        <vertAlign val="superscript"/>
        <sz val="12"/>
        <color theme="1"/>
        <rFont val="Arial Narrow"/>
        <family val="2"/>
      </rPr>
      <t>sp</t>
    </r>
    <r>
      <rPr>
        <sz val="12"/>
        <color theme="1"/>
        <rFont val="Arial Narrow"/>
        <family val="2"/>
      </rPr>
      <t xml:space="preserve"> eyes</t>
    </r>
  </si>
  <si>
    <r>
      <t>w</t>
    </r>
    <r>
      <rPr>
        <b/>
        <vertAlign val="superscript"/>
        <sz val="12"/>
        <color theme="1"/>
        <rFont val="Arial Narrow"/>
        <family val="2"/>
      </rPr>
      <t>sp</t>
    </r>
    <r>
      <rPr>
        <b/>
        <sz val="12"/>
        <color theme="1"/>
        <rFont val="Arial Narrow"/>
        <family val="2"/>
      </rPr>
      <t xml:space="preserve"> eyes</t>
    </r>
  </si>
  <si>
    <t>% F1 female GD</t>
  </si>
  <si>
    <t>F1 females count</t>
  </si>
  <si>
    <t>N=140</t>
  </si>
  <si>
    <t>N=163</t>
  </si>
  <si>
    <t>N=144</t>
  </si>
  <si>
    <t>N=113</t>
  </si>
  <si>
    <t>N=218</t>
  </si>
  <si>
    <t>N=138</t>
  </si>
  <si>
    <t>N=157</t>
  </si>
  <si>
    <t>N=102</t>
  </si>
  <si>
    <t>N=117</t>
  </si>
  <si>
    <t>N=109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</si>
</sst>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0"/>
    <numFmt numFmtId="167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vertAlign val="superscript"/>
      <sz val="12"/>
      <color theme="1"/>
      <name val="Arial Narrow"/>
      <family val="2"/>
    </font>
    <font>
      <b/>
      <vertAlign val="superscript"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6" fontId="0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9" fontId="10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9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% F1 female gonadal</a:t>
            </a:r>
            <a:r>
              <a:rPr lang="en-US" b="1" baseline="0">
                <a:latin typeface="Arial Narrow" panose="020B0606020202030204" pitchFamily="34" charset="0"/>
              </a:rPr>
              <a:t> dysgenesis observed</a:t>
            </a:r>
            <a:endParaRPr lang="en-US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Fig1B_GD!$B$61</c:f>
              <c:strCache>
                <c:ptCount val="1"/>
                <c:pt idx="0">
                  <c:v>% F1 female GD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877DF7E-937D-4D77-812F-8FE486ED61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F53-4009-8A7B-E733DBC3CE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3725FAB-8597-4066-96EC-B1960869A8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F53-4009-8A7B-E733DBC3CE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42FA20-1A91-4ABB-BCAF-43F0B14C1C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F53-4009-8A7B-E733DBC3CE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9144BD-1EEE-4D6B-B840-39E5F12E2F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F53-4009-8A7B-E733DBC3CE5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AD29371-8A25-4B5B-86FC-E3810BF89E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F53-4009-8A7B-E733DBC3CE5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51F316-575D-4D07-AF19-BD59457E71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F53-4009-8A7B-E733DBC3CE5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02D76C2-F960-4EBB-B392-33DFCBBE64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F53-4009-8A7B-E733DBC3CE5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2CFB7AE-17C9-4D19-BFCF-FD3783BAC5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F53-4009-8A7B-E733DBC3CE5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C7169D-E22F-4157-AFBE-C4CCD918A2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F53-4009-8A7B-E733DBC3CE5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E05FE3-AA6C-4726-826B-BE2A063E5C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F53-4009-8A7B-E733DBC3C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Fig1B_GD!$A$62:$A$71</c:f>
              <c:strCache>
                <c:ptCount val="10"/>
                <c:pt idx="0">
                  <c:v>ISO1-UC</c:v>
                </c:pt>
                <c:pt idx="1">
                  <c:v>Harwich</c:v>
                </c:pt>
                <c:pt idx="2">
                  <c:v>OreR_MOD</c:v>
                </c:pt>
                <c:pt idx="3">
                  <c:v>OreR-TK</c:v>
                </c:pt>
                <c:pt idx="4">
                  <c:v>OreR-Tow</c:v>
                </c:pt>
                <c:pt idx="5">
                  <c:v>pi[2]</c:v>
                </c:pt>
                <c:pt idx="6">
                  <c:v>RAL-42</c:v>
                </c:pt>
                <c:pt idx="7">
                  <c:v>Birmingham</c:v>
                </c:pt>
                <c:pt idx="8">
                  <c:v>RAL-377</c:v>
                </c:pt>
                <c:pt idx="9">
                  <c:v>Lk-P(1A)-SL2</c:v>
                </c:pt>
              </c:strCache>
            </c:strRef>
          </c:cat>
          <c:val>
            <c:numRef>
              <c:f>Fig1B_GD!$B$62:$B$71</c:f>
              <c:numCache>
                <c:formatCode>0%</c:formatCode>
                <c:ptCount val="10"/>
                <c:pt idx="0">
                  <c:v>0.25</c:v>
                </c:pt>
                <c:pt idx="1">
                  <c:v>1</c:v>
                </c:pt>
                <c:pt idx="2">
                  <c:v>0.24305555555555555</c:v>
                </c:pt>
                <c:pt idx="3">
                  <c:v>0.23008849557522124</c:v>
                </c:pt>
                <c:pt idx="4">
                  <c:v>0.16763005780346821</c:v>
                </c:pt>
                <c:pt idx="5">
                  <c:v>0.93478260869565222</c:v>
                </c:pt>
                <c:pt idx="6">
                  <c:v>0.99145299145299148</c:v>
                </c:pt>
                <c:pt idx="7">
                  <c:v>0.33121019108280253</c:v>
                </c:pt>
                <c:pt idx="8">
                  <c:v>1</c:v>
                </c:pt>
                <c:pt idx="9">
                  <c:v>0.15596330275229359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Fig1B_GD!$C$62:$C$71</c15:f>
                <c15:dlblRangeCache>
                  <c:ptCount val="10"/>
                  <c:pt idx="0">
                    <c:v>N=140</c:v>
                  </c:pt>
                  <c:pt idx="1">
                    <c:v>N=163</c:v>
                  </c:pt>
                  <c:pt idx="2">
                    <c:v>N=144</c:v>
                  </c:pt>
                  <c:pt idx="3">
                    <c:v>N=113</c:v>
                  </c:pt>
                  <c:pt idx="4">
                    <c:v>N=218</c:v>
                  </c:pt>
                  <c:pt idx="5">
                    <c:v>N=138</c:v>
                  </c:pt>
                  <c:pt idx="6">
                    <c:v>N=157</c:v>
                  </c:pt>
                  <c:pt idx="7">
                    <c:v>N=102</c:v>
                  </c:pt>
                  <c:pt idx="8">
                    <c:v>N=117</c:v>
                  </c:pt>
                  <c:pt idx="9">
                    <c:v>N=109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0F53-4009-8A7B-E733DBC3CE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324624"/>
        <c:axId val="194324208"/>
      </c:barChart>
      <c:catAx>
        <c:axId val="19432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4324208"/>
        <c:crosses val="autoZero"/>
        <c:auto val="1"/>
        <c:lblAlgn val="ctr"/>
        <c:lblOffset val="100"/>
        <c:noMultiLvlLbl val="0"/>
      </c:catAx>
      <c:valAx>
        <c:axId val="1943242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43246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409577</xdr:colOff>
      <xdr:row>53</xdr:row>
      <xdr:rowOff>490535</xdr:rowOff>
    </xdr:from>
    <xdr:to>
      <xdr:col>13</xdr:col>
      <xdr:colOff>514350</xdr:colOff>
      <xdr:row>73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1418BB-FCBC-4482-AEF0-DC743A377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1B_Wild%20type%20lines_GD%20ass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 only"/>
    </sheetNames>
    <sheetDataSet>
      <sheetData sheetId="0">
        <row r="61">
          <cell r="B61" t="str">
            <v>% F1 female GD</v>
          </cell>
        </row>
        <row r="62">
          <cell r="A62" t="str">
            <v>ISO1-UC</v>
          </cell>
          <cell r="B62">
            <v>0.25</v>
          </cell>
          <cell r="C62" t="str">
            <v>N=140</v>
          </cell>
        </row>
        <row r="63">
          <cell r="A63" t="str">
            <v>Harwich</v>
          </cell>
          <cell r="B63">
            <v>1</v>
          </cell>
          <cell r="C63" t="str">
            <v>N=163</v>
          </cell>
        </row>
        <row r="64">
          <cell r="A64" t="str">
            <v>OreR_MOD</v>
          </cell>
          <cell r="B64">
            <v>0.24305555555555555</v>
          </cell>
          <cell r="C64" t="str">
            <v>N=144</v>
          </cell>
        </row>
        <row r="65">
          <cell r="A65" t="str">
            <v>OreR-TK</v>
          </cell>
          <cell r="B65">
            <v>0.23008849557522124</v>
          </cell>
          <cell r="C65" t="str">
            <v>N=113</v>
          </cell>
        </row>
        <row r="66">
          <cell r="A66" t="str">
            <v>OreR-Tow</v>
          </cell>
          <cell r="B66">
            <v>0.16763005780346821</v>
          </cell>
          <cell r="C66" t="str">
            <v>N=218</v>
          </cell>
        </row>
        <row r="67">
          <cell r="A67" t="str">
            <v>pi[2]</v>
          </cell>
          <cell r="B67">
            <v>0.93478260869565222</v>
          </cell>
          <cell r="C67" t="str">
            <v>N=138</v>
          </cell>
        </row>
        <row r="68">
          <cell r="A68" t="str">
            <v>RAL-42</v>
          </cell>
          <cell r="B68">
            <v>0.99145299145299148</v>
          </cell>
          <cell r="C68" t="str">
            <v>N=157</v>
          </cell>
        </row>
        <row r="69">
          <cell r="A69" t="str">
            <v>Birmingham</v>
          </cell>
          <cell r="B69">
            <v>0.33121019108280253</v>
          </cell>
          <cell r="C69" t="str">
            <v>N=102</v>
          </cell>
        </row>
        <row r="70">
          <cell r="A70" t="str">
            <v>RAL-377</v>
          </cell>
          <cell r="B70">
            <v>1</v>
          </cell>
          <cell r="C70" t="str">
            <v>N=117</v>
          </cell>
        </row>
        <row r="71">
          <cell r="A71" t="str">
            <v>Lk-P(1A)-SL2</v>
          </cell>
          <cell r="B71">
            <v>0.15596330275229359</v>
          </cell>
          <cell r="C71" t="str">
            <v>N=109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B110-157D-4813-86CF-E88ED9C5F1D7}">
  <dimension ref="A1:O71"/>
  <sheetViews>
    <sheetView tabSelected="1" zoomScaleNormal="100" workbookViewId="0">
      <selection activeCell="L9" sqref="L9"/>
    </sheetView>
  </sheetViews>
  <sheetFormatPr defaultColWidth="9.1796875" defaultRowHeight="15.5" x14ac:dyDescent="0.35"/>
  <cols>
    <col min="1" max="1" width="17.26953125" style="31" customWidth="1"/>
    <col min="2" max="2" width="18.54296875" style="31" customWidth="1"/>
    <col min="3" max="3" width="9" style="31" customWidth="1"/>
    <col min="4" max="4" width="15.54296875" style="31" customWidth="1"/>
    <col min="5" max="5" width="12.81640625" style="31" customWidth="1"/>
    <col min="6" max="6" width="13.453125" style="31" customWidth="1"/>
    <col min="7" max="7" width="10.54296875" style="31" customWidth="1"/>
    <col min="8" max="8" width="11.81640625" style="31" customWidth="1"/>
    <col min="9" max="9" width="6.26953125" style="31" customWidth="1"/>
    <col min="10" max="10" width="13" style="31" customWidth="1"/>
    <col min="11" max="16384" width="9.1796875" style="31"/>
  </cols>
  <sheetData>
    <row r="1" spans="1:15" x14ac:dyDescent="0.35">
      <c r="A1" s="29" t="s">
        <v>64</v>
      </c>
      <c r="B1" s="29" t="s">
        <v>65</v>
      </c>
      <c r="C1" s="30" t="s">
        <v>66</v>
      </c>
      <c r="D1" s="30" t="s">
        <v>67</v>
      </c>
      <c r="E1" s="30" t="s">
        <v>68</v>
      </c>
      <c r="F1" s="30" t="s">
        <v>69</v>
      </c>
      <c r="G1" s="30" t="s">
        <v>70</v>
      </c>
      <c r="H1" s="30" t="s">
        <v>71</v>
      </c>
      <c r="I1" s="29" t="s">
        <v>72</v>
      </c>
      <c r="J1" s="30" t="s">
        <v>73</v>
      </c>
    </row>
    <row r="2" spans="1:15" x14ac:dyDescent="0.35">
      <c r="A2" s="29"/>
      <c r="B2" s="29"/>
      <c r="C2" s="30"/>
      <c r="D2" s="30"/>
      <c r="E2" s="30"/>
      <c r="F2" s="30"/>
      <c r="G2" s="30"/>
      <c r="H2" s="30"/>
      <c r="I2" s="29"/>
      <c r="J2" s="30"/>
    </row>
    <row r="3" spans="1:15" x14ac:dyDescent="0.35">
      <c r="A3" s="32" t="s">
        <v>74</v>
      </c>
      <c r="B3" s="33">
        <v>43020</v>
      </c>
      <c r="C3" s="32" t="s">
        <v>74</v>
      </c>
      <c r="D3" s="32" t="s">
        <v>74</v>
      </c>
      <c r="E3" s="32" t="s">
        <v>75</v>
      </c>
      <c r="F3" s="32">
        <v>26</v>
      </c>
      <c r="G3" s="32">
        <v>8</v>
      </c>
      <c r="H3" s="34">
        <f t="shared" ref="H3:H30" si="0">G3/(G3+F3)</f>
        <v>0.23529411764705882</v>
      </c>
      <c r="I3" s="32"/>
      <c r="J3" s="35"/>
    </row>
    <row r="4" spans="1:15" x14ac:dyDescent="0.35">
      <c r="A4" s="32" t="s">
        <v>74</v>
      </c>
      <c r="B4" s="33">
        <v>43293</v>
      </c>
      <c r="C4" s="32" t="s">
        <v>74</v>
      </c>
      <c r="D4" s="32" t="s">
        <v>74</v>
      </c>
      <c r="E4" s="32" t="s">
        <v>75</v>
      </c>
      <c r="F4" s="32">
        <v>44</v>
      </c>
      <c r="G4" s="32">
        <v>18</v>
      </c>
      <c r="H4" s="34">
        <f t="shared" si="0"/>
        <v>0.29032258064516131</v>
      </c>
      <c r="I4" s="32"/>
      <c r="J4" s="35"/>
    </row>
    <row r="5" spans="1:15" x14ac:dyDescent="0.35">
      <c r="A5" s="32" t="s">
        <v>74</v>
      </c>
      <c r="B5" s="33">
        <v>43298</v>
      </c>
      <c r="C5" s="32" t="s">
        <v>74</v>
      </c>
      <c r="D5" s="32" t="s">
        <v>74</v>
      </c>
      <c r="E5" s="32" t="s">
        <v>75</v>
      </c>
      <c r="F5" s="32">
        <v>35</v>
      </c>
      <c r="G5" s="32">
        <v>9</v>
      </c>
      <c r="H5" s="34">
        <f t="shared" si="0"/>
        <v>0.20454545454545456</v>
      </c>
      <c r="I5" s="32"/>
      <c r="J5" s="35"/>
    </row>
    <row r="6" spans="1:15" x14ac:dyDescent="0.35">
      <c r="A6" s="36" t="s">
        <v>74</v>
      </c>
      <c r="B6" s="37"/>
      <c r="C6" s="36" t="s">
        <v>74</v>
      </c>
      <c r="D6" s="36" t="s">
        <v>74</v>
      </c>
      <c r="E6" s="36" t="s">
        <v>75</v>
      </c>
      <c r="F6" s="36">
        <v>105</v>
      </c>
      <c r="G6" s="36">
        <v>35</v>
      </c>
      <c r="H6" s="38">
        <f t="shared" si="0"/>
        <v>0.25</v>
      </c>
      <c r="I6" s="36"/>
      <c r="J6" s="39">
        <v>140</v>
      </c>
    </row>
    <row r="7" spans="1:15" x14ac:dyDescent="0.35">
      <c r="A7" s="32" t="s">
        <v>20</v>
      </c>
      <c r="B7" s="33">
        <v>43264</v>
      </c>
      <c r="C7" s="32" t="s">
        <v>74</v>
      </c>
      <c r="D7" s="32" t="s">
        <v>20</v>
      </c>
      <c r="E7" s="32" t="s">
        <v>75</v>
      </c>
      <c r="F7" s="32">
        <v>0</v>
      </c>
      <c r="G7" s="32">
        <v>66</v>
      </c>
      <c r="H7" s="34">
        <f t="shared" si="0"/>
        <v>1</v>
      </c>
      <c r="I7" s="32"/>
      <c r="J7" s="32"/>
      <c r="K7" s="40"/>
      <c r="L7" s="40"/>
      <c r="M7" s="40"/>
      <c r="N7" s="40"/>
      <c r="O7" s="40"/>
    </row>
    <row r="8" spans="1:15" x14ac:dyDescent="0.35">
      <c r="A8" s="32" t="s">
        <v>76</v>
      </c>
      <c r="B8" s="33">
        <v>42977</v>
      </c>
      <c r="C8" s="32" t="s">
        <v>74</v>
      </c>
      <c r="D8" s="32" t="s">
        <v>20</v>
      </c>
      <c r="E8" s="32" t="s">
        <v>75</v>
      </c>
      <c r="F8" s="32">
        <v>0</v>
      </c>
      <c r="G8" s="32">
        <v>35</v>
      </c>
      <c r="H8" s="34">
        <f>G8/(G8+F8)</f>
        <v>1</v>
      </c>
      <c r="I8" s="32"/>
      <c r="J8" s="32"/>
      <c r="K8" s="40"/>
      <c r="L8" s="40"/>
      <c r="M8" s="40"/>
      <c r="N8" s="40"/>
      <c r="O8" s="40"/>
    </row>
    <row r="9" spans="1:15" x14ac:dyDescent="0.35">
      <c r="A9" s="32" t="s">
        <v>20</v>
      </c>
      <c r="B9" s="33">
        <v>43292</v>
      </c>
      <c r="C9" s="32" t="s">
        <v>74</v>
      </c>
      <c r="D9" s="32" t="s">
        <v>20</v>
      </c>
      <c r="E9" s="32" t="s">
        <v>75</v>
      </c>
      <c r="F9" s="32">
        <v>0</v>
      </c>
      <c r="G9" s="32">
        <v>62</v>
      </c>
      <c r="H9" s="34">
        <f t="shared" si="0"/>
        <v>1</v>
      </c>
      <c r="I9" s="32"/>
      <c r="J9" s="32"/>
      <c r="K9" s="40"/>
      <c r="L9" s="40"/>
      <c r="M9" s="40"/>
      <c r="N9" s="40"/>
      <c r="O9" s="40"/>
    </row>
    <row r="10" spans="1:15" x14ac:dyDescent="0.35">
      <c r="A10" s="41" t="s">
        <v>76</v>
      </c>
      <c r="B10" s="42"/>
      <c r="C10" s="41" t="s">
        <v>74</v>
      </c>
      <c r="D10" s="41" t="s">
        <v>20</v>
      </c>
      <c r="E10" s="41" t="s">
        <v>75</v>
      </c>
      <c r="F10" s="41">
        <v>0</v>
      </c>
      <c r="G10" s="41">
        <f>SUM(G7:G9)</f>
        <v>163</v>
      </c>
      <c r="H10" s="43">
        <f t="shared" si="0"/>
        <v>1</v>
      </c>
      <c r="I10" s="41"/>
      <c r="J10" s="41">
        <v>163</v>
      </c>
    </row>
    <row r="11" spans="1:15" x14ac:dyDescent="0.35">
      <c r="A11" s="44" t="s">
        <v>77</v>
      </c>
      <c r="B11" s="33">
        <v>43063</v>
      </c>
      <c r="C11" s="32" t="s">
        <v>74</v>
      </c>
      <c r="D11" s="32" t="s">
        <v>78</v>
      </c>
      <c r="E11" s="32" t="s">
        <v>75</v>
      </c>
      <c r="F11" s="32">
        <v>25</v>
      </c>
      <c r="G11" s="32">
        <v>1</v>
      </c>
      <c r="H11" s="34">
        <f t="shared" si="0"/>
        <v>3.8461538461538464E-2</v>
      </c>
      <c r="I11" s="45"/>
      <c r="J11" s="45"/>
    </row>
    <row r="12" spans="1:15" x14ac:dyDescent="0.35">
      <c r="A12" s="44" t="s">
        <v>77</v>
      </c>
      <c r="B12" s="33">
        <v>43200</v>
      </c>
      <c r="C12" s="44" t="s">
        <v>74</v>
      </c>
      <c r="D12" s="44" t="s">
        <v>79</v>
      </c>
      <c r="E12" s="44" t="s">
        <v>75</v>
      </c>
      <c r="F12" s="44">
        <v>10</v>
      </c>
      <c r="G12" s="44">
        <v>0</v>
      </c>
      <c r="H12" s="34">
        <f t="shared" si="0"/>
        <v>0</v>
      </c>
      <c r="I12" s="45"/>
      <c r="J12" s="45"/>
    </row>
    <row r="13" spans="1:15" x14ac:dyDescent="0.35">
      <c r="A13" s="44" t="s">
        <v>77</v>
      </c>
      <c r="B13" s="46">
        <v>43214</v>
      </c>
      <c r="C13" s="44" t="s">
        <v>74</v>
      </c>
      <c r="D13" s="44" t="s">
        <v>79</v>
      </c>
      <c r="E13" s="44" t="s">
        <v>75</v>
      </c>
      <c r="F13" s="44">
        <v>21</v>
      </c>
      <c r="G13" s="44">
        <v>9</v>
      </c>
      <c r="H13" s="34">
        <f t="shared" si="0"/>
        <v>0.3</v>
      </c>
      <c r="I13" s="45"/>
      <c r="J13" s="45"/>
    </row>
    <row r="14" spans="1:15" x14ac:dyDescent="0.35">
      <c r="A14" s="44" t="s">
        <v>77</v>
      </c>
      <c r="B14" s="33">
        <v>43245</v>
      </c>
      <c r="C14" s="44" t="s">
        <v>74</v>
      </c>
      <c r="D14" s="44" t="s">
        <v>79</v>
      </c>
      <c r="E14" s="44" t="s">
        <v>75</v>
      </c>
      <c r="F14" s="44">
        <v>26</v>
      </c>
      <c r="G14" s="44">
        <v>13</v>
      </c>
      <c r="H14" s="34">
        <f t="shared" si="0"/>
        <v>0.33333333333333331</v>
      </c>
      <c r="I14" s="45"/>
      <c r="J14" s="45"/>
    </row>
    <row r="15" spans="1:15" x14ac:dyDescent="0.35">
      <c r="A15" s="44" t="s">
        <v>77</v>
      </c>
      <c r="B15" s="33">
        <v>43255</v>
      </c>
      <c r="C15" s="44" t="s">
        <v>74</v>
      </c>
      <c r="D15" s="44" t="s">
        <v>79</v>
      </c>
      <c r="E15" s="44" t="s">
        <v>75</v>
      </c>
      <c r="F15" s="44">
        <v>27</v>
      </c>
      <c r="G15" s="44">
        <v>12</v>
      </c>
      <c r="H15" s="34">
        <f t="shared" si="0"/>
        <v>0.30769230769230771</v>
      </c>
      <c r="I15" s="45"/>
      <c r="J15" s="45"/>
    </row>
    <row r="16" spans="1:15" x14ac:dyDescent="0.35">
      <c r="A16" s="47" t="s">
        <v>77</v>
      </c>
      <c r="B16" s="42"/>
      <c r="C16" s="41" t="s">
        <v>74</v>
      </c>
      <c r="D16" s="47" t="s">
        <v>80</v>
      </c>
      <c r="E16" s="47" t="s">
        <v>75</v>
      </c>
      <c r="F16" s="47">
        <f>SUM(F11:F15)</f>
        <v>109</v>
      </c>
      <c r="G16" s="47">
        <f>SUM(G11:G15)</f>
        <v>35</v>
      </c>
      <c r="H16" s="43">
        <f t="shared" si="0"/>
        <v>0.24305555555555555</v>
      </c>
      <c r="I16" s="48"/>
      <c r="J16" s="41">
        <f t="shared" ref="J16:J30" si="1">SUM(F16:G16)</f>
        <v>144</v>
      </c>
    </row>
    <row r="17" spans="1:10" x14ac:dyDescent="0.35">
      <c r="A17" s="32" t="s">
        <v>24</v>
      </c>
      <c r="B17" s="33">
        <v>43063</v>
      </c>
      <c r="C17" s="32" t="s">
        <v>74</v>
      </c>
      <c r="D17" s="32" t="s">
        <v>24</v>
      </c>
      <c r="E17" s="32" t="s">
        <v>75</v>
      </c>
      <c r="F17" s="32">
        <v>23</v>
      </c>
      <c r="G17" s="32">
        <v>7</v>
      </c>
      <c r="H17" s="34">
        <f t="shared" si="0"/>
        <v>0.23333333333333334</v>
      </c>
      <c r="I17" s="45"/>
      <c r="J17" s="49"/>
    </row>
    <row r="18" spans="1:10" x14ac:dyDescent="0.35">
      <c r="A18" s="44" t="s">
        <v>81</v>
      </c>
      <c r="B18" s="33">
        <v>43200</v>
      </c>
      <c r="C18" s="44" t="s">
        <v>74</v>
      </c>
      <c r="D18" s="44" t="s">
        <v>24</v>
      </c>
      <c r="E18" s="44" t="s">
        <v>75</v>
      </c>
      <c r="F18" s="44">
        <v>27</v>
      </c>
      <c r="G18" s="44">
        <v>6</v>
      </c>
      <c r="H18" s="34">
        <f t="shared" si="0"/>
        <v>0.18181818181818182</v>
      </c>
      <c r="I18" s="45"/>
      <c r="J18" s="49"/>
    </row>
    <row r="19" spans="1:10" x14ac:dyDescent="0.35">
      <c r="A19" s="44" t="s">
        <v>81</v>
      </c>
      <c r="B19" s="33">
        <v>43245</v>
      </c>
      <c r="C19" s="44" t="s">
        <v>74</v>
      </c>
      <c r="D19" s="44" t="s">
        <v>24</v>
      </c>
      <c r="E19" s="44" t="s">
        <v>75</v>
      </c>
      <c r="F19" s="44">
        <v>30</v>
      </c>
      <c r="G19" s="44">
        <v>11</v>
      </c>
      <c r="H19" s="34">
        <f t="shared" si="0"/>
        <v>0.26829268292682928</v>
      </c>
      <c r="I19" s="45"/>
      <c r="J19" s="49"/>
    </row>
    <row r="20" spans="1:10" x14ac:dyDescent="0.35">
      <c r="A20" s="44" t="s">
        <v>81</v>
      </c>
      <c r="B20" s="33">
        <v>43255</v>
      </c>
      <c r="C20" s="44" t="s">
        <v>74</v>
      </c>
      <c r="D20" s="44" t="s">
        <v>24</v>
      </c>
      <c r="E20" s="44" t="s">
        <v>75</v>
      </c>
      <c r="F20" s="44">
        <v>7</v>
      </c>
      <c r="G20" s="44">
        <v>2</v>
      </c>
      <c r="H20" s="34">
        <f t="shared" si="0"/>
        <v>0.22222222222222221</v>
      </c>
      <c r="I20" s="45"/>
      <c r="J20" s="49"/>
    </row>
    <row r="21" spans="1:10" x14ac:dyDescent="0.35">
      <c r="A21" s="47" t="s">
        <v>81</v>
      </c>
      <c r="B21" s="42"/>
      <c r="C21" s="47" t="s">
        <v>74</v>
      </c>
      <c r="D21" s="47" t="s">
        <v>24</v>
      </c>
      <c r="E21" s="47" t="s">
        <v>75</v>
      </c>
      <c r="F21" s="47">
        <f>SUM(F17:F20)</f>
        <v>87</v>
      </c>
      <c r="G21" s="47">
        <f>SUM(G17:G20)</f>
        <v>26</v>
      </c>
      <c r="H21" s="43">
        <f t="shared" si="0"/>
        <v>0.23008849557522124</v>
      </c>
      <c r="I21" s="48"/>
      <c r="J21" s="41">
        <f t="shared" si="1"/>
        <v>113</v>
      </c>
    </row>
    <row r="22" spans="1:10" x14ac:dyDescent="0.35">
      <c r="A22" s="32" t="s">
        <v>82</v>
      </c>
      <c r="B22" s="33">
        <v>43063</v>
      </c>
      <c r="C22" s="32" t="s">
        <v>74</v>
      </c>
      <c r="D22" s="32" t="s">
        <v>82</v>
      </c>
      <c r="E22" s="32" t="s">
        <v>75</v>
      </c>
      <c r="F22" s="32">
        <v>31</v>
      </c>
      <c r="G22" s="32">
        <v>3</v>
      </c>
      <c r="H22" s="34">
        <f t="shared" si="0"/>
        <v>8.8235294117647065E-2</v>
      </c>
      <c r="I22" s="45"/>
      <c r="J22" s="49"/>
    </row>
    <row r="23" spans="1:10" x14ac:dyDescent="0.35">
      <c r="A23" s="44" t="s">
        <v>83</v>
      </c>
      <c r="B23" s="33">
        <v>43245</v>
      </c>
      <c r="C23" s="44" t="s">
        <v>74</v>
      </c>
      <c r="D23" s="44" t="s">
        <v>82</v>
      </c>
      <c r="E23" s="44" t="s">
        <v>75</v>
      </c>
      <c r="F23" s="44">
        <v>36</v>
      </c>
      <c r="G23" s="44">
        <v>12</v>
      </c>
      <c r="H23" s="34">
        <f t="shared" si="0"/>
        <v>0.25</v>
      </c>
      <c r="I23" s="45"/>
      <c r="J23" s="49"/>
    </row>
    <row r="24" spans="1:10" x14ac:dyDescent="0.35">
      <c r="A24" s="32" t="s">
        <v>82</v>
      </c>
      <c r="B24" s="33">
        <v>43063</v>
      </c>
      <c r="C24" s="32" t="s">
        <v>74</v>
      </c>
      <c r="D24" s="32" t="s">
        <v>82</v>
      </c>
      <c r="E24" s="32" t="s">
        <v>75</v>
      </c>
      <c r="F24" s="32">
        <v>31</v>
      </c>
      <c r="G24" s="32">
        <v>3</v>
      </c>
      <c r="H24" s="34">
        <f t="shared" si="0"/>
        <v>8.8235294117647065E-2</v>
      </c>
      <c r="I24" s="45"/>
      <c r="J24" s="49"/>
    </row>
    <row r="25" spans="1:10" x14ac:dyDescent="0.35">
      <c r="A25" s="44" t="s">
        <v>83</v>
      </c>
      <c r="B25" s="33">
        <v>43255</v>
      </c>
      <c r="C25" s="44" t="s">
        <v>74</v>
      </c>
      <c r="D25" s="44" t="s">
        <v>82</v>
      </c>
      <c r="E25" s="44" t="s">
        <v>75</v>
      </c>
      <c r="F25" s="44">
        <v>46</v>
      </c>
      <c r="G25" s="44">
        <v>11</v>
      </c>
      <c r="H25" s="34">
        <f t="shared" si="0"/>
        <v>0.19298245614035087</v>
      </c>
      <c r="I25" s="45"/>
      <c r="J25" s="49"/>
    </row>
    <row r="26" spans="1:10" x14ac:dyDescent="0.35">
      <c r="A26" s="47" t="s">
        <v>83</v>
      </c>
      <c r="B26" s="42"/>
      <c r="C26" s="47" t="s">
        <v>74</v>
      </c>
      <c r="D26" s="47" t="s">
        <v>82</v>
      </c>
      <c r="E26" s="47" t="s">
        <v>75</v>
      </c>
      <c r="F26" s="47">
        <f>SUM(F22:F25)</f>
        <v>144</v>
      </c>
      <c r="G26" s="47">
        <f>SUM(G22:G25)</f>
        <v>29</v>
      </c>
      <c r="H26" s="43">
        <f t="shared" si="0"/>
        <v>0.16763005780346821</v>
      </c>
      <c r="I26" s="48"/>
      <c r="J26" s="41">
        <f t="shared" si="1"/>
        <v>173</v>
      </c>
    </row>
    <row r="27" spans="1:10" x14ac:dyDescent="0.35">
      <c r="A27" s="44" t="s">
        <v>84</v>
      </c>
      <c r="B27" s="33">
        <v>43262</v>
      </c>
      <c r="C27" s="44" t="s">
        <v>74</v>
      </c>
      <c r="D27" s="44" t="s">
        <v>28</v>
      </c>
      <c r="E27" s="44" t="s">
        <v>75</v>
      </c>
      <c r="F27" s="44">
        <v>2</v>
      </c>
      <c r="G27" s="44">
        <v>29</v>
      </c>
      <c r="H27" s="34">
        <f t="shared" si="0"/>
        <v>0.93548387096774188</v>
      </c>
      <c r="I27" s="45"/>
      <c r="J27" s="49"/>
    </row>
    <row r="28" spans="1:10" x14ac:dyDescent="0.35">
      <c r="A28" s="44" t="s">
        <v>84</v>
      </c>
      <c r="B28" s="33">
        <v>43257</v>
      </c>
      <c r="C28" s="44" t="s">
        <v>74</v>
      </c>
      <c r="D28" s="44" t="s">
        <v>28</v>
      </c>
      <c r="E28" s="44" t="s">
        <v>75</v>
      </c>
      <c r="F28" s="44">
        <v>6</v>
      </c>
      <c r="G28" s="44">
        <v>59</v>
      </c>
      <c r="H28" s="34">
        <f t="shared" si="0"/>
        <v>0.90769230769230769</v>
      </c>
      <c r="I28" s="45"/>
      <c r="J28" s="49"/>
    </row>
    <row r="29" spans="1:10" x14ac:dyDescent="0.35">
      <c r="A29" s="44" t="s">
        <v>84</v>
      </c>
      <c r="B29" s="33">
        <v>43200</v>
      </c>
      <c r="C29" s="44" t="s">
        <v>74</v>
      </c>
      <c r="D29" s="44" t="s">
        <v>28</v>
      </c>
      <c r="E29" s="44" t="s">
        <v>75</v>
      </c>
      <c r="F29" s="44">
        <v>1</v>
      </c>
      <c r="G29" s="44">
        <v>41</v>
      </c>
      <c r="H29" s="34">
        <f t="shared" si="0"/>
        <v>0.97619047619047616</v>
      </c>
      <c r="I29" s="44"/>
      <c r="J29" s="49"/>
    </row>
    <row r="30" spans="1:10" x14ac:dyDescent="0.35">
      <c r="A30" s="47" t="s">
        <v>84</v>
      </c>
      <c r="B30" s="42"/>
      <c r="C30" s="47" t="s">
        <v>74</v>
      </c>
      <c r="D30" s="47" t="s">
        <v>28</v>
      </c>
      <c r="E30" s="47" t="s">
        <v>75</v>
      </c>
      <c r="F30" s="47">
        <f>SUM(F27:F29)</f>
        <v>9</v>
      </c>
      <c r="G30" s="47">
        <f>SUM(G27:G29)</f>
        <v>129</v>
      </c>
      <c r="H30" s="43">
        <f t="shared" si="0"/>
        <v>0.93478260869565222</v>
      </c>
      <c r="I30" s="47"/>
      <c r="J30" s="41">
        <f t="shared" si="1"/>
        <v>138</v>
      </c>
    </row>
    <row r="33" spans="1:15" x14ac:dyDescent="0.35">
      <c r="A33" s="29" t="s">
        <v>64</v>
      </c>
      <c r="B33" s="29" t="s">
        <v>65</v>
      </c>
      <c r="C33" s="30" t="s">
        <v>66</v>
      </c>
      <c r="D33" s="30" t="s">
        <v>67</v>
      </c>
      <c r="E33" s="30" t="s">
        <v>68</v>
      </c>
      <c r="F33" s="30" t="s">
        <v>69</v>
      </c>
      <c r="G33" s="30" t="s">
        <v>70</v>
      </c>
      <c r="H33" s="30" t="s">
        <v>71</v>
      </c>
      <c r="I33" s="29" t="s">
        <v>72</v>
      </c>
      <c r="J33" s="30" t="s">
        <v>73</v>
      </c>
    </row>
    <row r="34" spans="1:15" s="50" customFormat="1" x14ac:dyDescent="0.35">
      <c r="A34" s="29"/>
      <c r="B34" s="29"/>
      <c r="C34" s="30"/>
      <c r="D34" s="30"/>
      <c r="E34" s="30"/>
      <c r="F34" s="30"/>
      <c r="G34" s="30"/>
      <c r="H34" s="30"/>
      <c r="I34" s="29"/>
      <c r="J34" s="30"/>
    </row>
    <row r="35" spans="1:15" x14ac:dyDescent="0.35">
      <c r="A35" s="51">
        <v>126</v>
      </c>
      <c r="B35" s="52">
        <v>43257</v>
      </c>
      <c r="C35" s="24" t="s">
        <v>74</v>
      </c>
      <c r="D35" s="51" t="s">
        <v>85</v>
      </c>
      <c r="E35" s="24" t="s">
        <v>75</v>
      </c>
      <c r="F35" s="51">
        <v>0</v>
      </c>
      <c r="G35" s="51">
        <v>27</v>
      </c>
      <c r="H35" s="53">
        <f>G35/(G35+F35)</f>
        <v>1</v>
      </c>
      <c r="I35" s="54"/>
      <c r="J35" s="24"/>
      <c r="K35" s="40"/>
      <c r="L35" s="40"/>
      <c r="M35" s="40"/>
      <c r="N35" s="40"/>
      <c r="O35" s="40"/>
    </row>
    <row r="36" spans="1:15" x14ac:dyDescent="0.35">
      <c r="A36" s="51">
        <v>126</v>
      </c>
      <c r="B36" s="52">
        <v>43262</v>
      </c>
      <c r="C36" s="24" t="s">
        <v>74</v>
      </c>
      <c r="D36" s="51" t="s">
        <v>85</v>
      </c>
      <c r="E36" s="24" t="s">
        <v>75</v>
      </c>
      <c r="F36" s="51">
        <v>0</v>
      </c>
      <c r="G36" s="51">
        <v>45</v>
      </c>
      <c r="H36" s="53">
        <f>G36/(G36+F36)</f>
        <v>1</v>
      </c>
      <c r="I36" s="54"/>
      <c r="J36" s="24"/>
      <c r="K36" s="40"/>
      <c r="L36" s="40"/>
      <c r="M36" s="40"/>
      <c r="N36" s="40"/>
      <c r="O36" s="40"/>
    </row>
    <row r="37" spans="1:15" x14ac:dyDescent="0.35">
      <c r="A37" s="51">
        <v>126</v>
      </c>
      <c r="B37" s="52">
        <v>43122</v>
      </c>
      <c r="C37" s="51" t="s">
        <v>74</v>
      </c>
      <c r="D37" s="51" t="s">
        <v>85</v>
      </c>
      <c r="E37" s="51" t="s">
        <v>75</v>
      </c>
      <c r="F37" s="51">
        <v>0</v>
      </c>
      <c r="G37" s="51">
        <v>30</v>
      </c>
      <c r="H37" s="53">
        <f>G37/(G37+F37)</f>
        <v>1</v>
      </c>
      <c r="I37" s="54"/>
      <c r="J37" s="24"/>
      <c r="K37" s="40"/>
      <c r="L37" s="40"/>
      <c r="M37" s="40"/>
      <c r="N37" s="40"/>
      <c r="O37" s="40"/>
    </row>
    <row r="38" spans="1:15" x14ac:dyDescent="0.35">
      <c r="A38" s="55">
        <v>126</v>
      </c>
      <c r="B38" s="56"/>
      <c r="C38" s="55" t="s">
        <v>74</v>
      </c>
      <c r="D38" s="55" t="s">
        <v>85</v>
      </c>
      <c r="E38" s="55" t="s">
        <v>75</v>
      </c>
      <c r="F38" s="55">
        <f>SUM(F35:F37)</f>
        <v>0</v>
      </c>
      <c r="G38" s="55">
        <f>SUM(G35:G37)</f>
        <v>102</v>
      </c>
      <c r="H38" s="57">
        <f t="shared" ref="H38:H47" si="2">G38/(G38+F38)</f>
        <v>1</v>
      </c>
      <c r="I38" s="58"/>
      <c r="J38" s="59">
        <f>SUM(F38:G38)</f>
        <v>102</v>
      </c>
    </row>
    <row r="39" spans="1:15" x14ac:dyDescent="0.35">
      <c r="A39" s="24">
        <v>125</v>
      </c>
      <c r="B39" s="52">
        <v>43257</v>
      </c>
      <c r="C39" s="24" t="s">
        <v>74</v>
      </c>
      <c r="D39" s="24" t="s">
        <v>86</v>
      </c>
      <c r="E39" s="24" t="s">
        <v>75</v>
      </c>
      <c r="F39" s="24">
        <v>1</v>
      </c>
      <c r="G39" s="24">
        <v>18</v>
      </c>
      <c r="H39" s="53">
        <f t="shared" si="2"/>
        <v>0.94736842105263153</v>
      </c>
      <c r="I39" s="54"/>
      <c r="J39" s="24"/>
    </row>
    <row r="40" spans="1:15" x14ac:dyDescent="0.35">
      <c r="A40" s="24">
        <v>125</v>
      </c>
      <c r="B40" s="52">
        <v>43262</v>
      </c>
      <c r="C40" s="24" t="s">
        <v>74</v>
      </c>
      <c r="D40" s="24" t="s">
        <v>86</v>
      </c>
      <c r="E40" s="24" t="s">
        <v>75</v>
      </c>
      <c r="F40" s="24">
        <v>0</v>
      </c>
      <c r="G40" s="24">
        <v>62</v>
      </c>
      <c r="H40" s="53">
        <f t="shared" si="2"/>
        <v>1</v>
      </c>
      <c r="I40" s="54"/>
      <c r="J40" s="24"/>
    </row>
    <row r="41" spans="1:15" x14ac:dyDescent="0.35">
      <c r="A41" s="24">
        <v>125</v>
      </c>
      <c r="B41" s="52">
        <v>43122</v>
      </c>
      <c r="C41" s="51" t="s">
        <v>74</v>
      </c>
      <c r="D41" s="24" t="s">
        <v>86</v>
      </c>
      <c r="E41" s="51" t="s">
        <v>75</v>
      </c>
      <c r="F41" s="51">
        <v>0</v>
      </c>
      <c r="G41" s="51">
        <v>36</v>
      </c>
      <c r="H41" s="53">
        <f t="shared" si="2"/>
        <v>1</v>
      </c>
      <c r="I41" s="54"/>
      <c r="J41" s="24"/>
    </row>
    <row r="42" spans="1:15" x14ac:dyDescent="0.35">
      <c r="A42" s="59">
        <v>125</v>
      </c>
      <c r="B42" s="56"/>
      <c r="C42" s="55" t="s">
        <v>74</v>
      </c>
      <c r="D42" s="59" t="s">
        <v>86</v>
      </c>
      <c r="E42" s="55" t="s">
        <v>75</v>
      </c>
      <c r="F42" s="59">
        <f>SUM(F39:F41)</f>
        <v>1</v>
      </c>
      <c r="G42" s="59">
        <f>SUM(G39:G41)</f>
        <v>116</v>
      </c>
      <c r="H42" s="57">
        <f t="shared" si="2"/>
        <v>0.99145299145299148</v>
      </c>
      <c r="I42" s="58"/>
      <c r="J42" s="59">
        <f>SUM(F42:G42)</f>
        <v>117</v>
      </c>
    </row>
    <row r="43" spans="1:15" ht="28" x14ac:dyDescent="0.35">
      <c r="A43" s="60" t="s">
        <v>87</v>
      </c>
      <c r="B43" s="61">
        <v>43258</v>
      </c>
      <c r="C43" s="24" t="s">
        <v>74</v>
      </c>
      <c r="D43" s="60" t="s">
        <v>88</v>
      </c>
      <c r="E43" s="60" t="s">
        <v>89</v>
      </c>
      <c r="F43" s="24">
        <v>28</v>
      </c>
      <c r="G43" s="24">
        <v>9</v>
      </c>
      <c r="H43" s="53">
        <f t="shared" si="2"/>
        <v>0.24324324324324326</v>
      </c>
      <c r="I43" s="24"/>
      <c r="J43" s="24"/>
    </row>
    <row r="44" spans="1:15" ht="28" x14ac:dyDescent="0.35">
      <c r="A44" s="60" t="s">
        <v>87</v>
      </c>
      <c r="B44" s="61">
        <v>43261</v>
      </c>
      <c r="C44" s="24" t="s">
        <v>74</v>
      </c>
      <c r="D44" s="60" t="s">
        <v>88</v>
      </c>
      <c r="E44" s="60" t="s">
        <v>89</v>
      </c>
      <c r="F44" s="24">
        <v>9</v>
      </c>
      <c r="G44" s="24">
        <v>7</v>
      </c>
      <c r="H44" s="53">
        <f t="shared" si="2"/>
        <v>0.4375</v>
      </c>
      <c r="I44" s="24"/>
      <c r="J44" s="24"/>
    </row>
    <row r="45" spans="1:15" ht="28" x14ac:dyDescent="0.35">
      <c r="A45" s="60" t="s">
        <v>87</v>
      </c>
      <c r="B45" s="61">
        <v>43292</v>
      </c>
      <c r="C45" s="24" t="s">
        <v>74</v>
      </c>
      <c r="D45" s="60" t="s">
        <v>88</v>
      </c>
      <c r="E45" s="60" t="s">
        <v>89</v>
      </c>
      <c r="F45" s="24">
        <v>28</v>
      </c>
      <c r="G45" s="24">
        <v>7</v>
      </c>
      <c r="H45" s="53">
        <f t="shared" si="2"/>
        <v>0.2</v>
      </c>
      <c r="I45" s="24"/>
      <c r="J45" s="24"/>
    </row>
    <row r="46" spans="1:15" ht="28" x14ac:dyDescent="0.35">
      <c r="A46" s="60" t="s">
        <v>90</v>
      </c>
      <c r="B46" s="61">
        <v>43298</v>
      </c>
      <c r="C46" s="24" t="s">
        <v>74</v>
      </c>
      <c r="D46" s="60" t="s">
        <v>91</v>
      </c>
      <c r="E46" s="60" t="s">
        <v>89</v>
      </c>
      <c r="F46" s="24">
        <v>40</v>
      </c>
      <c r="G46" s="24">
        <v>29</v>
      </c>
      <c r="H46" s="53">
        <f t="shared" si="2"/>
        <v>0.42028985507246375</v>
      </c>
      <c r="I46" s="24"/>
      <c r="J46" s="24"/>
    </row>
    <row r="47" spans="1:15" ht="30.75" customHeight="1" x14ac:dyDescent="0.35">
      <c r="A47" s="59">
        <v>138</v>
      </c>
      <c r="B47" s="59"/>
      <c r="C47" s="59" t="s">
        <v>74</v>
      </c>
      <c r="D47" s="62" t="s">
        <v>88</v>
      </c>
      <c r="E47" s="59" t="s">
        <v>75</v>
      </c>
      <c r="F47" s="59">
        <f>SUM(F43:F46)</f>
        <v>105</v>
      </c>
      <c r="G47" s="59">
        <f>SUM(G43:G46)</f>
        <v>52</v>
      </c>
      <c r="H47" s="57">
        <f t="shared" si="2"/>
        <v>0.33121019108280253</v>
      </c>
      <c r="I47" s="58"/>
      <c r="J47" s="59">
        <v>157</v>
      </c>
    </row>
    <row r="48" spans="1:15" ht="18" x14ac:dyDescent="0.35">
      <c r="A48" s="51" t="s">
        <v>92</v>
      </c>
      <c r="B48" s="52">
        <v>43200</v>
      </c>
      <c r="C48" s="51" t="s">
        <v>74</v>
      </c>
      <c r="D48" s="51" t="s">
        <v>93</v>
      </c>
      <c r="E48" s="44" t="s">
        <v>94</v>
      </c>
      <c r="F48" s="24">
        <v>28</v>
      </c>
      <c r="G48" s="24">
        <v>2</v>
      </c>
      <c r="H48" s="53">
        <f>G48/(G48+F48)</f>
        <v>6.6666666666666666E-2</v>
      </c>
      <c r="I48" s="51"/>
      <c r="J48" s="51"/>
    </row>
    <row r="49" spans="1:10" ht="18" x14ac:dyDescent="0.35">
      <c r="A49" s="51" t="s">
        <v>92</v>
      </c>
      <c r="B49" s="52">
        <v>43264</v>
      </c>
      <c r="C49" s="51" t="s">
        <v>74</v>
      </c>
      <c r="D49" s="51" t="s">
        <v>93</v>
      </c>
      <c r="E49" s="44" t="s">
        <v>94</v>
      </c>
      <c r="F49" s="24">
        <v>36</v>
      </c>
      <c r="G49" s="24">
        <v>7</v>
      </c>
      <c r="H49" s="53">
        <f>G49/(G49+F49)</f>
        <v>0.16279069767441862</v>
      </c>
      <c r="I49" s="51"/>
      <c r="J49" s="51"/>
    </row>
    <row r="50" spans="1:10" ht="18" x14ac:dyDescent="0.35">
      <c r="A50" s="51" t="s">
        <v>92</v>
      </c>
      <c r="B50" s="52">
        <v>43270</v>
      </c>
      <c r="C50" s="51" t="s">
        <v>74</v>
      </c>
      <c r="D50" s="51" t="s">
        <v>93</v>
      </c>
      <c r="E50" s="44" t="s">
        <v>94</v>
      </c>
      <c r="F50" s="24">
        <v>28</v>
      </c>
      <c r="G50" s="24">
        <v>8</v>
      </c>
      <c r="H50" s="53">
        <f>G50/(G50+F50)</f>
        <v>0.22222222222222221</v>
      </c>
      <c r="I50" s="54"/>
      <c r="J50" s="54"/>
    </row>
    <row r="51" spans="1:10" ht="18" x14ac:dyDescent="0.35">
      <c r="A51" s="55" t="s">
        <v>92</v>
      </c>
      <c r="B51" s="56"/>
      <c r="C51" s="55" t="s">
        <v>74</v>
      </c>
      <c r="D51" s="55" t="s">
        <v>93</v>
      </c>
      <c r="E51" s="47" t="s">
        <v>95</v>
      </c>
      <c r="F51" s="59">
        <f>SUM(F48:F50)</f>
        <v>92</v>
      </c>
      <c r="G51" s="59">
        <f>SUM(G48:G50)</f>
        <v>17</v>
      </c>
      <c r="H51" s="57">
        <f>G51/(G51+F51)</f>
        <v>0.15596330275229359</v>
      </c>
      <c r="I51" s="58"/>
      <c r="J51" s="59">
        <f>SUM(F51:G51)</f>
        <v>109</v>
      </c>
    </row>
    <row r="52" spans="1:10" x14ac:dyDescent="0.35">
      <c r="A52" s="63"/>
      <c r="B52" s="63"/>
      <c r="C52" s="63"/>
      <c r="D52" s="63"/>
      <c r="E52" s="63"/>
      <c r="F52" s="63"/>
      <c r="G52" s="63"/>
      <c r="H52" s="63"/>
      <c r="I52" s="63"/>
      <c r="J52" s="63"/>
    </row>
    <row r="53" spans="1:10" x14ac:dyDescent="0.35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0" ht="39" customHeight="1" x14ac:dyDescent="0.35">
      <c r="D54" s="50"/>
      <c r="E54" s="50"/>
      <c r="F54" s="50"/>
      <c r="G54" s="50"/>
      <c r="H54" s="50"/>
      <c r="I54" s="50"/>
      <c r="J54" s="50"/>
    </row>
    <row r="55" spans="1:10" ht="36.75" customHeight="1" x14ac:dyDescent="0.35">
      <c r="D55" s="50"/>
      <c r="E55" s="50"/>
      <c r="F55" s="50"/>
      <c r="G55" s="50"/>
      <c r="H55" s="50"/>
      <c r="I55" s="50"/>
      <c r="J55" s="50"/>
    </row>
    <row r="56" spans="1:10" x14ac:dyDescent="0.35">
      <c r="D56" s="50"/>
      <c r="E56" s="50"/>
      <c r="F56" s="50"/>
      <c r="G56" s="50"/>
      <c r="H56" s="50"/>
      <c r="I56" s="50"/>
      <c r="J56" s="50"/>
    </row>
    <row r="61" spans="1:10" ht="26" x14ac:dyDescent="0.35">
      <c r="A61" s="64" t="s">
        <v>67</v>
      </c>
      <c r="B61" s="64" t="s">
        <v>96</v>
      </c>
      <c r="C61" s="64" t="s">
        <v>97</v>
      </c>
    </row>
    <row r="62" spans="1:10" x14ac:dyDescent="0.35">
      <c r="A62" s="65" t="s">
        <v>74</v>
      </c>
      <c r="B62" s="66">
        <v>0.25</v>
      </c>
      <c r="C62" s="67" t="s">
        <v>98</v>
      </c>
    </row>
    <row r="63" spans="1:10" x14ac:dyDescent="0.35">
      <c r="A63" s="68" t="s">
        <v>20</v>
      </c>
      <c r="B63" s="69">
        <v>1</v>
      </c>
      <c r="C63" s="67" t="s">
        <v>99</v>
      </c>
    </row>
    <row r="64" spans="1:10" x14ac:dyDescent="0.35">
      <c r="A64" s="70" t="s">
        <v>80</v>
      </c>
      <c r="B64" s="69">
        <v>0.24305555555555555</v>
      </c>
      <c r="C64" s="67" t="s">
        <v>100</v>
      </c>
    </row>
    <row r="65" spans="1:3" x14ac:dyDescent="0.35">
      <c r="A65" s="70" t="s">
        <v>24</v>
      </c>
      <c r="B65" s="69">
        <v>0.23008849557522124</v>
      </c>
      <c r="C65" s="67" t="s">
        <v>101</v>
      </c>
    </row>
    <row r="66" spans="1:3" x14ac:dyDescent="0.35">
      <c r="A66" s="70" t="s">
        <v>82</v>
      </c>
      <c r="B66" s="69">
        <v>0.16763005780346821</v>
      </c>
      <c r="C66" s="67" t="s">
        <v>102</v>
      </c>
    </row>
    <row r="67" spans="1:3" x14ac:dyDescent="0.35">
      <c r="A67" s="70" t="s">
        <v>28</v>
      </c>
      <c r="B67" s="69">
        <v>0.93478260869565222</v>
      </c>
      <c r="C67" s="67" t="s">
        <v>103</v>
      </c>
    </row>
    <row r="68" spans="1:3" x14ac:dyDescent="0.35">
      <c r="A68" s="68" t="s">
        <v>86</v>
      </c>
      <c r="B68" s="69">
        <v>0.99145299145299148</v>
      </c>
      <c r="C68" s="67" t="s">
        <v>104</v>
      </c>
    </row>
    <row r="69" spans="1:3" x14ac:dyDescent="0.35">
      <c r="A69" s="71" t="s">
        <v>31</v>
      </c>
      <c r="B69" s="69">
        <v>0.33121019108280253</v>
      </c>
      <c r="C69" s="67" t="s">
        <v>105</v>
      </c>
    </row>
    <row r="70" spans="1:3" x14ac:dyDescent="0.35">
      <c r="A70" s="70" t="s">
        <v>85</v>
      </c>
      <c r="B70" s="69">
        <v>1</v>
      </c>
      <c r="C70" s="67" t="s">
        <v>106</v>
      </c>
    </row>
    <row r="71" spans="1:3" x14ac:dyDescent="0.35">
      <c r="A71" s="70" t="s">
        <v>93</v>
      </c>
      <c r="B71" s="69">
        <v>0.15596330275229359</v>
      </c>
      <c r="C71" s="67" t="s">
        <v>107</v>
      </c>
    </row>
  </sheetData>
  <mergeCells count="20">
    <mergeCell ref="G33:G34"/>
    <mergeCell ref="H33:H34"/>
    <mergeCell ref="I33:I34"/>
    <mergeCell ref="J33:J34"/>
    <mergeCell ref="G1:G2"/>
    <mergeCell ref="H1:H2"/>
    <mergeCell ref="I1:I2"/>
    <mergeCell ref="J1:J2"/>
    <mergeCell ref="A33:A34"/>
    <mergeCell ref="B33:B34"/>
    <mergeCell ref="C33:C34"/>
    <mergeCell ref="D33:D34"/>
    <mergeCell ref="E33:E34"/>
    <mergeCell ref="F33:F34"/>
    <mergeCell ref="A1:A2"/>
    <mergeCell ref="B1:B2"/>
    <mergeCell ref="C1:C2"/>
    <mergeCell ref="D1:D2"/>
    <mergeCell ref="E1:E2"/>
    <mergeCell ref="F1:F2"/>
  </mergeCells>
  <pageMargins left="0.45" right="0.2" top="0.5" bottom="0.5" header="0.3" footer="0.0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workbookViewId="0">
      <selection activeCell="D61" sqref="D61"/>
    </sheetView>
  </sheetViews>
  <sheetFormatPr defaultColWidth="9.1796875" defaultRowHeight="14.5" x14ac:dyDescent="0.35"/>
  <cols>
    <col min="1" max="1" width="14.7265625" style="15" customWidth="1"/>
    <col min="2" max="3" width="9" style="15" customWidth="1"/>
    <col min="4" max="4" width="10.7265625" style="15" customWidth="1"/>
    <col min="5" max="6" width="11.7265625" style="15" customWidth="1"/>
    <col min="7" max="7" width="13.453125" style="15" customWidth="1"/>
    <col min="8" max="8" width="5" style="15" customWidth="1"/>
    <col min="9" max="9" width="5.54296875" style="15" customWidth="1"/>
    <col min="10" max="10" width="11.54296875" style="15" customWidth="1"/>
    <col min="11" max="11" width="11.54296875" style="15" bestFit="1" customWidth="1"/>
    <col min="12" max="12" width="9.54296875" style="15" customWidth="1"/>
    <col min="13" max="15" width="10" style="15" bestFit="1" customWidth="1"/>
    <col min="16" max="16" width="7" style="15" customWidth="1"/>
    <col min="17" max="17" width="6" style="15" customWidth="1"/>
    <col min="18" max="16384" width="9.1796875" style="15"/>
  </cols>
  <sheetData>
    <row r="1" spans="1:17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7" x14ac:dyDescent="0.35">
      <c r="A2" s="21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19" t="s">
        <v>10</v>
      </c>
      <c r="L2" s="1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x14ac:dyDescent="0.35">
      <c r="A3" s="8" t="s">
        <v>17</v>
      </c>
      <c r="B3" s="4">
        <v>20.335999999999999</v>
      </c>
      <c r="C3" s="4">
        <v>20.192</v>
      </c>
      <c r="D3" s="4">
        <f>AVERAGE(B3:C3)</f>
        <v>20.263999999999999</v>
      </c>
      <c r="E3" s="4">
        <v>24.366</v>
      </c>
      <c r="F3" s="4">
        <v>24.414999999999999</v>
      </c>
      <c r="G3" s="4">
        <f>AVERAGE(E3:F3)</f>
        <v>24.390499999999999</v>
      </c>
      <c r="H3" s="4">
        <f>G3-D3</f>
        <v>4.1265000000000001</v>
      </c>
      <c r="I3" s="4">
        <f>H3-H4</f>
        <v>12.1065</v>
      </c>
      <c r="J3" s="14">
        <f>2^(-I3)</f>
        <v>2.2676726257224149E-4</v>
      </c>
      <c r="L3" s="3" t="s">
        <v>18</v>
      </c>
      <c r="M3" s="5">
        <v>2.2676726257224149E-4</v>
      </c>
      <c r="N3" s="5">
        <v>6.8193795048353232E-5</v>
      </c>
      <c r="O3" s="5">
        <v>0</v>
      </c>
      <c r="P3" s="6">
        <f>AVERAGE(M3:O3)</f>
        <v>9.832035254019824E-5</v>
      </c>
      <c r="Q3" s="6">
        <f>STDEV(M3:O3)</f>
        <v>1.1634670147176095E-4</v>
      </c>
    </row>
    <row r="4" spans="1:17" x14ac:dyDescent="0.35">
      <c r="A4" s="8" t="s">
        <v>19</v>
      </c>
      <c r="B4" s="4">
        <v>20.004000000000001</v>
      </c>
      <c r="C4" s="4">
        <v>19.841000000000001</v>
      </c>
      <c r="D4" s="4">
        <f t="shared" ref="D4:D6" si="0">AVERAGE(B4:C4)</f>
        <v>19.922499999999999</v>
      </c>
      <c r="E4" s="4">
        <v>11.897</v>
      </c>
      <c r="F4" s="4">
        <v>11.988</v>
      </c>
      <c r="G4" s="4">
        <f t="shared" ref="G4:G6" si="1">AVERAGE(E4:F4)</f>
        <v>11.942499999999999</v>
      </c>
      <c r="H4" s="4">
        <f>G4-D4</f>
        <v>-7.98</v>
      </c>
      <c r="I4" s="4">
        <f>H4-H4</f>
        <v>0</v>
      </c>
      <c r="J4" s="14">
        <f t="shared" ref="J4:J6" si="2">2^(-I4)</f>
        <v>1</v>
      </c>
      <c r="L4" s="3" t="s">
        <v>20</v>
      </c>
      <c r="M4" s="5">
        <v>1</v>
      </c>
      <c r="N4" s="5">
        <v>1</v>
      </c>
      <c r="O4" s="5">
        <v>1</v>
      </c>
      <c r="P4" s="6">
        <f t="shared" ref="P4:P10" si="3">AVERAGE(M4:O4)</f>
        <v>1</v>
      </c>
      <c r="Q4" s="6">
        <f>_xlfn.STDEV.P(M4:O4)</f>
        <v>0</v>
      </c>
    </row>
    <row r="5" spans="1:17" x14ac:dyDescent="0.35">
      <c r="A5" s="8" t="s">
        <v>21</v>
      </c>
      <c r="B5" s="4">
        <v>19.652000000000001</v>
      </c>
      <c r="C5" s="4">
        <v>19.594999999999999</v>
      </c>
      <c r="D5" s="4">
        <f t="shared" si="0"/>
        <v>19.6235</v>
      </c>
      <c r="E5" s="4">
        <v>13.090999999999999</v>
      </c>
      <c r="F5" s="4">
        <v>13.01</v>
      </c>
      <c r="G5" s="4">
        <f t="shared" si="1"/>
        <v>13.0505</v>
      </c>
      <c r="H5" s="4">
        <f t="shared" ref="H5:H6" si="4">G5-D5</f>
        <v>-6.5730000000000004</v>
      </c>
      <c r="I5" s="4">
        <f>H5-H4</f>
        <v>1.407</v>
      </c>
      <c r="J5" s="14">
        <f t="shared" si="2"/>
        <v>0.37709501917164473</v>
      </c>
      <c r="L5" s="3" t="s">
        <v>22</v>
      </c>
      <c r="M5" s="5">
        <v>2.3362786881665315E-4</v>
      </c>
      <c r="N5" s="5">
        <v>1.4257414485023393E-4</v>
      </c>
      <c r="O5" s="5">
        <v>0</v>
      </c>
      <c r="P5" s="6">
        <f t="shared" si="3"/>
        <v>1.2540067122229569E-4</v>
      </c>
      <c r="Q5" s="6">
        <f t="shared" ref="Q5:Q10" si="5">_xlfn.STDEV.P(M5:O5)</f>
        <v>9.6148119826615917E-5</v>
      </c>
    </row>
    <row r="6" spans="1:17" x14ac:dyDescent="0.35">
      <c r="A6" s="8" t="s">
        <v>23</v>
      </c>
      <c r="B6" s="4">
        <v>20.548999999999999</v>
      </c>
      <c r="C6" s="4">
        <v>20.550999999999998</v>
      </c>
      <c r="D6" s="4">
        <f t="shared" si="0"/>
        <v>20.549999999999997</v>
      </c>
      <c r="E6" s="4">
        <v>24.7</v>
      </c>
      <c r="F6" s="4">
        <v>24.567</v>
      </c>
      <c r="G6" s="4">
        <f t="shared" si="1"/>
        <v>24.633499999999998</v>
      </c>
      <c r="H6" s="4">
        <f t="shared" si="4"/>
        <v>4.0835000000000008</v>
      </c>
      <c r="I6" s="4">
        <f>H6-H4</f>
        <v>12.063500000000001</v>
      </c>
      <c r="J6" s="14">
        <f t="shared" si="2"/>
        <v>2.3362786881665315E-4</v>
      </c>
      <c r="L6" s="3" t="s">
        <v>24</v>
      </c>
      <c r="M6" s="5">
        <v>0.37709501917164473</v>
      </c>
      <c r="N6" s="7">
        <v>0.40699999999999997</v>
      </c>
      <c r="O6" s="5">
        <v>0.43799915753356322</v>
      </c>
      <c r="P6" s="6">
        <f>AVERAGE(M6:O6)</f>
        <v>0.4073647255684027</v>
      </c>
      <c r="Q6" s="6">
        <f>_xlfn.STDEV.P(M6:O6)</f>
        <v>2.4865347855427412E-2</v>
      </c>
    </row>
    <row r="7" spans="1:17" x14ac:dyDescent="0.35">
      <c r="A7" s="8" t="s">
        <v>25</v>
      </c>
      <c r="B7" s="4">
        <v>19.673999999999999</v>
      </c>
      <c r="C7" s="4">
        <v>19.667999999999999</v>
      </c>
      <c r="D7" s="4">
        <v>19.670999999999999</v>
      </c>
      <c r="E7" s="4">
        <v>15.914999999999999</v>
      </c>
      <c r="F7" s="4">
        <v>15.927</v>
      </c>
      <c r="G7" s="4">
        <v>15.920999999999999</v>
      </c>
      <c r="H7" s="24">
        <v>3.75</v>
      </c>
      <c r="I7" s="24">
        <v>-4.2300000000000004</v>
      </c>
      <c r="J7" s="14">
        <v>5.3289680735497287E-2</v>
      </c>
      <c r="L7" s="3" t="s">
        <v>26</v>
      </c>
      <c r="M7" s="5">
        <v>1.798</v>
      </c>
      <c r="N7" s="5">
        <v>1.613</v>
      </c>
      <c r="O7" s="5">
        <v>1.7829999999999999</v>
      </c>
      <c r="P7" s="6">
        <f t="shared" si="3"/>
        <v>1.7313333333333334</v>
      </c>
      <c r="Q7" s="6">
        <f t="shared" si="5"/>
        <v>8.389808632435479E-2</v>
      </c>
    </row>
    <row r="8" spans="1:17" x14ac:dyDescent="0.35">
      <c r="A8" s="27" t="s">
        <v>27</v>
      </c>
      <c r="B8" s="27"/>
      <c r="C8" s="27"/>
      <c r="D8" s="27"/>
      <c r="E8" s="27"/>
      <c r="F8" s="27"/>
      <c r="G8" s="27"/>
      <c r="H8" s="27"/>
      <c r="I8" s="27"/>
      <c r="J8" s="27"/>
      <c r="L8" s="3" t="s">
        <v>28</v>
      </c>
      <c r="M8" s="5">
        <v>0.31208263722540269</v>
      </c>
      <c r="N8" s="5">
        <v>0.23</v>
      </c>
      <c r="O8" s="5">
        <v>0.28399999999999997</v>
      </c>
      <c r="P8" s="6">
        <f t="shared" si="3"/>
        <v>0.27536087907513424</v>
      </c>
      <c r="Q8" s="6">
        <f t="shared" si="5"/>
        <v>3.4062351075981462E-2</v>
      </c>
    </row>
    <row r="9" spans="1:17" x14ac:dyDescent="0.35">
      <c r="A9" s="21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19" t="s">
        <v>6</v>
      </c>
      <c r="G9" s="20" t="s">
        <v>7</v>
      </c>
      <c r="H9" s="19" t="s">
        <v>8</v>
      </c>
      <c r="I9" s="19" t="s">
        <v>9</v>
      </c>
      <c r="J9" s="19" t="s">
        <v>10</v>
      </c>
      <c r="L9" s="3" t="s">
        <v>29</v>
      </c>
      <c r="M9" s="5">
        <v>7.2389692335185357E-3</v>
      </c>
      <c r="N9" s="5">
        <v>1.0999999999999999E-2</v>
      </c>
      <c r="O9" s="5">
        <v>0.01</v>
      </c>
      <c r="P9" s="6">
        <f t="shared" si="3"/>
        <v>9.4129897445061773E-3</v>
      </c>
      <c r="Q9" s="6">
        <f t="shared" si="5"/>
        <v>1.5905499859369878E-3</v>
      </c>
    </row>
    <row r="10" spans="1:17" x14ac:dyDescent="0.35">
      <c r="A10" s="8" t="s">
        <v>30</v>
      </c>
      <c r="B10" s="4">
        <v>20.079999999999998</v>
      </c>
      <c r="C10" s="4">
        <v>20.091999999999999</v>
      </c>
      <c r="D10" s="4">
        <f>AVERAGE(B10:C10)</f>
        <v>20.085999999999999</v>
      </c>
      <c r="E10" s="4">
        <v>26.077999999999999</v>
      </c>
      <c r="F10" s="4">
        <v>26.047000000000001</v>
      </c>
      <c r="G10" s="4">
        <f>AVERAGE(E10:F10)</f>
        <v>26.0625</v>
      </c>
      <c r="H10" s="4">
        <f>G10-D10</f>
        <v>5.9765000000000015</v>
      </c>
      <c r="I10" s="4">
        <f>H10-H11</f>
        <v>13.840000000000002</v>
      </c>
      <c r="J10" s="14">
        <f>2^(-I10)</f>
        <v>6.8193795048353232E-5</v>
      </c>
      <c r="L10" s="3" t="s">
        <v>31</v>
      </c>
      <c r="M10" s="5">
        <v>5.3289680735497287E-2</v>
      </c>
      <c r="N10" s="5">
        <v>8.2000000000000003E-2</v>
      </c>
      <c r="O10" s="5">
        <v>0.10248608877217111</v>
      </c>
      <c r="P10" s="6">
        <f t="shared" si="3"/>
        <v>7.9258589835889473E-2</v>
      </c>
      <c r="Q10" s="6">
        <f t="shared" si="5"/>
        <v>2.0177679717840756E-2</v>
      </c>
    </row>
    <row r="11" spans="1:17" x14ac:dyDescent="0.35">
      <c r="A11" s="8" t="s">
        <v>32</v>
      </c>
      <c r="B11" s="4">
        <v>19.712</v>
      </c>
      <c r="C11" s="4">
        <v>20.056000000000001</v>
      </c>
      <c r="D11" s="4">
        <f t="shared" ref="D11:D16" si="6">AVERAGE(B11:C11)</f>
        <v>19.884</v>
      </c>
      <c r="E11" s="4">
        <v>12.052</v>
      </c>
      <c r="F11" s="4">
        <v>11.989000000000001</v>
      </c>
      <c r="G11" s="4">
        <f t="shared" ref="G11:G16" si="7">AVERAGE(E11:F11)</f>
        <v>12.0205</v>
      </c>
      <c r="H11" s="4">
        <f t="shared" ref="H11:H16" si="8">G11-D11</f>
        <v>-7.8635000000000002</v>
      </c>
      <c r="I11" s="4">
        <f>H11-H11</f>
        <v>0</v>
      </c>
      <c r="J11" s="14">
        <f t="shared" ref="J11:J16" si="9">2^(-I11)</f>
        <v>1</v>
      </c>
    </row>
    <row r="12" spans="1:17" x14ac:dyDescent="0.35">
      <c r="A12" s="8" t="s">
        <v>33</v>
      </c>
      <c r="B12" s="4">
        <v>19.734000000000002</v>
      </c>
      <c r="C12" s="4">
        <v>19.838000000000001</v>
      </c>
      <c r="D12" s="4">
        <f t="shared" si="6"/>
        <v>19.786000000000001</v>
      </c>
      <c r="E12" s="4">
        <v>13.086</v>
      </c>
      <c r="F12" s="4">
        <v>13.141</v>
      </c>
      <c r="G12" s="4">
        <f t="shared" si="7"/>
        <v>13.1135</v>
      </c>
      <c r="H12" s="4">
        <f t="shared" si="8"/>
        <v>-6.6725000000000012</v>
      </c>
      <c r="I12" s="4">
        <f>H12-H11</f>
        <v>1.1909999999999989</v>
      </c>
      <c r="J12" s="14">
        <f t="shared" si="9"/>
        <v>0.43799915753356322</v>
      </c>
    </row>
    <row r="13" spans="1:17" x14ac:dyDescent="0.35">
      <c r="A13" s="8" t="s">
        <v>34</v>
      </c>
      <c r="B13" s="4">
        <v>20.055</v>
      </c>
      <c r="C13" s="4">
        <v>20.087</v>
      </c>
      <c r="D13" s="4">
        <f t="shared" si="6"/>
        <v>20.070999999999998</v>
      </c>
      <c r="E13" s="4">
        <v>24.966999999999999</v>
      </c>
      <c r="F13" s="4">
        <v>25</v>
      </c>
      <c r="G13" s="4">
        <f t="shared" si="7"/>
        <v>24.983499999999999</v>
      </c>
      <c r="H13" s="4">
        <f t="shared" si="8"/>
        <v>4.9125000000000014</v>
      </c>
      <c r="I13" s="4">
        <f>H13-H11</f>
        <v>12.776000000000002</v>
      </c>
      <c r="J13" s="14">
        <f t="shared" si="9"/>
        <v>1.4257414485023393E-4</v>
      </c>
    </row>
    <row r="14" spans="1:17" x14ac:dyDescent="0.35">
      <c r="A14" s="8" t="s">
        <v>35</v>
      </c>
      <c r="B14" s="4">
        <v>19.574999999999999</v>
      </c>
      <c r="C14" s="4">
        <v>19.728000000000002</v>
      </c>
      <c r="D14" s="4">
        <f>AVERAGE(B14:C14)</f>
        <v>19.651499999999999</v>
      </c>
      <c r="E14" s="4">
        <v>10.986000000000001</v>
      </c>
      <c r="F14" s="4">
        <v>10.897</v>
      </c>
      <c r="G14" s="4">
        <f>AVERAGE(E14:F14)</f>
        <v>10.941500000000001</v>
      </c>
      <c r="H14" s="4">
        <f>G14-D14</f>
        <v>-8.7099999999999973</v>
      </c>
      <c r="I14" s="4">
        <f>H14-H11</f>
        <v>-0.84649999999999714</v>
      </c>
      <c r="J14" s="14">
        <f>2^(-I14)</f>
        <v>1.7981333307689549</v>
      </c>
    </row>
    <row r="15" spans="1:17" x14ac:dyDescent="0.35">
      <c r="A15" s="8" t="s">
        <v>36</v>
      </c>
      <c r="B15" s="4">
        <v>20.765999999999998</v>
      </c>
      <c r="C15" s="4">
        <v>20.841999999999999</v>
      </c>
      <c r="D15" s="4">
        <f t="shared" si="6"/>
        <v>20.803999999999998</v>
      </c>
      <c r="E15" s="4">
        <v>14.627000000000001</v>
      </c>
      <c r="F15" s="4">
        <v>14.614000000000001</v>
      </c>
      <c r="G15" s="4">
        <f t="shared" si="7"/>
        <v>14.6205</v>
      </c>
      <c r="H15" s="4">
        <f t="shared" si="8"/>
        <v>-6.1834999999999987</v>
      </c>
      <c r="I15" s="4">
        <f>H15-H11</f>
        <v>1.6800000000000015</v>
      </c>
      <c r="J15" s="14">
        <f t="shared" si="9"/>
        <v>0.31208263722540269</v>
      </c>
    </row>
    <row r="16" spans="1:17" x14ac:dyDescent="0.35">
      <c r="A16" s="8" t="s">
        <v>37</v>
      </c>
      <c r="B16" s="4">
        <v>19.664000000000001</v>
      </c>
      <c r="C16" s="4">
        <v>19.800999999999998</v>
      </c>
      <c r="D16" s="4">
        <f t="shared" si="6"/>
        <v>19.732500000000002</v>
      </c>
      <c r="E16" s="4">
        <v>18.923999999999999</v>
      </c>
      <c r="F16" s="4">
        <v>19.033999999999999</v>
      </c>
      <c r="G16" s="4">
        <f t="shared" si="7"/>
        <v>18.978999999999999</v>
      </c>
      <c r="H16" s="4">
        <f t="shared" si="8"/>
        <v>-0.7535000000000025</v>
      </c>
      <c r="I16" s="4">
        <f>H16-H11</f>
        <v>7.1099999999999977</v>
      </c>
      <c r="J16" s="13">
        <f t="shared" si="9"/>
        <v>7.2389692335185357E-3</v>
      </c>
    </row>
    <row r="17" spans="1:10" x14ac:dyDescent="0.35">
      <c r="A17" s="27" t="s">
        <v>38</v>
      </c>
      <c r="B17" s="27"/>
      <c r="C17" s="27"/>
      <c r="D17" s="27"/>
      <c r="E17" s="27"/>
      <c r="F17" s="27"/>
      <c r="G17" s="27"/>
      <c r="H17" s="27"/>
      <c r="I17" s="27"/>
      <c r="J17" s="27"/>
    </row>
    <row r="18" spans="1:10" x14ac:dyDescent="0.35">
      <c r="A18" s="21" t="s">
        <v>1</v>
      </c>
      <c r="B18" s="19" t="s">
        <v>2</v>
      </c>
      <c r="C18" s="19" t="s">
        <v>3</v>
      </c>
      <c r="D18" s="19" t="s">
        <v>4</v>
      </c>
      <c r="E18" s="19" t="s">
        <v>5</v>
      </c>
      <c r="F18" s="19" t="s">
        <v>6</v>
      </c>
      <c r="G18" s="20" t="s">
        <v>7</v>
      </c>
      <c r="H18" s="19" t="s">
        <v>8</v>
      </c>
      <c r="I18" s="19" t="s">
        <v>9</v>
      </c>
      <c r="J18" s="19" t="s">
        <v>10</v>
      </c>
    </row>
    <row r="19" spans="1:10" x14ac:dyDescent="0.35">
      <c r="A19" s="8" t="s">
        <v>39</v>
      </c>
      <c r="B19" s="4">
        <v>19.414999999999999</v>
      </c>
      <c r="C19" s="4">
        <v>19.213000000000001</v>
      </c>
      <c r="D19" s="4">
        <f>AVERAGE(B19:C19)</f>
        <v>19.314</v>
      </c>
      <c r="E19" s="4">
        <v>24.323</v>
      </c>
      <c r="F19" s="4">
        <v>24.414999999999999</v>
      </c>
      <c r="G19" s="4">
        <f>AVERAGE(E19:F19)</f>
        <v>24.369</v>
      </c>
      <c r="H19" s="4">
        <f>G19-D19</f>
        <v>5.0549999999999997</v>
      </c>
      <c r="I19" s="4">
        <f>H19-H20</f>
        <v>14.7575</v>
      </c>
      <c r="J19" s="14">
        <f>2^(-I19)</f>
        <v>3.6103544309964237E-5</v>
      </c>
    </row>
    <row r="20" spans="1:10" x14ac:dyDescent="0.35">
      <c r="A20" s="8" t="s">
        <v>40</v>
      </c>
      <c r="B20" s="25">
        <v>19.411999999999999</v>
      </c>
      <c r="C20" s="25">
        <v>19.247</v>
      </c>
      <c r="D20" s="4">
        <f>AVERAGE(B20:C20)</f>
        <v>19.329499999999999</v>
      </c>
      <c r="E20" s="25">
        <v>9.6120000000000001</v>
      </c>
      <c r="F20" s="25">
        <v>9.6419999999999995</v>
      </c>
      <c r="G20" s="4">
        <f>AVERAGE(E20:F20)</f>
        <v>9.6269999999999989</v>
      </c>
      <c r="H20" s="4">
        <f>G20-D20</f>
        <v>-9.7025000000000006</v>
      </c>
      <c r="I20" s="4">
        <f>H20-H20</f>
        <v>0</v>
      </c>
      <c r="J20" s="14">
        <f t="shared" ref="J20:J22" si="10">2^(-I20)</f>
        <v>1</v>
      </c>
    </row>
    <row r="21" spans="1:10" x14ac:dyDescent="0.35">
      <c r="A21" s="8" t="s">
        <v>41</v>
      </c>
      <c r="B21" s="4">
        <v>19.353999999999999</v>
      </c>
      <c r="C21" s="4">
        <v>19.315000000000001</v>
      </c>
      <c r="D21" s="4">
        <f>AVERAGE(B21:C21)</f>
        <v>19.334499999999998</v>
      </c>
      <c r="E21" s="4">
        <v>11.022</v>
      </c>
      <c r="F21" s="4">
        <v>10.835000000000001</v>
      </c>
      <c r="G21" s="4">
        <f>AVERAGE(E21:F21)</f>
        <v>10.9285</v>
      </c>
      <c r="H21" s="4">
        <f>G21-D21</f>
        <v>-8.4059999999999988</v>
      </c>
      <c r="I21" s="4">
        <f>H21-H20</f>
        <v>1.2965000000000018</v>
      </c>
      <c r="J21" s="14">
        <f t="shared" si="10"/>
        <v>0.40711266258534851</v>
      </c>
    </row>
    <row r="22" spans="1:10" x14ac:dyDescent="0.35">
      <c r="A22" s="8" t="s">
        <v>42</v>
      </c>
      <c r="B22" s="4">
        <v>19.352</v>
      </c>
      <c r="C22" s="4">
        <v>19.228999999999999</v>
      </c>
      <c r="D22" s="4">
        <f>AVERAGE(B22:C22)</f>
        <v>19.290500000000002</v>
      </c>
      <c r="E22" s="4">
        <v>26.033999999999999</v>
      </c>
      <c r="F22" s="4">
        <v>25.869</v>
      </c>
      <c r="G22" s="4">
        <f>AVERAGE(E22:F22)</f>
        <v>25.951499999999999</v>
      </c>
      <c r="H22" s="4">
        <f>G22-D22</f>
        <v>6.6609999999999978</v>
      </c>
      <c r="I22" s="4">
        <f>H22-H20</f>
        <v>16.363499999999998</v>
      </c>
      <c r="J22" s="14">
        <f t="shared" si="10"/>
        <v>1.1860299768870449E-5</v>
      </c>
    </row>
    <row r="23" spans="1:10" x14ac:dyDescent="0.35">
      <c r="A23" s="8" t="s">
        <v>43</v>
      </c>
      <c r="B23" s="4">
        <v>20.643000000000001</v>
      </c>
      <c r="C23" s="4">
        <v>19.931999999999999</v>
      </c>
      <c r="D23" s="4">
        <f>AVERAGE(B23:C23)</f>
        <v>20.287500000000001</v>
      </c>
      <c r="E23" s="4">
        <v>9.8049999999999997</v>
      </c>
      <c r="F23" s="4">
        <v>9.9860000000000007</v>
      </c>
      <c r="G23" s="4">
        <f>AVERAGE(E23:F23)</f>
        <v>9.8955000000000002</v>
      </c>
      <c r="H23" s="4">
        <f>G23-D23</f>
        <v>-10.392000000000001</v>
      </c>
      <c r="I23" s="4">
        <f>H23-H20</f>
        <v>-0.68950000000000067</v>
      </c>
      <c r="J23" s="14">
        <f>2^(-I23)</f>
        <v>1.6127244938603007</v>
      </c>
    </row>
    <row r="24" spans="1:10" x14ac:dyDescent="0.35">
      <c r="A24" s="27" t="s">
        <v>44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x14ac:dyDescent="0.35">
      <c r="A25" s="21" t="s">
        <v>1</v>
      </c>
      <c r="B25" s="19" t="s">
        <v>2</v>
      </c>
      <c r="C25" s="19" t="s">
        <v>3</v>
      </c>
      <c r="D25" s="19" t="s">
        <v>4</v>
      </c>
      <c r="E25" s="19" t="s">
        <v>5</v>
      </c>
      <c r="F25" s="19" t="s">
        <v>6</v>
      </c>
      <c r="G25" s="20" t="s">
        <v>7</v>
      </c>
      <c r="H25" s="19" t="s">
        <v>8</v>
      </c>
      <c r="I25" s="19" t="s">
        <v>9</v>
      </c>
      <c r="J25" s="19" t="s">
        <v>10</v>
      </c>
    </row>
    <row r="26" spans="1:10" x14ac:dyDescent="0.35">
      <c r="A26" s="8" t="s">
        <v>45</v>
      </c>
      <c r="B26" s="4">
        <v>19.917999999999999</v>
      </c>
      <c r="C26" s="4">
        <v>19.323</v>
      </c>
      <c r="D26" s="4">
        <f>AVERAGE(B26:C26)</f>
        <v>19.6205</v>
      </c>
      <c r="E26" s="4">
        <v>24.332999999999998</v>
      </c>
      <c r="F26" s="4">
        <v>24.440999999999999</v>
      </c>
      <c r="G26" s="4">
        <f>AVERAGE(E26:F26)</f>
        <v>24.387</v>
      </c>
      <c r="H26" s="4">
        <f>G26-D26</f>
        <v>4.7665000000000006</v>
      </c>
      <c r="I26" s="4">
        <f>H26-H27</f>
        <v>14.212</v>
      </c>
      <c r="J26" s="14">
        <f>2^(-I26)</f>
        <v>5.2694064854395286E-5</v>
      </c>
    </row>
    <row r="27" spans="1:10" x14ac:dyDescent="0.35">
      <c r="A27" s="8" t="s">
        <v>46</v>
      </c>
      <c r="B27" s="4">
        <v>19.277999999999999</v>
      </c>
      <c r="C27" s="4">
        <v>18.623999999999999</v>
      </c>
      <c r="D27" s="4">
        <f>AVERAGE(B27:C27)</f>
        <v>18.951000000000001</v>
      </c>
      <c r="E27" s="4">
        <v>9.4730000000000008</v>
      </c>
      <c r="F27" s="4">
        <v>9.5380000000000003</v>
      </c>
      <c r="G27" s="4">
        <f>AVERAGE(E27:F27)</f>
        <v>9.5055000000000014</v>
      </c>
      <c r="H27" s="4">
        <f>G27-D27</f>
        <v>-9.4454999999999991</v>
      </c>
      <c r="I27" s="4">
        <f>H27-H27</f>
        <v>0</v>
      </c>
      <c r="J27" s="14">
        <f t="shared" ref="J27" si="11">2^(-I27)</f>
        <v>1</v>
      </c>
    </row>
    <row r="28" spans="1:10" x14ac:dyDescent="0.35">
      <c r="A28" s="8" t="s">
        <v>47</v>
      </c>
      <c r="B28" s="4">
        <v>20</v>
      </c>
      <c r="C28" s="4">
        <v>19.681000000000001</v>
      </c>
      <c r="D28" s="4">
        <v>19.840499999999999</v>
      </c>
      <c r="E28" s="4">
        <v>9.5389999999999997</v>
      </c>
      <c r="F28" s="4">
        <v>9.5820000000000007</v>
      </c>
      <c r="G28" s="4">
        <v>9.5605000000000011</v>
      </c>
      <c r="H28" s="4">
        <v>-10.279999999999998</v>
      </c>
      <c r="I28" s="4">
        <f>H28-H27</f>
        <v>-0.83449999999999847</v>
      </c>
      <c r="J28" s="14">
        <f>2^(-I28)</f>
        <v>1.7832389082217475</v>
      </c>
    </row>
    <row r="29" spans="1:10" x14ac:dyDescent="0.35">
      <c r="A29" s="27" t="s">
        <v>48</v>
      </c>
      <c r="B29" s="27"/>
      <c r="C29" s="27"/>
      <c r="D29" s="27"/>
      <c r="E29" s="27"/>
      <c r="F29" s="27"/>
      <c r="G29" s="27"/>
      <c r="H29" s="27"/>
      <c r="I29" s="27"/>
      <c r="J29" s="27"/>
    </row>
    <row r="30" spans="1:10" x14ac:dyDescent="0.35">
      <c r="A30" s="21" t="s">
        <v>1</v>
      </c>
      <c r="B30" s="19" t="s">
        <v>2</v>
      </c>
      <c r="C30" s="19" t="s">
        <v>3</v>
      </c>
      <c r="D30" s="19" t="s">
        <v>4</v>
      </c>
      <c r="E30" s="19" t="s">
        <v>5</v>
      </c>
      <c r="F30" s="19" t="s">
        <v>6</v>
      </c>
      <c r="G30" s="20" t="s">
        <v>7</v>
      </c>
      <c r="H30" s="19" t="s">
        <v>8</v>
      </c>
      <c r="I30" s="19" t="s">
        <v>9</v>
      </c>
      <c r="J30" s="19" t="s">
        <v>10</v>
      </c>
    </row>
    <row r="31" spans="1:10" x14ac:dyDescent="0.35">
      <c r="A31" s="9" t="s">
        <v>49</v>
      </c>
      <c r="B31" s="4">
        <v>19.600000000000001</v>
      </c>
      <c r="C31" s="4">
        <v>19.335999999999999</v>
      </c>
      <c r="D31" s="4">
        <f>AVERAGE(B31:C31)</f>
        <v>19.468</v>
      </c>
      <c r="E31" s="4">
        <v>11.507999999999999</v>
      </c>
      <c r="F31" s="4">
        <v>11.435</v>
      </c>
      <c r="G31" s="4">
        <f>AVERAGE(E31:F31)</f>
        <v>11.471499999999999</v>
      </c>
      <c r="H31" s="4">
        <f>G31-D31</f>
        <v>-7.9965000000000011</v>
      </c>
      <c r="I31" s="18">
        <f>H31-H31</f>
        <v>0</v>
      </c>
      <c r="J31" s="14">
        <f>2^(-I31)</f>
        <v>1</v>
      </c>
    </row>
    <row r="32" spans="1:10" x14ac:dyDescent="0.35">
      <c r="A32" s="8" t="s">
        <v>50</v>
      </c>
      <c r="B32" s="4">
        <v>19.609000000000002</v>
      </c>
      <c r="C32" s="4">
        <v>19.564</v>
      </c>
      <c r="D32" s="4">
        <f t="shared" ref="D32:D34" si="12">AVERAGE(B32:C32)</f>
        <v>19.586500000000001</v>
      </c>
      <c r="E32" s="4">
        <v>13.701000000000001</v>
      </c>
      <c r="F32" s="4">
        <v>13.715999999999999</v>
      </c>
      <c r="G32" s="4">
        <f t="shared" ref="G32:G34" si="13">AVERAGE(E32:F32)</f>
        <v>13.708500000000001</v>
      </c>
      <c r="H32" s="4">
        <f t="shared" ref="H32:H34" si="14">G32-D32</f>
        <v>-5.8780000000000001</v>
      </c>
      <c r="I32" s="18">
        <f>H32-H31</f>
        <v>2.1185000000000009</v>
      </c>
      <c r="J32" s="14">
        <f t="shared" ref="J32:J34" si="15">2^(-I32)</f>
        <v>0.23028622159525405</v>
      </c>
    </row>
    <row r="33" spans="1:10" x14ac:dyDescent="0.35">
      <c r="A33" s="8" t="s">
        <v>51</v>
      </c>
      <c r="B33" s="4">
        <v>19.231000000000002</v>
      </c>
      <c r="C33" s="4">
        <v>19.206</v>
      </c>
      <c r="D33" s="4">
        <f t="shared" si="12"/>
        <v>19.218499999999999</v>
      </c>
      <c r="E33" s="4">
        <v>17.785</v>
      </c>
      <c r="F33" s="4">
        <v>17.768999999999998</v>
      </c>
      <c r="G33" s="4">
        <f t="shared" si="13"/>
        <v>17.777000000000001</v>
      </c>
      <c r="H33" s="4">
        <f t="shared" si="14"/>
        <v>-1.4414999999999978</v>
      </c>
      <c r="I33" s="18">
        <f>H33-H31</f>
        <v>6.5550000000000033</v>
      </c>
      <c r="J33" s="14">
        <f t="shared" si="15"/>
        <v>1.0635266535152109E-2</v>
      </c>
    </row>
    <row r="34" spans="1:10" x14ac:dyDescent="0.35">
      <c r="A34" s="8" t="s">
        <v>52</v>
      </c>
      <c r="B34" s="4">
        <v>17.698</v>
      </c>
      <c r="C34" s="4">
        <v>18</v>
      </c>
      <c r="D34" s="4">
        <f t="shared" si="12"/>
        <v>17.849</v>
      </c>
      <c r="E34" s="4">
        <v>13.465</v>
      </c>
      <c r="F34" s="4">
        <v>13.461</v>
      </c>
      <c r="G34" s="4">
        <f t="shared" si="13"/>
        <v>13.463000000000001</v>
      </c>
      <c r="H34" s="4">
        <f t="shared" si="14"/>
        <v>-4.3859999999999992</v>
      </c>
      <c r="I34" s="18">
        <f>H34-H31</f>
        <v>3.6105000000000018</v>
      </c>
      <c r="J34" s="14">
        <f t="shared" si="15"/>
        <v>8.1871208425026515E-2</v>
      </c>
    </row>
    <row r="35" spans="1:10" x14ac:dyDescent="0.35">
      <c r="A35" s="21" t="s">
        <v>1</v>
      </c>
      <c r="B35" s="21" t="s">
        <v>2</v>
      </c>
      <c r="C35" s="21" t="s">
        <v>3</v>
      </c>
      <c r="D35" s="21" t="s">
        <v>4</v>
      </c>
      <c r="E35" s="21" t="s">
        <v>5</v>
      </c>
      <c r="F35" s="21" t="s">
        <v>6</v>
      </c>
      <c r="G35" s="22" t="s">
        <v>7</v>
      </c>
      <c r="H35" s="21" t="s">
        <v>8</v>
      </c>
      <c r="I35" s="21" t="s">
        <v>9</v>
      </c>
      <c r="J35" s="21" t="s">
        <v>10</v>
      </c>
    </row>
    <row r="36" spans="1:10" x14ac:dyDescent="0.35">
      <c r="A36" s="9" t="s">
        <v>40</v>
      </c>
      <c r="B36" s="16">
        <v>19.707000000000001</v>
      </c>
      <c r="C36" s="16">
        <v>19.719000000000001</v>
      </c>
      <c r="D36" s="16">
        <f>AVERAGE(B36:C36)</f>
        <v>19.713000000000001</v>
      </c>
      <c r="E36" s="16">
        <v>11.657</v>
      </c>
      <c r="F36" s="16">
        <v>12.007999999999999</v>
      </c>
      <c r="G36" s="16">
        <f>AVERAGE(E36:F36)</f>
        <v>11.8325</v>
      </c>
      <c r="H36" s="17">
        <f>G36-D36</f>
        <v>-7.8805000000000014</v>
      </c>
      <c r="I36" s="17">
        <f>H36-H36</f>
        <v>0</v>
      </c>
      <c r="J36" s="14">
        <f>2^(-I36)</f>
        <v>1</v>
      </c>
    </row>
    <row r="37" spans="1:10" x14ac:dyDescent="0.35">
      <c r="A37" s="8" t="s">
        <v>53</v>
      </c>
      <c r="B37" s="16">
        <v>19.484999999999999</v>
      </c>
      <c r="C37" s="16">
        <v>19.419</v>
      </c>
      <c r="D37" s="16">
        <f>AVERAGE(B37:C37)</f>
        <v>19.451999999999998</v>
      </c>
      <c r="E37" s="16">
        <v>13.356</v>
      </c>
      <c r="F37" s="16">
        <v>13.414</v>
      </c>
      <c r="G37" s="16">
        <f>AVERAGE(E37:F37)</f>
        <v>13.385</v>
      </c>
      <c r="H37" s="17">
        <f>G37-D37</f>
        <v>-6.0669999999999984</v>
      </c>
      <c r="I37" s="17">
        <f>H37-H36</f>
        <v>1.813500000000003</v>
      </c>
      <c r="J37" s="14">
        <f t="shared" ref="J37:J39" si="16">2^(-I37)</f>
        <v>0.28449989003231835</v>
      </c>
    </row>
    <row r="38" spans="1:10" x14ac:dyDescent="0.35">
      <c r="A38" s="8" t="s">
        <v>54</v>
      </c>
      <c r="B38" s="16">
        <v>19.428000000000001</v>
      </c>
      <c r="C38" s="16">
        <v>19.524000000000001</v>
      </c>
      <c r="D38" s="16">
        <f>AVERAGE(B38:C38)</f>
        <v>19.475999999999999</v>
      </c>
      <c r="E38" s="16">
        <v>18.300999999999998</v>
      </c>
      <c r="F38" s="16">
        <v>18.216000000000001</v>
      </c>
      <c r="G38" s="16">
        <f>AVERAGE(E38:F38)</f>
        <v>18.258499999999998</v>
      </c>
      <c r="H38" s="17">
        <f t="shared" ref="H38:H39" si="17">G38-D38</f>
        <v>-1.2175000000000011</v>
      </c>
      <c r="I38" s="17">
        <f>H38-H36</f>
        <v>6.6630000000000003</v>
      </c>
      <c r="J38" s="14">
        <f t="shared" si="16"/>
        <v>9.8681817331703024E-3</v>
      </c>
    </row>
    <row r="39" spans="1:10" x14ac:dyDescent="0.35">
      <c r="A39" s="8" t="s">
        <v>55</v>
      </c>
      <c r="B39" s="26">
        <v>19.928999999999998</v>
      </c>
      <c r="C39" s="26">
        <v>19.995999999999999</v>
      </c>
      <c r="D39" s="16">
        <f>AVERAGE(B39:C39)</f>
        <v>19.962499999999999</v>
      </c>
      <c r="E39" s="26">
        <v>15.391999999999999</v>
      </c>
      <c r="F39" s="26">
        <v>15.345000000000001</v>
      </c>
      <c r="G39" s="16">
        <f>AVERAGE(E39:F39)</f>
        <v>15.368500000000001</v>
      </c>
      <c r="H39" s="17">
        <f t="shared" si="17"/>
        <v>-4.5939999999999976</v>
      </c>
      <c r="I39" s="17">
        <f>H39-H36</f>
        <v>3.2865000000000038</v>
      </c>
      <c r="J39" s="14">
        <f t="shared" si="16"/>
        <v>0.10248608877217111</v>
      </c>
    </row>
    <row r="40" spans="1:10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35">
      <c r="A41" s="28" t="s">
        <v>56</v>
      </c>
      <c r="B41" s="28"/>
      <c r="C41" s="28"/>
      <c r="D41" s="28"/>
      <c r="E41" s="28"/>
      <c r="F41" s="28"/>
      <c r="G41" s="28"/>
      <c r="H41" s="28"/>
      <c r="I41" s="28"/>
      <c r="J41" s="28"/>
    </row>
    <row r="42" spans="1:10" x14ac:dyDescent="0.35">
      <c r="A42" s="12" t="s">
        <v>1</v>
      </c>
      <c r="B42" s="12" t="s">
        <v>2</v>
      </c>
      <c r="C42" s="12" t="s">
        <v>3</v>
      </c>
      <c r="D42" s="12" t="s">
        <v>4</v>
      </c>
      <c r="E42" s="12" t="s">
        <v>5</v>
      </c>
      <c r="F42" s="12" t="s">
        <v>6</v>
      </c>
      <c r="G42" s="12" t="s">
        <v>7</v>
      </c>
      <c r="H42" s="2" t="s">
        <v>8</v>
      </c>
      <c r="I42" s="12" t="s">
        <v>9</v>
      </c>
      <c r="J42" s="12" t="s">
        <v>10</v>
      </c>
    </row>
    <row r="43" spans="1:10" x14ac:dyDescent="0.35">
      <c r="A43" s="8" t="s">
        <v>57</v>
      </c>
      <c r="B43" s="4">
        <v>20.114999999999998</v>
      </c>
      <c r="C43" s="4">
        <v>20.135000000000002</v>
      </c>
      <c r="D43" s="4">
        <f>AVERAGE(B43:C43)</f>
        <v>20.125</v>
      </c>
      <c r="E43" s="4">
        <v>27.315000000000001</v>
      </c>
      <c r="F43" s="4">
        <v>27.497</v>
      </c>
      <c r="G43" s="4">
        <f>AVERAGE(E43:F43)</f>
        <v>27.405999999999999</v>
      </c>
      <c r="H43" s="4">
        <f>G43-D43</f>
        <v>7.2809999999999988</v>
      </c>
      <c r="I43" s="4">
        <f>H43-H44</f>
        <v>14.859499999999999</v>
      </c>
      <c r="J43" s="13">
        <f>2^(-I43)</f>
        <v>3.3639131874789986E-5</v>
      </c>
    </row>
    <row r="44" spans="1:10" x14ac:dyDescent="0.35">
      <c r="A44" s="8" t="s">
        <v>58</v>
      </c>
      <c r="B44" s="4">
        <v>20.251000000000001</v>
      </c>
      <c r="C44" s="4">
        <v>20.462</v>
      </c>
      <c r="D44" s="4">
        <f t="shared" ref="D44:D46" si="18">AVERAGE(B44:C44)</f>
        <v>20.3565</v>
      </c>
      <c r="E44" s="4">
        <v>12.66</v>
      </c>
      <c r="F44" s="4">
        <v>12.896000000000001</v>
      </c>
      <c r="G44" s="4">
        <f t="shared" ref="G44:G46" si="19">AVERAGE(E44:F44)</f>
        <v>12.778</v>
      </c>
      <c r="H44" s="4">
        <f t="shared" ref="H44:H46" si="20">G44-D44</f>
        <v>-7.5785</v>
      </c>
      <c r="I44" s="4">
        <f>H44-H44</f>
        <v>0</v>
      </c>
      <c r="J44" s="13">
        <f t="shared" ref="J44:J46" si="21">2^(-I44)</f>
        <v>1</v>
      </c>
    </row>
    <row r="45" spans="1:10" x14ac:dyDescent="0.35">
      <c r="A45" s="8" t="s">
        <v>59</v>
      </c>
      <c r="B45" s="4">
        <v>17.574999999999999</v>
      </c>
      <c r="C45" s="4">
        <v>18.094000000000001</v>
      </c>
      <c r="D45" s="4">
        <f t="shared" si="18"/>
        <v>17.834499999999998</v>
      </c>
      <c r="E45" s="4">
        <v>12.532999999999999</v>
      </c>
      <c r="F45" s="4">
        <v>12.818</v>
      </c>
      <c r="G45" s="4">
        <f t="shared" si="19"/>
        <v>12.6755</v>
      </c>
      <c r="H45" s="4">
        <f t="shared" si="20"/>
        <v>-5.1589999999999989</v>
      </c>
      <c r="I45" s="4">
        <f>H45-H44</f>
        <v>2.4195000000000011</v>
      </c>
      <c r="J45" s="14">
        <f t="shared" si="21"/>
        <v>0.18692092671149246</v>
      </c>
    </row>
    <row r="46" spans="1:10" x14ac:dyDescent="0.35">
      <c r="A46" s="8" t="s">
        <v>60</v>
      </c>
      <c r="B46" s="4">
        <v>19.524999999999999</v>
      </c>
      <c r="C46" s="4">
        <v>19.483000000000001</v>
      </c>
      <c r="D46" s="4">
        <f t="shared" si="18"/>
        <v>19.503999999999998</v>
      </c>
      <c r="E46" s="4">
        <v>14.698</v>
      </c>
      <c r="F46" s="4">
        <v>14.817</v>
      </c>
      <c r="G46" s="4">
        <f t="shared" si="19"/>
        <v>14.7575</v>
      </c>
      <c r="H46" s="4">
        <f t="shared" si="20"/>
        <v>-4.7464999999999975</v>
      </c>
      <c r="I46" s="4">
        <f>H46-H44</f>
        <v>2.8320000000000025</v>
      </c>
      <c r="J46" s="14">
        <f t="shared" si="21"/>
        <v>0.14043748787895538</v>
      </c>
    </row>
    <row r="48" spans="1:10" x14ac:dyDescent="0.35">
      <c r="A48" s="12" t="s">
        <v>1</v>
      </c>
      <c r="B48" s="12" t="s">
        <v>2</v>
      </c>
      <c r="C48" s="12" t="s">
        <v>3</v>
      </c>
      <c r="D48" s="12" t="s">
        <v>4</v>
      </c>
      <c r="E48" s="12" t="s">
        <v>5</v>
      </c>
      <c r="F48" s="12" t="s">
        <v>6</v>
      </c>
      <c r="G48" s="12" t="s">
        <v>7</v>
      </c>
      <c r="H48" s="2" t="s">
        <v>8</v>
      </c>
      <c r="I48" s="12" t="s">
        <v>9</v>
      </c>
      <c r="J48" s="12" t="s">
        <v>10</v>
      </c>
    </row>
    <row r="49" spans="1:11" x14ac:dyDescent="0.35">
      <c r="A49" s="8" t="s">
        <v>63</v>
      </c>
      <c r="B49" s="10">
        <v>19.414999999999999</v>
      </c>
      <c r="C49" s="10">
        <v>19.213000000000001</v>
      </c>
      <c r="D49" s="10">
        <f>AVERAGE(B49:C49)</f>
        <v>19.314</v>
      </c>
      <c r="E49" s="10">
        <v>24.323</v>
      </c>
      <c r="F49" s="10">
        <v>24.414999999999999</v>
      </c>
      <c r="G49" s="10">
        <f>AVERAGE(E49:F49)</f>
        <v>24.369</v>
      </c>
      <c r="H49" s="10">
        <f>G49-D49</f>
        <v>5.0549999999999997</v>
      </c>
      <c r="I49" s="10">
        <f>H49-H50</f>
        <v>14.7575</v>
      </c>
      <c r="J49" s="14">
        <f>2^(-I49)</f>
        <v>3.6103544309964237E-5</v>
      </c>
      <c r="K49" s="23"/>
    </row>
    <row r="50" spans="1:11" x14ac:dyDescent="0.35">
      <c r="A50" s="8" t="s">
        <v>49</v>
      </c>
      <c r="B50" s="10">
        <v>19.411999999999999</v>
      </c>
      <c r="C50" s="10">
        <v>19.247</v>
      </c>
      <c r="D50" s="10">
        <f>AVERAGE(B50:C50)</f>
        <v>19.329499999999999</v>
      </c>
      <c r="E50" s="10">
        <v>9.6120000000000001</v>
      </c>
      <c r="F50" s="10">
        <v>9.6419999999999995</v>
      </c>
      <c r="G50" s="10">
        <f>AVERAGE(E50:F50)</f>
        <v>9.6269999999999989</v>
      </c>
      <c r="H50" s="10">
        <f>G50-D50</f>
        <v>-9.7025000000000006</v>
      </c>
      <c r="I50" s="10">
        <f>H50-H50</f>
        <v>0</v>
      </c>
      <c r="J50" s="14">
        <f>2^(-I50)</f>
        <v>1</v>
      </c>
      <c r="K50" s="23"/>
    </row>
    <row r="51" spans="1:11" x14ac:dyDescent="0.35">
      <c r="A51" s="8" t="s">
        <v>61</v>
      </c>
      <c r="B51" s="16">
        <v>20</v>
      </c>
      <c r="C51" s="16">
        <v>18.693000000000001</v>
      </c>
      <c r="D51" s="16">
        <v>19.346499999999999</v>
      </c>
      <c r="E51" s="16">
        <v>12.462999999999999</v>
      </c>
      <c r="F51" s="16">
        <v>12.933</v>
      </c>
      <c r="G51" s="16">
        <v>12.698</v>
      </c>
      <c r="H51" s="10">
        <f>G51-D51</f>
        <v>-6.6484999999999985</v>
      </c>
      <c r="I51" s="16">
        <f>H51-H50</f>
        <v>3.054000000000002</v>
      </c>
      <c r="J51" s="13">
        <f>2^(-I51)</f>
        <v>0.1204077367525183</v>
      </c>
    </row>
    <row r="52" spans="1:11" x14ac:dyDescent="0.35">
      <c r="A52" s="8" t="s">
        <v>62</v>
      </c>
      <c r="B52" s="16">
        <v>19.472999999999999</v>
      </c>
      <c r="C52" s="16">
        <v>18.614999999999998</v>
      </c>
      <c r="D52" s="16">
        <v>19.043999999999997</v>
      </c>
      <c r="E52" s="16">
        <v>13.048999999999999</v>
      </c>
      <c r="F52" s="16">
        <v>13.712999999999999</v>
      </c>
      <c r="G52" s="16">
        <v>13.381</v>
      </c>
      <c r="H52" s="10">
        <f>G52-D52</f>
        <v>-5.6629999999999967</v>
      </c>
      <c r="I52" s="16">
        <f>H52-H50</f>
        <v>4.0395000000000039</v>
      </c>
      <c r="J52" s="13">
        <f>2^(-I52)</f>
        <v>6.0812006396914697E-2</v>
      </c>
    </row>
  </sheetData>
  <mergeCells count="6">
    <mergeCell ref="A41:J41"/>
    <mergeCell ref="A8:J8"/>
    <mergeCell ref="A17:J17"/>
    <mergeCell ref="A24:J24"/>
    <mergeCell ref="A29:J29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Fig1B_GD</vt:lpstr>
      <vt:lpstr>Fig1C_qPCR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2019-07-10T03:35:09Z</dcterms:modified>
</cp:coreProperties>
</file>