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D9BEA5D7-8267-43D0-B124-317E59B138F2}" xr6:coauthVersionLast="43" xr6:coauthVersionMax="43" xr10:uidLastSave="{00000000-0000-0000-0000-000000000000}"/>
  <bookViews>
    <workbookView xWindow="1610" yWindow="1340" windowWidth="23290" windowHeight="15110" xr2:uid="{00000000-000D-0000-FFFF-FFFF00000000}"/>
  </bookViews>
  <sheets>
    <sheet name="Fig5C-FLP" sheetId="4" r:id="rId1"/>
    <sheet name="Fig5C-1.5kb_KP-like" sheetId="5" r:id="rId2"/>
    <sheet name="Fig5C-Har-P" sheetId="6" r:id="rId3"/>
    <sheet name="Fig5D" sheetId="2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" i="6" l="1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0" i="6"/>
  <c r="D50" i="6"/>
  <c r="H50" i="6" s="1"/>
  <c r="H49" i="6"/>
  <c r="G49" i="6"/>
  <c r="D49" i="6"/>
  <c r="G48" i="6"/>
  <c r="D48" i="6"/>
  <c r="H48" i="6" s="1"/>
  <c r="G47" i="6"/>
  <c r="D47" i="6"/>
  <c r="H47" i="6" s="1"/>
  <c r="G46" i="6"/>
  <c r="H46" i="6" s="1"/>
  <c r="D46" i="6"/>
  <c r="H45" i="6"/>
  <c r="G45" i="6"/>
  <c r="D45" i="6"/>
  <c r="G44" i="6"/>
  <c r="D44" i="6"/>
  <c r="H44" i="6" s="1"/>
  <c r="G43" i="6"/>
  <c r="D43" i="6"/>
  <c r="H43" i="6" s="1"/>
  <c r="H42" i="6"/>
  <c r="I47" i="6" s="1"/>
  <c r="J47" i="6" s="1"/>
  <c r="G42" i="6"/>
  <c r="D42" i="6"/>
  <c r="G41" i="6"/>
  <c r="D41" i="6"/>
  <c r="H41" i="6" s="1"/>
  <c r="I41" i="6" s="1"/>
  <c r="J41" i="6" s="1"/>
  <c r="G37" i="6"/>
  <c r="D37" i="6"/>
  <c r="H37" i="6" s="1"/>
  <c r="G36" i="6"/>
  <c r="D36" i="6"/>
  <c r="H36" i="6" s="1"/>
  <c r="H35" i="6"/>
  <c r="G35" i="6"/>
  <c r="D35" i="6"/>
  <c r="G34" i="6"/>
  <c r="D34" i="6"/>
  <c r="H34" i="6" s="1"/>
  <c r="G33" i="6"/>
  <c r="D33" i="6"/>
  <c r="H33" i="6" s="1"/>
  <c r="G32" i="6"/>
  <c r="H32" i="6" s="1"/>
  <c r="D32" i="6"/>
  <c r="H31" i="6"/>
  <c r="G31" i="6"/>
  <c r="D31" i="6"/>
  <c r="G30" i="6"/>
  <c r="D30" i="6"/>
  <c r="H30" i="6" s="1"/>
  <c r="G29" i="6"/>
  <c r="D29" i="6"/>
  <c r="H29" i="6" s="1"/>
  <c r="G28" i="6"/>
  <c r="H28" i="6" s="1"/>
  <c r="D28" i="6"/>
  <c r="G24" i="6"/>
  <c r="H24" i="6" s="1"/>
  <c r="D24" i="6"/>
  <c r="G23" i="6"/>
  <c r="H23" i="6" s="1"/>
  <c r="D23" i="6"/>
  <c r="G22" i="6"/>
  <c r="H22" i="6" s="1"/>
  <c r="D22" i="6"/>
  <c r="G21" i="6"/>
  <c r="H21" i="6" s="1"/>
  <c r="D21" i="6"/>
  <c r="G20" i="6"/>
  <c r="H20" i="6" s="1"/>
  <c r="D20" i="6"/>
  <c r="G19" i="6"/>
  <c r="H19" i="6" s="1"/>
  <c r="D19" i="6"/>
  <c r="G18" i="6"/>
  <c r="H18" i="6" s="1"/>
  <c r="D18" i="6"/>
  <c r="G17" i="6"/>
  <c r="H17" i="6" s="1"/>
  <c r="I17" i="6" s="1"/>
  <c r="J17" i="6" s="1"/>
  <c r="K17" i="6" s="1"/>
  <c r="D17" i="6"/>
  <c r="G16" i="6"/>
  <c r="H16" i="6" s="1"/>
  <c r="D16" i="6"/>
  <c r="G12" i="6"/>
  <c r="H12" i="6" s="1"/>
  <c r="D12" i="6"/>
  <c r="G11" i="6"/>
  <c r="H11" i="6" s="1"/>
  <c r="D11" i="6"/>
  <c r="G10" i="6"/>
  <c r="H10" i="6" s="1"/>
  <c r="D10" i="6"/>
  <c r="G9" i="6"/>
  <c r="H9" i="6" s="1"/>
  <c r="D9" i="6"/>
  <c r="G8" i="6"/>
  <c r="H8" i="6" s="1"/>
  <c r="D8" i="6"/>
  <c r="G7" i="6"/>
  <c r="H7" i="6" s="1"/>
  <c r="D7" i="6"/>
  <c r="G6" i="6"/>
  <c r="H6" i="6" s="1"/>
  <c r="D6" i="6"/>
  <c r="G5" i="6"/>
  <c r="H5" i="6" s="1"/>
  <c r="D5" i="6"/>
  <c r="G4" i="6"/>
  <c r="H4" i="6" s="1"/>
  <c r="I4" i="6" s="1"/>
  <c r="J4" i="6" s="1"/>
  <c r="K4" i="6" s="1"/>
  <c r="D4" i="6"/>
  <c r="G3" i="6"/>
  <c r="H3" i="6" s="1"/>
  <c r="D3" i="6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1" i="5"/>
  <c r="D31" i="5"/>
  <c r="H31" i="5" s="1"/>
  <c r="H30" i="5"/>
  <c r="G30" i="5"/>
  <c r="D30" i="5"/>
  <c r="G29" i="5"/>
  <c r="D29" i="5"/>
  <c r="H29" i="5" s="1"/>
  <c r="G28" i="5"/>
  <c r="D28" i="5"/>
  <c r="H28" i="5" s="1"/>
  <c r="G27" i="5"/>
  <c r="H27" i="5" s="1"/>
  <c r="D27" i="5"/>
  <c r="H26" i="5"/>
  <c r="G26" i="5"/>
  <c r="D26" i="5"/>
  <c r="G25" i="5"/>
  <c r="D25" i="5"/>
  <c r="H25" i="5" s="1"/>
  <c r="G24" i="5"/>
  <c r="D24" i="5"/>
  <c r="H24" i="5" s="1"/>
  <c r="G23" i="5"/>
  <c r="H23" i="5" s="1"/>
  <c r="D23" i="5"/>
  <c r="H22" i="5"/>
  <c r="G22" i="5"/>
  <c r="D22" i="5"/>
  <c r="G21" i="5"/>
  <c r="D21" i="5"/>
  <c r="H21" i="5" s="1"/>
  <c r="G20" i="5"/>
  <c r="D20" i="5"/>
  <c r="H20" i="5" s="1"/>
  <c r="G19" i="5"/>
  <c r="H19" i="5" s="1"/>
  <c r="D19" i="5"/>
  <c r="H18" i="5"/>
  <c r="G18" i="5"/>
  <c r="D18" i="5"/>
  <c r="G17" i="5"/>
  <c r="D17" i="5"/>
  <c r="H17" i="5" s="1"/>
  <c r="G16" i="5"/>
  <c r="D16" i="5"/>
  <c r="H16" i="5" s="1"/>
  <c r="G15" i="5"/>
  <c r="H15" i="5" s="1"/>
  <c r="D15" i="5"/>
  <c r="H14" i="5"/>
  <c r="G14" i="5"/>
  <c r="D14" i="5"/>
  <c r="G13" i="5"/>
  <c r="D13" i="5"/>
  <c r="H13" i="5" s="1"/>
  <c r="G12" i="5"/>
  <c r="D12" i="5"/>
  <c r="H12" i="5" s="1"/>
  <c r="G11" i="5"/>
  <c r="H11" i="5" s="1"/>
  <c r="D11" i="5"/>
  <c r="H10" i="5"/>
  <c r="G10" i="5"/>
  <c r="D10" i="5"/>
  <c r="G9" i="5"/>
  <c r="D9" i="5"/>
  <c r="H9" i="5" s="1"/>
  <c r="G8" i="5"/>
  <c r="D8" i="5"/>
  <c r="H8" i="5" s="1"/>
  <c r="G7" i="5"/>
  <c r="H7" i="5" s="1"/>
  <c r="D7" i="5"/>
  <c r="H6" i="5"/>
  <c r="G6" i="5"/>
  <c r="D6" i="5"/>
  <c r="G5" i="5"/>
  <c r="D5" i="5"/>
  <c r="H5" i="5" s="1"/>
  <c r="G4" i="5"/>
  <c r="D4" i="5"/>
  <c r="H4" i="5" s="1"/>
  <c r="G3" i="5"/>
  <c r="H3" i="5" s="1"/>
  <c r="D3" i="5"/>
  <c r="H2" i="5"/>
  <c r="G2" i="5"/>
  <c r="D2" i="5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G49" i="4"/>
  <c r="H49" i="4" s="1"/>
  <c r="D49" i="4"/>
  <c r="H48" i="4"/>
  <c r="G48" i="4"/>
  <c r="D48" i="4"/>
  <c r="G47" i="4"/>
  <c r="D47" i="4"/>
  <c r="H47" i="4" s="1"/>
  <c r="G46" i="4"/>
  <c r="D46" i="4"/>
  <c r="H46" i="4" s="1"/>
  <c r="G45" i="4"/>
  <c r="H45" i="4" s="1"/>
  <c r="D45" i="4"/>
  <c r="H44" i="4"/>
  <c r="G44" i="4"/>
  <c r="D44" i="4"/>
  <c r="G43" i="4"/>
  <c r="D43" i="4"/>
  <c r="H43" i="4" s="1"/>
  <c r="G42" i="4"/>
  <c r="D42" i="4"/>
  <c r="H42" i="4" s="1"/>
  <c r="G41" i="4"/>
  <c r="H41" i="4" s="1"/>
  <c r="D41" i="4"/>
  <c r="H40" i="4"/>
  <c r="G40" i="4"/>
  <c r="D40" i="4"/>
  <c r="G39" i="4"/>
  <c r="D39" i="4"/>
  <c r="H39" i="4" s="1"/>
  <c r="G38" i="4"/>
  <c r="D38" i="4"/>
  <c r="H38" i="4" s="1"/>
  <c r="G37" i="4"/>
  <c r="H37" i="4" s="1"/>
  <c r="D37" i="4"/>
  <c r="H36" i="4"/>
  <c r="G36" i="4"/>
  <c r="D36" i="4"/>
  <c r="G35" i="4"/>
  <c r="D35" i="4"/>
  <c r="H35" i="4" s="1"/>
  <c r="G34" i="4"/>
  <c r="D34" i="4"/>
  <c r="H34" i="4" s="1"/>
  <c r="G33" i="4"/>
  <c r="H33" i="4" s="1"/>
  <c r="D33" i="4"/>
  <c r="H32" i="4"/>
  <c r="G32" i="4"/>
  <c r="D32" i="4"/>
  <c r="G31" i="4"/>
  <c r="D31" i="4"/>
  <c r="H31" i="4" s="1"/>
  <c r="G30" i="4"/>
  <c r="D30" i="4"/>
  <c r="H30" i="4" s="1"/>
  <c r="G29" i="4"/>
  <c r="H29" i="4" s="1"/>
  <c r="D29" i="4"/>
  <c r="H28" i="4"/>
  <c r="G28" i="4"/>
  <c r="D28" i="4"/>
  <c r="G27" i="4"/>
  <c r="D27" i="4"/>
  <c r="H27" i="4" s="1"/>
  <c r="G26" i="4"/>
  <c r="D26" i="4"/>
  <c r="H26" i="4" s="1"/>
  <c r="G25" i="4"/>
  <c r="H25" i="4" s="1"/>
  <c r="D25" i="4"/>
  <c r="H24" i="4"/>
  <c r="G24" i="4"/>
  <c r="D24" i="4"/>
  <c r="G23" i="4"/>
  <c r="D23" i="4"/>
  <c r="H23" i="4" s="1"/>
  <c r="G22" i="4"/>
  <c r="D22" i="4"/>
  <c r="H22" i="4" s="1"/>
  <c r="G21" i="4"/>
  <c r="H21" i="4" s="1"/>
  <c r="D21" i="4"/>
  <c r="H20" i="4"/>
  <c r="G20" i="4"/>
  <c r="D20" i="4"/>
  <c r="G19" i="4"/>
  <c r="D19" i="4"/>
  <c r="H19" i="4" s="1"/>
  <c r="G18" i="4"/>
  <c r="D18" i="4"/>
  <c r="H18" i="4" s="1"/>
  <c r="G17" i="4"/>
  <c r="H17" i="4" s="1"/>
  <c r="D17" i="4"/>
  <c r="H16" i="4"/>
  <c r="G16" i="4"/>
  <c r="D16" i="4"/>
  <c r="G15" i="4"/>
  <c r="D15" i="4"/>
  <c r="H15" i="4" s="1"/>
  <c r="G14" i="4"/>
  <c r="D14" i="4"/>
  <c r="H14" i="4" s="1"/>
  <c r="G13" i="4"/>
  <c r="H13" i="4" s="1"/>
  <c r="D13" i="4"/>
  <c r="H12" i="4"/>
  <c r="G12" i="4"/>
  <c r="D12" i="4"/>
  <c r="G11" i="4"/>
  <c r="D11" i="4"/>
  <c r="H11" i="4" s="1"/>
  <c r="G10" i="4"/>
  <c r="D10" i="4"/>
  <c r="H10" i="4" s="1"/>
  <c r="G9" i="4"/>
  <c r="H9" i="4" s="1"/>
  <c r="D9" i="4"/>
  <c r="H8" i="4"/>
  <c r="G8" i="4"/>
  <c r="D8" i="4"/>
  <c r="G7" i="4"/>
  <c r="D7" i="4"/>
  <c r="H7" i="4" s="1"/>
  <c r="G6" i="4"/>
  <c r="D6" i="4"/>
  <c r="H6" i="4" s="1"/>
  <c r="G5" i="4"/>
  <c r="H5" i="4" s="1"/>
  <c r="D5" i="4"/>
  <c r="H4" i="4"/>
  <c r="G4" i="4"/>
  <c r="D4" i="4"/>
  <c r="G3" i="4"/>
  <c r="D3" i="4"/>
  <c r="H3" i="4" s="1"/>
  <c r="G2" i="4"/>
  <c r="D2" i="4"/>
  <c r="H2" i="4" s="1"/>
  <c r="I6" i="6" l="1"/>
  <c r="J6" i="6" s="1"/>
  <c r="K6" i="6" s="1"/>
  <c r="I8" i="6"/>
  <c r="J8" i="6" s="1"/>
  <c r="K8" i="6" s="1"/>
  <c r="I10" i="6"/>
  <c r="J10" i="6" s="1"/>
  <c r="K10" i="6" s="1"/>
  <c r="I12" i="6"/>
  <c r="J12" i="6" s="1"/>
  <c r="K12" i="6" s="1"/>
  <c r="I19" i="6"/>
  <c r="J19" i="6" s="1"/>
  <c r="K19" i="6" s="1"/>
  <c r="I3" i="6"/>
  <c r="J3" i="6" s="1"/>
  <c r="K3" i="6" s="1"/>
  <c r="I7" i="6"/>
  <c r="J7" i="6" s="1"/>
  <c r="K7" i="6" s="1"/>
  <c r="I11" i="6"/>
  <c r="J11" i="6" s="1"/>
  <c r="K11" i="6" s="1"/>
  <c r="I16" i="6"/>
  <c r="J16" i="6" s="1"/>
  <c r="K16" i="6" s="1"/>
  <c r="I20" i="6"/>
  <c r="J20" i="6" s="1"/>
  <c r="K20" i="6" s="1"/>
  <c r="I22" i="6"/>
  <c r="J22" i="6" s="1"/>
  <c r="K22" i="6" s="1"/>
  <c r="I24" i="6"/>
  <c r="J24" i="6" s="1"/>
  <c r="K24" i="6" s="1"/>
  <c r="I21" i="6"/>
  <c r="J21" i="6" s="1"/>
  <c r="K21" i="6" s="1"/>
  <c r="I23" i="6"/>
  <c r="J23" i="6" s="1"/>
  <c r="K23" i="6" s="1"/>
  <c r="I37" i="6"/>
  <c r="J37" i="6" s="1"/>
  <c r="I33" i="6"/>
  <c r="J33" i="6" s="1"/>
  <c r="I29" i="6"/>
  <c r="J29" i="6" s="1"/>
  <c r="I36" i="6"/>
  <c r="J36" i="6" s="1"/>
  <c r="I32" i="6"/>
  <c r="J32" i="6" s="1"/>
  <c r="I28" i="6"/>
  <c r="J28" i="6" s="1"/>
  <c r="I30" i="6"/>
  <c r="J30" i="6" s="1"/>
  <c r="I35" i="6"/>
  <c r="J35" i="6" s="1"/>
  <c r="I31" i="6"/>
  <c r="J31" i="6" s="1"/>
  <c r="I34" i="6"/>
  <c r="J34" i="6" s="1"/>
  <c r="I5" i="6"/>
  <c r="J5" i="6" s="1"/>
  <c r="K5" i="6" s="1"/>
  <c r="I9" i="6"/>
  <c r="J9" i="6" s="1"/>
  <c r="K9" i="6" s="1"/>
  <c r="I18" i="6"/>
  <c r="J18" i="6" s="1"/>
  <c r="K18" i="6" s="1"/>
  <c r="I42" i="6"/>
  <c r="J42" i="6" s="1"/>
  <c r="I45" i="6"/>
  <c r="J45" i="6" s="1"/>
  <c r="I49" i="6"/>
  <c r="J49" i="6" s="1"/>
  <c r="I44" i="6"/>
  <c r="J44" i="6" s="1"/>
  <c r="I43" i="6"/>
  <c r="J43" i="6" s="1"/>
  <c r="K43" i="6" s="1"/>
  <c r="I46" i="6"/>
  <c r="J46" i="6" s="1"/>
  <c r="I50" i="6"/>
  <c r="J50" i="6" s="1"/>
  <c r="I48" i="6"/>
  <c r="J48" i="6" s="1"/>
  <c r="I28" i="5"/>
  <c r="J28" i="5" s="1"/>
  <c r="I16" i="5"/>
  <c r="J16" i="5" s="1"/>
  <c r="I4" i="5"/>
  <c r="J4" i="5" s="1"/>
  <c r="I13" i="5"/>
  <c r="J13" i="5" s="1"/>
  <c r="I31" i="5"/>
  <c r="J31" i="5" s="1"/>
  <c r="I19" i="5"/>
  <c r="J19" i="5" s="1"/>
  <c r="I25" i="5"/>
  <c r="J25" i="5" s="1"/>
  <c r="I22" i="5"/>
  <c r="J22" i="5" s="1"/>
  <c r="I24" i="5"/>
  <c r="J24" i="5" s="1"/>
  <c r="I12" i="5"/>
  <c r="J12" i="5" s="1"/>
  <c r="I27" i="5"/>
  <c r="J27" i="5" s="1"/>
  <c r="I15" i="5"/>
  <c r="J15" i="5" s="1"/>
  <c r="I3" i="5"/>
  <c r="J3" i="5" s="1"/>
  <c r="I21" i="5"/>
  <c r="J21" i="5" s="1"/>
  <c r="I30" i="5"/>
  <c r="J30" i="5" s="1"/>
  <c r="I18" i="5"/>
  <c r="J18" i="5" s="1"/>
  <c r="I20" i="5"/>
  <c r="J20" i="5" s="1"/>
  <c r="I29" i="5"/>
  <c r="J29" i="5" s="1"/>
  <c r="I2" i="5"/>
  <c r="J2" i="5" s="1"/>
  <c r="I6" i="5"/>
  <c r="J6" i="5" s="1"/>
  <c r="I10" i="5"/>
  <c r="J10" i="5" s="1"/>
  <c r="I14" i="5"/>
  <c r="J14" i="5" s="1"/>
  <c r="I26" i="5"/>
  <c r="J26" i="5" s="1"/>
  <c r="I17" i="5"/>
  <c r="J17" i="5" s="1"/>
  <c r="I7" i="5"/>
  <c r="J7" i="5" s="1"/>
  <c r="I11" i="5"/>
  <c r="J11" i="5" s="1"/>
  <c r="I23" i="5"/>
  <c r="J23" i="5" s="1"/>
  <c r="I5" i="5"/>
  <c r="J5" i="5" s="1"/>
  <c r="I9" i="5"/>
  <c r="J9" i="5" s="1"/>
  <c r="I8" i="5"/>
  <c r="J8" i="5" s="1"/>
  <c r="I46" i="4"/>
  <c r="J46" i="4" s="1"/>
  <c r="I42" i="4"/>
  <c r="J42" i="4" s="1"/>
  <c r="I30" i="4"/>
  <c r="J30" i="4" s="1"/>
  <c r="I18" i="4"/>
  <c r="J18" i="4" s="1"/>
  <c r="I6" i="4"/>
  <c r="J6" i="4" s="1"/>
  <c r="I48" i="4"/>
  <c r="J48" i="4" s="1"/>
  <c r="I24" i="4"/>
  <c r="J24" i="4" s="1"/>
  <c r="I12" i="4"/>
  <c r="J12" i="4" s="1"/>
  <c r="I27" i="4"/>
  <c r="J27" i="4" s="1"/>
  <c r="I3" i="4"/>
  <c r="J3" i="4" s="1"/>
  <c r="I33" i="4"/>
  <c r="J33" i="4" s="1"/>
  <c r="I21" i="4"/>
  <c r="J21" i="4" s="1"/>
  <c r="I9" i="4"/>
  <c r="J9" i="4" s="1"/>
  <c r="I36" i="4"/>
  <c r="J36" i="4" s="1"/>
  <c r="I39" i="4"/>
  <c r="J39" i="4" s="1"/>
  <c r="I15" i="4"/>
  <c r="J15" i="4" s="1"/>
  <c r="I38" i="4"/>
  <c r="J38" i="4" s="1"/>
  <c r="I26" i="4"/>
  <c r="J26" i="4" s="1"/>
  <c r="I14" i="4"/>
  <c r="J14" i="4" s="1"/>
  <c r="I2" i="4"/>
  <c r="J2" i="4" s="1"/>
  <c r="I44" i="4"/>
  <c r="J44" i="4" s="1"/>
  <c r="I32" i="4"/>
  <c r="J32" i="4" s="1"/>
  <c r="I47" i="4"/>
  <c r="J47" i="4" s="1"/>
  <c r="I35" i="4"/>
  <c r="J35" i="4" s="1"/>
  <c r="I29" i="4"/>
  <c r="J29" i="4" s="1"/>
  <c r="I17" i="4"/>
  <c r="J17" i="4" s="1"/>
  <c r="I5" i="4"/>
  <c r="J5" i="4" s="1"/>
  <c r="I20" i="4"/>
  <c r="J20" i="4" s="1"/>
  <c r="I8" i="4"/>
  <c r="J8" i="4" s="1"/>
  <c r="I23" i="4"/>
  <c r="J23" i="4" s="1"/>
  <c r="I11" i="4"/>
  <c r="J11" i="4" s="1"/>
  <c r="I34" i="4"/>
  <c r="J34" i="4" s="1"/>
  <c r="I19" i="4"/>
  <c r="J19" i="4" s="1"/>
  <c r="I31" i="4"/>
  <c r="J31" i="4" s="1"/>
  <c r="I4" i="4"/>
  <c r="J4" i="4" s="1"/>
  <c r="I16" i="4"/>
  <c r="J16" i="4" s="1"/>
  <c r="I13" i="4"/>
  <c r="J13" i="4" s="1"/>
  <c r="I25" i="4"/>
  <c r="J25" i="4" s="1"/>
  <c r="I37" i="4"/>
  <c r="J37" i="4" s="1"/>
  <c r="I41" i="4"/>
  <c r="J41" i="4" s="1"/>
  <c r="I45" i="4"/>
  <c r="J45" i="4" s="1"/>
  <c r="I49" i="4"/>
  <c r="J49" i="4" s="1"/>
  <c r="I7" i="4"/>
  <c r="J7" i="4" s="1"/>
  <c r="I43" i="4"/>
  <c r="J43" i="4" s="1"/>
  <c r="I28" i="4"/>
  <c r="J28" i="4" s="1"/>
  <c r="I40" i="4"/>
  <c r="J40" i="4" s="1"/>
  <c r="I10" i="4"/>
  <c r="J10" i="4" s="1"/>
  <c r="I22" i="4"/>
  <c r="J22" i="4" s="1"/>
  <c r="H10" i="2" l="1"/>
  <c r="H9" i="2"/>
  <c r="H8" i="2"/>
  <c r="H7" i="2"/>
  <c r="H6" i="2"/>
  <c r="H5" i="2"/>
</calcChain>
</file>

<file path=xl/sharedStrings.xml><?xml version="1.0" encoding="utf-8"?>
<sst xmlns="http://schemas.openxmlformats.org/spreadsheetml/2006/main" count="254" uniqueCount="133">
  <si>
    <t>ISO1</t>
  </si>
  <si>
    <t>HISR-D29</t>
  </si>
  <si>
    <t>HISR-D43</t>
  </si>
  <si>
    <t>HISR-D46</t>
  </si>
  <si>
    <t>HISR-D51</t>
  </si>
  <si>
    <t>HISR-N10</t>
  </si>
  <si>
    <t>HISR-N17</t>
  </si>
  <si>
    <t>HISR-N25</t>
  </si>
  <si>
    <t>HISR-N31</t>
  </si>
  <si>
    <t>total</t>
  </si>
  <si>
    <t>Full Length P</t>
  </si>
  <si>
    <t>Longer P</t>
  </si>
  <si>
    <t>KP-like variant</t>
  </si>
  <si>
    <t>Har-P variant</t>
  </si>
  <si>
    <t>Inconclusive</t>
  </si>
  <si>
    <t>Sample name</t>
  </si>
  <si>
    <t>rp49_CT1</t>
  </si>
  <si>
    <t>rp49_CT2</t>
  </si>
  <si>
    <t>rp49_AvgCT</t>
  </si>
  <si>
    <t>P-F10R10_CT1</t>
  </si>
  <si>
    <t>P-F10R10_CT2</t>
  </si>
  <si>
    <t>P-F10R10_AvgCT</t>
  </si>
  <si>
    <t>dCT</t>
  </si>
  <si>
    <t>ddCT</t>
  </si>
  <si>
    <t>% FLP load</t>
  </si>
  <si>
    <t>Harwich_rep1</t>
  </si>
  <si>
    <t>Harwich_rep2</t>
  </si>
  <si>
    <t>Harwich_rep3</t>
  </si>
  <si>
    <t>HISR-N10_rep1</t>
  </si>
  <si>
    <t>HISR-N10_rep2</t>
  </si>
  <si>
    <t>HISR-N10_rep3</t>
  </si>
  <si>
    <t>HISR-N17_rep1</t>
  </si>
  <si>
    <t>HISR-N17_rep2</t>
  </si>
  <si>
    <t>HISR-N17_rep3</t>
  </si>
  <si>
    <t>HISR-N25_rep1</t>
  </si>
  <si>
    <t>HISR-N25_rep2</t>
  </si>
  <si>
    <t>HISR-N25_rep3</t>
  </si>
  <si>
    <t>HISR-N31_rep1</t>
  </si>
  <si>
    <t>HISR-N31_rep2</t>
  </si>
  <si>
    <t>HISR-N31_rep3</t>
  </si>
  <si>
    <t>HISR-D29_rep1</t>
  </si>
  <si>
    <t>HISR-D29_rep2</t>
  </si>
  <si>
    <t>HISR-D29_rep3</t>
  </si>
  <si>
    <t>HISR-D43_rep1</t>
  </si>
  <si>
    <t>HISR-D43_rep2</t>
  </si>
  <si>
    <t>HISR-D43_rep3</t>
  </si>
  <si>
    <t>HISR-D46_rep1</t>
  </si>
  <si>
    <t>HISR-D46_rep2</t>
  </si>
  <si>
    <t>HISR-D46_rep3</t>
  </si>
  <si>
    <t>HISR-D51_rep1</t>
  </si>
  <si>
    <t>HISR-D51_rep2</t>
  </si>
  <si>
    <t>HISR-D51_rep3</t>
  </si>
  <si>
    <t>ISO1_rep1</t>
  </si>
  <si>
    <t>ISO1_rep2</t>
  </si>
  <si>
    <t>ISO1_rep3</t>
  </si>
  <si>
    <t>Lk-Sl2_rep1</t>
  </si>
  <si>
    <t>Lk-Sl2_rep2</t>
  </si>
  <si>
    <t>Lk-Sl2_rep3</t>
  </si>
  <si>
    <t>OreR-TK_rep1</t>
  </si>
  <si>
    <t>OreR-TK_rep2</t>
  </si>
  <si>
    <t>OreR-TK_rep3</t>
  </si>
  <si>
    <t>OreR-TOW_rep1</t>
  </si>
  <si>
    <t>OreR-TOW_rep2</t>
  </si>
  <si>
    <t>OreR-TOW_rep3</t>
  </si>
  <si>
    <t>pi[2]_rep1</t>
  </si>
  <si>
    <t>pi[2]_rep2</t>
  </si>
  <si>
    <t>pi[2]_rep3</t>
  </si>
  <si>
    <t>Birm2_rep1</t>
  </si>
  <si>
    <t>Birm2_rep2</t>
  </si>
  <si>
    <t>Birm2_rep3</t>
  </si>
  <si>
    <t>OreR-MOD_rep1</t>
  </si>
  <si>
    <t>OreR-MOD_rep2</t>
  </si>
  <si>
    <t>OreR-MOD_rep3</t>
  </si>
  <si>
    <t>Strain</t>
  </si>
  <si>
    <t>rep1</t>
  </si>
  <si>
    <t>rep2</t>
  </si>
  <si>
    <t>rep3</t>
  </si>
  <si>
    <t>Average</t>
  </si>
  <si>
    <t>Stdev</t>
  </si>
  <si>
    <t>Harwich</t>
  </si>
  <si>
    <t>Lk-SL2</t>
  </si>
  <si>
    <t>OreR-MOD</t>
  </si>
  <si>
    <t>OreR-TK</t>
  </si>
  <si>
    <t>OreR-TOW</t>
  </si>
  <si>
    <t>pi[2]</t>
  </si>
  <si>
    <t>Birm2</t>
  </si>
  <si>
    <t>Sample</t>
  </si>
  <si>
    <t>rp49_Ct1</t>
  </si>
  <si>
    <t>rp49_Ct2</t>
  </si>
  <si>
    <t>rp49_AvgCt</t>
  </si>
  <si>
    <t>1.5kb_KP_Ct1</t>
  </si>
  <si>
    <t>1.5kb_KP_Ct2</t>
  </si>
  <si>
    <t>P-ele_AvgCt</t>
  </si>
  <si>
    <t>%</t>
  </si>
  <si>
    <t>Har_rep1</t>
  </si>
  <si>
    <t>Har_rep2</t>
  </si>
  <si>
    <t>Har_rep3</t>
  </si>
  <si>
    <t>1.5kb_KP_rep1</t>
  </si>
  <si>
    <t>1.5kb_KP_rep2</t>
  </si>
  <si>
    <t>1.5kb_KP_rep3</t>
  </si>
  <si>
    <t>4th biological replicate</t>
  </si>
  <si>
    <t>strain</t>
  </si>
  <si>
    <t>Rp49_Ct1</t>
  </si>
  <si>
    <t>Rp49_Ct2</t>
  </si>
  <si>
    <t>Rp49_AvgCt</t>
  </si>
  <si>
    <t>HarP-F2-R8_Ct1</t>
  </si>
  <si>
    <t>HarP-F2-R8_Ct2</t>
  </si>
  <si>
    <t>HarP Avg Ct</t>
  </si>
  <si>
    <t>HarP RQ</t>
  </si>
  <si>
    <t>HarP RQ%</t>
  </si>
  <si>
    <t>1st biological replicate</t>
  </si>
  <si>
    <t>2nd biological replicate</t>
  </si>
  <si>
    <t>rp49_rep2Ct1</t>
  </si>
  <si>
    <t>rp49_rep2Ct2</t>
  </si>
  <si>
    <t>Avg_rp49_rep2</t>
  </si>
  <si>
    <t>HarP_rep2Ct1</t>
  </si>
  <si>
    <t>HarP_rep2Ct2</t>
  </si>
  <si>
    <t>Avg_HarP_rep2</t>
  </si>
  <si>
    <t>deltaCT</t>
  </si>
  <si>
    <t>fold change</t>
  </si>
  <si>
    <t>Har-P %</t>
  </si>
  <si>
    <t>3rd biological replicate</t>
  </si>
  <si>
    <t>rp49_rep3Ct1</t>
  </si>
  <si>
    <t>rp49_rep3Ct2</t>
  </si>
  <si>
    <t>Avg_rp49_rep3</t>
  </si>
  <si>
    <t>HarP_rep3Ct1</t>
  </si>
  <si>
    <t>HarP_rep3Ct2</t>
  </si>
  <si>
    <t>Avg_HarP_rep3</t>
  </si>
  <si>
    <t>HarP RQ%_rep4</t>
  </si>
  <si>
    <t>Har-P %_rep2</t>
  </si>
  <si>
    <t>Har-P %_rep3</t>
  </si>
  <si>
    <t xml:space="preserve">HarP RQ%_rep1 </t>
  </si>
  <si>
    <t>Avg HarP RQ%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</si>
</sst>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E+00"/>
    <numFmt numFmtId="167" formatCode="0.00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2" fontId="4" fillId="0" borderId="1" xfId="0" applyNumberFormat="1" applyFont="1" applyBorder="1" applyAlignment="1">
      <alignment horizontal="left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9" fontId="4" fillId="0" borderId="1" xfId="0" applyNumberFormat="1" applyFont="1" applyBorder="1" applyAlignment="1">
      <alignment horizontal="left" vertical="center"/>
    </xf>
    <xf numFmtId="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9" fontId="4" fillId="0" borderId="0" xfId="0" applyNumberFormat="1" applyFont="1" applyAlignment="1">
      <alignment horizontal="left" vertical="center"/>
    </xf>
    <xf numFmtId="2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/>
    </xf>
    <xf numFmtId="9" fontId="0" fillId="0" borderId="1" xfId="0" applyNumberFormat="1" applyBorder="1" applyAlignment="1">
      <alignment horizontal="left"/>
    </xf>
    <xf numFmtId="9" fontId="5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167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09064995907769"/>
          <c:y val="7.6419462951746411E-2"/>
          <c:w val="0.86036813140292945"/>
          <c:h val="0.75605087825560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'[1]KP-like _analysis'!$F$38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'[1]KP-like _analysis'!$G$39:$G$48</c:f>
                <c:numCache>
                  <c:formatCode>General</c:formatCode>
                  <c:ptCount val="10"/>
                  <c:pt idx="0">
                    <c:v>1.8796257404672092E-5</c:v>
                  </c:pt>
                  <c:pt idx="1">
                    <c:v>0</c:v>
                  </c:pt>
                  <c:pt idx="2">
                    <c:v>0.15052887513787291</c:v>
                  </c:pt>
                  <c:pt idx="3">
                    <c:v>9.7080067002425607E-2</c:v>
                  </c:pt>
                  <c:pt idx="4">
                    <c:v>7.6599221823701866E-2</c:v>
                  </c:pt>
                  <c:pt idx="5">
                    <c:v>6.5854432100300397E-2</c:v>
                  </c:pt>
                  <c:pt idx="6">
                    <c:v>1.8862555577888889E-2</c:v>
                  </c:pt>
                  <c:pt idx="7">
                    <c:v>3.7065476156544816E-6</c:v>
                  </c:pt>
                  <c:pt idx="8">
                    <c:v>5.2750604561705114E-6</c:v>
                  </c:pt>
                  <c:pt idx="9">
                    <c:v>4.7409646480235921E-6</c:v>
                  </c:pt>
                </c:numCache>
              </c:numRef>
            </c:plus>
            <c:minus>
              <c:numRef>
                <c:f>'[1]KP-like _analysis'!$G$39:$G$48</c:f>
                <c:numCache>
                  <c:formatCode>General</c:formatCode>
                  <c:ptCount val="10"/>
                  <c:pt idx="0">
                    <c:v>1.8796257404672092E-5</c:v>
                  </c:pt>
                  <c:pt idx="1">
                    <c:v>0</c:v>
                  </c:pt>
                  <c:pt idx="2">
                    <c:v>0.15052887513787291</c:v>
                  </c:pt>
                  <c:pt idx="3">
                    <c:v>9.7080067002425607E-2</c:v>
                  </c:pt>
                  <c:pt idx="4">
                    <c:v>7.6599221823701866E-2</c:v>
                  </c:pt>
                  <c:pt idx="5">
                    <c:v>6.5854432100300397E-2</c:v>
                  </c:pt>
                  <c:pt idx="6">
                    <c:v>1.8862555577888889E-2</c:v>
                  </c:pt>
                  <c:pt idx="7">
                    <c:v>3.7065476156544816E-6</c:v>
                  </c:pt>
                  <c:pt idx="8">
                    <c:v>5.2750604561705114E-6</c:v>
                  </c:pt>
                  <c:pt idx="9">
                    <c:v>4.7409646480235921E-6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'[1]KP-like _analysis'!$B$39:$B$48</c:f>
              <c:strCache>
                <c:ptCount val="10"/>
                <c:pt idx="0">
                  <c:v>ISO1</c:v>
                </c:pt>
                <c:pt idx="1">
                  <c:v>Harwich</c:v>
                </c:pt>
                <c:pt idx="2">
                  <c:v>HISR-D29</c:v>
                </c:pt>
                <c:pt idx="3">
                  <c:v>HISR-D43</c:v>
                </c:pt>
                <c:pt idx="4">
                  <c:v>HISR-D46</c:v>
                </c:pt>
                <c:pt idx="5">
                  <c:v>HISR-D51</c:v>
                </c:pt>
                <c:pt idx="6">
                  <c:v>HISR-N10</c:v>
                </c:pt>
                <c:pt idx="7">
                  <c:v>HISR-N17</c:v>
                </c:pt>
                <c:pt idx="8">
                  <c:v>HISR-N25</c:v>
                </c:pt>
                <c:pt idx="9">
                  <c:v>HISR-N31</c:v>
                </c:pt>
              </c:strCache>
            </c:strRef>
          </c:cat>
          <c:val>
            <c:numRef>
              <c:f>'[1]KP-like _analysis'!$F$39:$F$48</c:f>
              <c:numCache>
                <c:formatCode>General</c:formatCode>
                <c:ptCount val="10"/>
                <c:pt idx="0">
                  <c:v>3.2385580130156955E-5</c:v>
                </c:pt>
                <c:pt idx="1">
                  <c:v>1</c:v>
                </c:pt>
                <c:pt idx="2">
                  <c:v>0.20079828567656541</c:v>
                </c:pt>
                <c:pt idx="3">
                  <c:v>0.20863917313456873</c:v>
                </c:pt>
                <c:pt idx="4">
                  <c:v>0.14979209677222294</c:v>
                </c:pt>
                <c:pt idx="5">
                  <c:v>0.16377411611551554</c:v>
                </c:pt>
                <c:pt idx="6">
                  <c:v>7.1882743951905512E-2</c:v>
                </c:pt>
                <c:pt idx="7">
                  <c:v>1.0102660886832591E-5</c:v>
                </c:pt>
                <c:pt idx="8">
                  <c:v>1.8849484967599145E-5</c:v>
                </c:pt>
                <c:pt idx="9">
                  <c:v>1.5591293722846281E-5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6-4F81-B51D-6E03607D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480000"/>
        <c:axId val="417482080"/>
      </c:barChart>
      <c:catAx>
        <c:axId val="4174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1100" b="1" i="1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17482080"/>
        <c:crosses val="autoZero"/>
        <c:auto val="1"/>
        <c:lblAlgn val="ctr"/>
        <c:lblOffset val="100"/>
        <c:noMultiLvlLbl val="0"/>
      </c:catAx>
      <c:valAx>
        <c:axId val="417482080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174800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Har-P</a:t>
            </a: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, 412bp</a:t>
            </a:r>
            <a:r>
              <a:rPr lang="en-US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amplicon </a:t>
            </a:r>
            <a:endParaRPr lang="en-US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3008661298385727"/>
          <c:y val="3.5353565159752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3697871099446"/>
          <c:y val="0.15630895756289775"/>
          <c:w val="0.84761545808965932"/>
          <c:h val="0.6378032059192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[2]Sheet1!$F$53</c:f>
              <c:strCache>
                <c:ptCount val="1"/>
                <c:pt idx="0">
                  <c:v>Avg HarP RQ%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5875"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[2]Sheet1!$G$53:$G$63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1.0117874990980199E-5</c:v>
                  </c:pt>
                  <c:pt idx="2">
                    <c:v>0</c:v>
                  </c:pt>
                  <c:pt idx="3">
                    <c:v>8.8708526866655021E-2</c:v>
                  </c:pt>
                  <c:pt idx="4">
                    <c:v>5.3977086233350249E-2</c:v>
                  </c:pt>
                  <c:pt idx="5">
                    <c:v>3.4680275231191854E-2</c:v>
                  </c:pt>
                  <c:pt idx="6">
                    <c:v>5.0929890862414638E-2</c:v>
                  </c:pt>
                  <c:pt idx="7">
                    <c:v>6.936118121228331E-2</c:v>
                  </c:pt>
                  <c:pt idx="8">
                    <c:v>6.2064773321109018E-2</c:v>
                  </c:pt>
                  <c:pt idx="9">
                    <c:v>1.8933782829027627E-2</c:v>
                  </c:pt>
                  <c:pt idx="10">
                    <c:v>2.8929331827523927E-2</c:v>
                  </c:pt>
                </c:numCache>
              </c:numRef>
            </c:plus>
            <c:minus>
              <c:numRef>
                <c:f>[2]Sheet1!$G$53:$G$63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1.0117874990980199E-5</c:v>
                  </c:pt>
                  <c:pt idx="2">
                    <c:v>0</c:v>
                  </c:pt>
                  <c:pt idx="3">
                    <c:v>8.8708526866655021E-2</c:v>
                  </c:pt>
                  <c:pt idx="4">
                    <c:v>5.3977086233350249E-2</c:v>
                  </c:pt>
                  <c:pt idx="5">
                    <c:v>3.4680275231191854E-2</c:v>
                  </c:pt>
                  <c:pt idx="6">
                    <c:v>5.0929890862414638E-2</c:v>
                  </c:pt>
                  <c:pt idx="7">
                    <c:v>6.936118121228331E-2</c:v>
                  </c:pt>
                  <c:pt idx="8">
                    <c:v>6.2064773321109018E-2</c:v>
                  </c:pt>
                  <c:pt idx="9">
                    <c:v>1.8933782829027627E-2</c:v>
                  </c:pt>
                  <c:pt idx="10">
                    <c:v>2.8929331827523927E-2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[2]Sheet1!$A$54:$A$63</c:f>
              <c:strCache>
                <c:ptCount val="10"/>
                <c:pt idx="0">
                  <c:v>ISO1</c:v>
                </c:pt>
                <c:pt idx="1">
                  <c:v>Harwich</c:v>
                </c:pt>
                <c:pt idx="2">
                  <c:v>HISR-D29</c:v>
                </c:pt>
                <c:pt idx="3">
                  <c:v>HISR-D43</c:v>
                </c:pt>
                <c:pt idx="4">
                  <c:v>HISR-D46</c:v>
                </c:pt>
                <c:pt idx="5">
                  <c:v>HISR-D51</c:v>
                </c:pt>
                <c:pt idx="6">
                  <c:v>HISR-N10</c:v>
                </c:pt>
                <c:pt idx="7">
                  <c:v>HISR-N17</c:v>
                </c:pt>
                <c:pt idx="8">
                  <c:v>HISR-N25</c:v>
                </c:pt>
                <c:pt idx="9">
                  <c:v>HISR-N31</c:v>
                </c:pt>
              </c:strCache>
            </c:strRef>
          </c:cat>
          <c:val>
            <c:numRef>
              <c:f>[2]Sheet1!$F$54:$F$63</c:f>
              <c:numCache>
                <c:formatCode>General</c:formatCode>
                <c:ptCount val="10"/>
                <c:pt idx="0">
                  <c:v>1.2053027599463071E-5</c:v>
                </c:pt>
                <c:pt idx="1">
                  <c:v>1</c:v>
                </c:pt>
                <c:pt idx="2">
                  <c:v>0.75874349462495849</c:v>
                </c:pt>
                <c:pt idx="3">
                  <c:v>0.61579857437400565</c:v>
                </c:pt>
                <c:pt idx="4">
                  <c:v>0.2928961593708187</c:v>
                </c:pt>
                <c:pt idx="5">
                  <c:v>0.36037167590917241</c:v>
                </c:pt>
                <c:pt idx="6">
                  <c:v>0.52743895305275279</c:v>
                </c:pt>
                <c:pt idx="7">
                  <c:v>0.3024158722477655</c:v>
                </c:pt>
                <c:pt idx="8">
                  <c:v>0.11823607320477009</c:v>
                </c:pt>
                <c:pt idx="9">
                  <c:v>0.3274982318557963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C-427A-9F9B-3A253B1EA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15"/>
        <c:axId val="380041056"/>
        <c:axId val="60369440"/>
      </c:barChart>
      <c:catAx>
        <c:axId val="3800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280000" spcFirstLastPara="1" vertOverflow="ellipsis" wrap="square" anchor="t" anchorCtr="1"/>
          <a:lstStyle/>
          <a:p>
            <a:pPr>
              <a:defRPr sz="1300" b="1" i="1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0369440"/>
        <c:crosses val="autoZero"/>
        <c:auto val="1"/>
        <c:lblAlgn val="ctr"/>
        <c:lblOffset val="100"/>
        <c:noMultiLvlLbl val="0"/>
      </c:catAx>
      <c:valAx>
        <c:axId val="60369440"/>
        <c:scaling>
          <c:orientation val="minMax"/>
          <c:max val="1"/>
          <c:min val="0"/>
        </c:scaling>
        <c:delete val="0"/>
        <c:axPos val="l"/>
        <c:majorGridlines>
          <c:spPr>
            <a:ln w="13970" cap="flat" cmpd="dbl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0041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9219559606758"/>
          <c:y val="3.9367781620490309E-2"/>
          <c:w val="0.86920780440393242"/>
          <c:h val="0.75997704850643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Fig5D!$C$4</c:f>
              <c:strCache>
                <c:ptCount val="1"/>
                <c:pt idx="0">
                  <c:v>Full Length 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Fig5D!$B$5:$B$10</c:f>
              <c:strCache>
                <c:ptCount val="6"/>
                <c:pt idx="0">
                  <c:v>HISR-D51</c:v>
                </c:pt>
                <c:pt idx="1">
                  <c:v>HISR-D46</c:v>
                </c:pt>
                <c:pt idx="2">
                  <c:v>HISR-N10</c:v>
                </c:pt>
                <c:pt idx="3">
                  <c:v>HISR-N17</c:v>
                </c:pt>
                <c:pt idx="4">
                  <c:v>HISR-N25</c:v>
                </c:pt>
                <c:pt idx="5">
                  <c:v>HISR-N31</c:v>
                </c:pt>
              </c:strCache>
            </c:strRef>
          </c:cat>
          <c:val>
            <c:numRef>
              <c:f>Fig5D!$C$5:$C$10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8-4FE6-B1DB-AD3C3809CDFA}"/>
            </c:ext>
          </c:extLst>
        </c:ser>
        <c:ser>
          <c:idx val="1"/>
          <c:order val="1"/>
          <c:tx>
            <c:strRef>
              <c:f>Fig5D!$D$4</c:f>
              <c:strCache>
                <c:ptCount val="1"/>
                <c:pt idx="0">
                  <c:v>Longer P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Fig5D!$B$5:$B$10</c:f>
              <c:strCache>
                <c:ptCount val="6"/>
                <c:pt idx="0">
                  <c:v>HISR-D51</c:v>
                </c:pt>
                <c:pt idx="1">
                  <c:v>HISR-D46</c:v>
                </c:pt>
                <c:pt idx="2">
                  <c:v>HISR-N10</c:v>
                </c:pt>
                <c:pt idx="3">
                  <c:v>HISR-N17</c:v>
                </c:pt>
                <c:pt idx="4">
                  <c:v>HISR-N25</c:v>
                </c:pt>
                <c:pt idx="5">
                  <c:v>HISR-N31</c:v>
                </c:pt>
              </c:strCache>
            </c:strRef>
          </c:cat>
          <c:val>
            <c:numRef>
              <c:f>Fig5D!$D$5:$D$10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D8-4FE6-B1DB-AD3C3809CDFA}"/>
            </c:ext>
          </c:extLst>
        </c:ser>
        <c:ser>
          <c:idx val="2"/>
          <c:order val="2"/>
          <c:tx>
            <c:strRef>
              <c:f>Fig5D!$E$4</c:f>
              <c:strCache>
                <c:ptCount val="1"/>
                <c:pt idx="0">
                  <c:v>KP-like variant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Fig5D!$B$5:$B$10</c:f>
              <c:strCache>
                <c:ptCount val="6"/>
                <c:pt idx="0">
                  <c:v>HISR-D51</c:v>
                </c:pt>
                <c:pt idx="1">
                  <c:v>HISR-D46</c:v>
                </c:pt>
                <c:pt idx="2">
                  <c:v>HISR-N10</c:v>
                </c:pt>
                <c:pt idx="3">
                  <c:v>HISR-N17</c:v>
                </c:pt>
                <c:pt idx="4">
                  <c:v>HISR-N25</c:v>
                </c:pt>
                <c:pt idx="5">
                  <c:v>HISR-N31</c:v>
                </c:pt>
              </c:strCache>
            </c:strRef>
          </c:cat>
          <c:val>
            <c:numRef>
              <c:f>Fig5D!$E$5:$E$10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D8-4FE6-B1DB-AD3C3809CDFA}"/>
            </c:ext>
          </c:extLst>
        </c:ser>
        <c:ser>
          <c:idx val="3"/>
          <c:order val="3"/>
          <c:tx>
            <c:strRef>
              <c:f>Fig5D!$F$4</c:f>
              <c:strCache>
                <c:ptCount val="1"/>
                <c:pt idx="0">
                  <c:v>Har-P variant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Fig5D!$B$5:$B$10</c:f>
              <c:strCache>
                <c:ptCount val="6"/>
                <c:pt idx="0">
                  <c:v>HISR-D51</c:v>
                </c:pt>
                <c:pt idx="1">
                  <c:v>HISR-D46</c:v>
                </c:pt>
                <c:pt idx="2">
                  <c:v>HISR-N10</c:v>
                </c:pt>
                <c:pt idx="3">
                  <c:v>HISR-N17</c:v>
                </c:pt>
                <c:pt idx="4">
                  <c:v>HISR-N25</c:v>
                </c:pt>
                <c:pt idx="5">
                  <c:v>HISR-N31</c:v>
                </c:pt>
              </c:strCache>
            </c:strRef>
          </c:cat>
          <c:val>
            <c:numRef>
              <c:f>Fig5D!$F$5:$F$10</c:f>
              <c:numCache>
                <c:formatCode>General</c:formatCode>
                <c:ptCount val="6"/>
                <c:pt idx="0">
                  <c:v>16</c:v>
                </c:pt>
                <c:pt idx="1">
                  <c:v>21</c:v>
                </c:pt>
                <c:pt idx="2">
                  <c:v>16</c:v>
                </c:pt>
                <c:pt idx="3">
                  <c:v>13</c:v>
                </c:pt>
                <c:pt idx="4">
                  <c:v>7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D8-4FE6-B1DB-AD3C3809CDFA}"/>
            </c:ext>
          </c:extLst>
        </c:ser>
        <c:ser>
          <c:idx val="4"/>
          <c:order val="4"/>
          <c:tx>
            <c:strRef>
              <c:f>Fig5D!$G$4</c:f>
              <c:strCache>
                <c:ptCount val="1"/>
                <c:pt idx="0">
                  <c:v>Inconclusive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Fig5D!$B$5:$B$10</c:f>
              <c:strCache>
                <c:ptCount val="6"/>
                <c:pt idx="0">
                  <c:v>HISR-D51</c:v>
                </c:pt>
                <c:pt idx="1">
                  <c:v>HISR-D46</c:v>
                </c:pt>
                <c:pt idx="2">
                  <c:v>HISR-N10</c:v>
                </c:pt>
                <c:pt idx="3">
                  <c:v>HISR-N17</c:v>
                </c:pt>
                <c:pt idx="4">
                  <c:v>HISR-N25</c:v>
                </c:pt>
                <c:pt idx="5">
                  <c:v>HISR-N31</c:v>
                </c:pt>
              </c:strCache>
            </c:strRef>
          </c:cat>
          <c:val>
            <c:numRef>
              <c:f>Fig5D!$G$5:$G$10</c:f>
              <c:numCache>
                <c:formatCode>General</c:formatCode>
                <c:ptCount val="6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D8-4FE6-B1DB-AD3C3809C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6907744"/>
        <c:axId val="406908072"/>
      </c:barChart>
      <c:catAx>
        <c:axId val="40690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908072"/>
        <c:crosses val="autoZero"/>
        <c:auto val="1"/>
        <c:lblAlgn val="ctr"/>
        <c:lblOffset val="100"/>
        <c:noMultiLvlLbl val="0"/>
      </c:catAx>
      <c:valAx>
        <c:axId val="406908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690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4137625113566235"/>
          <c:y val="1.0784317260677042E-2"/>
          <c:w val="0.31664898173709999"/>
          <c:h val="0.3985260551322542"/>
        </c:manualLayout>
      </c:layout>
      <c:overlay val="0"/>
      <c:spPr>
        <a:solidFill>
          <a:sysClr val="window" lastClr="FFFFFF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32</xdr:row>
      <xdr:rowOff>76201</xdr:rowOff>
    </xdr:from>
    <xdr:to>
      <xdr:col>17</xdr:col>
      <xdr:colOff>152400</xdr:colOff>
      <xdr:row>50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6554E2-0F7C-4827-846E-5276D7CFB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51</xdr:row>
      <xdr:rowOff>57150</xdr:rowOff>
    </xdr:from>
    <xdr:to>
      <xdr:col>14</xdr:col>
      <xdr:colOff>304801</xdr:colOff>
      <xdr:row>67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AE6836-1312-407D-85E1-AD2F6CA26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15876</xdr:colOff>
      <xdr:row>2</xdr:row>
      <xdr:rowOff>76200</xdr:rowOff>
    </xdr:from>
    <xdr:to>
      <xdr:col>13</xdr:col>
      <xdr:colOff>195386</xdr:colOff>
      <xdr:row>26</xdr:row>
      <xdr:rowOff>58615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234516-E6B6-4575-AE68-0DDFB63B7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atyam%20Srivastav\qPCR%20data\Elife%20submission\Figure%20S4B\Figure_S4B_P-ele-qPCR_1.5kb_Har-KP%20varia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atyam%20Srivastav\qPCR%20data\Elife%20submission\Figure%20S4B\SPS032219_Dmrp49%20and%20Har-P%20quant_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5kb_KP-like"/>
      <sheetName val="KP-like _analysis"/>
      <sheetName val="Sheet1"/>
    </sheetNames>
    <sheetDataSet>
      <sheetData sheetId="0"/>
      <sheetData sheetId="1">
        <row r="38">
          <cell r="F38" t="str">
            <v>Average</v>
          </cell>
        </row>
        <row r="39">
          <cell r="B39" t="str">
            <v>ISO1</v>
          </cell>
          <cell r="F39">
            <v>3.2385580130156955E-5</v>
          </cell>
          <cell r="G39">
            <v>1.8796257404672092E-5</v>
          </cell>
        </row>
        <row r="40">
          <cell r="B40" t="str">
            <v>Harwich</v>
          </cell>
          <cell r="F40">
            <v>1</v>
          </cell>
          <cell r="G40">
            <v>0</v>
          </cell>
        </row>
        <row r="41">
          <cell r="B41" t="str">
            <v>HISR-D29</v>
          </cell>
          <cell r="F41">
            <v>0.20079828567656541</v>
          </cell>
          <cell r="G41">
            <v>0.15052887513787291</v>
          </cell>
        </row>
        <row r="42">
          <cell r="B42" t="str">
            <v>HISR-D43</v>
          </cell>
          <cell r="F42">
            <v>0.20863917313456873</v>
          </cell>
          <cell r="G42">
            <v>9.7080067002425607E-2</v>
          </cell>
        </row>
        <row r="43">
          <cell r="B43" t="str">
            <v>HISR-D46</v>
          </cell>
          <cell r="F43">
            <v>0.14979209677222294</v>
          </cell>
          <cell r="G43">
            <v>7.6599221823701866E-2</v>
          </cell>
        </row>
        <row r="44">
          <cell r="B44" t="str">
            <v>HISR-D51</v>
          </cell>
          <cell r="F44">
            <v>0.16377411611551554</v>
          </cell>
          <cell r="G44">
            <v>6.5854432100300397E-2</v>
          </cell>
        </row>
        <row r="45">
          <cell r="B45" t="str">
            <v>HISR-N10</v>
          </cell>
          <cell r="F45">
            <v>7.1882743951905512E-2</v>
          </cell>
          <cell r="G45">
            <v>1.8862555577888889E-2</v>
          </cell>
        </row>
        <row r="46">
          <cell r="B46" t="str">
            <v>HISR-N17</v>
          </cell>
          <cell r="F46">
            <v>1.0102660886832591E-5</v>
          </cell>
          <cell r="G46">
            <v>3.7065476156544816E-6</v>
          </cell>
        </row>
        <row r="47">
          <cell r="B47" t="str">
            <v>HISR-N25</v>
          </cell>
          <cell r="F47">
            <v>1.8849484967599145E-5</v>
          </cell>
          <cell r="G47">
            <v>5.2750604561705114E-6</v>
          </cell>
        </row>
        <row r="48">
          <cell r="B48" t="str">
            <v>HISR-N31</v>
          </cell>
          <cell r="F48">
            <v>1.5591293722846281E-5</v>
          </cell>
          <cell r="G48">
            <v>4.7409646480235921E-6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S032219_Dmrp49 and Har-P quan"/>
      <sheetName val="Sheet1"/>
    </sheetNames>
    <sheetDataSet>
      <sheetData sheetId="0" refreshError="1"/>
      <sheetData sheetId="1">
        <row r="53">
          <cell r="F53" t="str">
            <v>Avg HarP RQ%</v>
          </cell>
          <cell r="G53" t="str">
            <v>Stdev</v>
          </cell>
        </row>
        <row r="54">
          <cell r="A54" t="str">
            <v>ISO1</v>
          </cell>
          <cell r="F54">
            <v>1.2053027599463071E-5</v>
          </cell>
          <cell r="G54">
            <v>1.0117874990980199E-5</v>
          </cell>
        </row>
        <row r="55">
          <cell r="A55" t="str">
            <v>Harwich</v>
          </cell>
          <cell r="F55">
            <v>1</v>
          </cell>
          <cell r="G55">
            <v>0</v>
          </cell>
        </row>
        <row r="56">
          <cell r="A56" t="str">
            <v>HISR-D29</v>
          </cell>
          <cell r="F56">
            <v>0.75874349462495849</v>
          </cell>
          <cell r="G56">
            <v>8.8708526866655021E-2</v>
          </cell>
        </row>
        <row r="57">
          <cell r="A57" t="str">
            <v>HISR-D43</v>
          </cell>
          <cell r="F57">
            <v>0.61579857437400565</v>
          </cell>
          <cell r="G57">
            <v>5.3977086233350249E-2</v>
          </cell>
        </row>
        <row r="58">
          <cell r="A58" t="str">
            <v>HISR-D46</v>
          </cell>
          <cell r="F58">
            <v>0.2928961593708187</v>
          </cell>
          <cell r="G58">
            <v>3.4680275231191854E-2</v>
          </cell>
        </row>
        <row r="59">
          <cell r="A59" t="str">
            <v>HISR-D51</v>
          </cell>
          <cell r="F59">
            <v>0.36037167590917241</v>
          </cell>
          <cell r="G59">
            <v>5.0929890862414638E-2</v>
          </cell>
        </row>
        <row r="60">
          <cell r="A60" t="str">
            <v>HISR-N10</v>
          </cell>
          <cell r="F60">
            <v>0.52743895305275279</v>
          </cell>
          <cell r="G60">
            <v>6.936118121228331E-2</v>
          </cell>
        </row>
        <row r="61">
          <cell r="A61" t="str">
            <v>HISR-N17</v>
          </cell>
          <cell r="F61">
            <v>0.3024158722477655</v>
          </cell>
          <cell r="G61">
            <v>6.2064773321109018E-2</v>
          </cell>
        </row>
        <row r="62">
          <cell r="A62" t="str">
            <v>HISR-N25</v>
          </cell>
          <cell r="F62">
            <v>0.11823607320477009</v>
          </cell>
          <cell r="G62">
            <v>1.8933782829027627E-2</v>
          </cell>
        </row>
        <row r="63">
          <cell r="A63" t="str">
            <v>HISR-N31</v>
          </cell>
          <cell r="F63">
            <v>0.3274982318557963</v>
          </cell>
          <cell r="G63">
            <v>2.8929331827523927E-2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E646C-A62A-49E3-ADB7-E49FF669BFF6}">
  <dimension ref="A1:L71"/>
  <sheetViews>
    <sheetView tabSelected="1" workbookViewId="0">
      <selection activeCell="M13" sqref="M13"/>
    </sheetView>
  </sheetViews>
  <sheetFormatPr defaultRowHeight="14.5" x14ac:dyDescent="0.35"/>
  <cols>
    <col min="1" max="1" width="14.81640625" bestFit="1" customWidth="1"/>
    <col min="2" max="3" width="9.26953125" bestFit="1" customWidth="1"/>
    <col min="4" max="4" width="11.7265625" bestFit="1" customWidth="1"/>
    <col min="5" max="6" width="13.7265625" bestFit="1" customWidth="1"/>
    <col min="7" max="7" width="16.1796875" bestFit="1" customWidth="1"/>
    <col min="8" max="8" width="6" bestFit="1" customWidth="1"/>
    <col min="9" max="9" width="5.7265625" bestFit="1" customWidth="1"/>
    <col min="10" max="10" width="10.7265625" bestFit="1" customWidth="1"/>
    <col min="11" max="11" width="10.26953125" style="18" bestFit="1" customWidth="1"/>
  </cols>
  <sheetData>
    <row r="1" spans="1:11" x14ac:dyDescent="0.35">
      <c r="A1" s="2" t="s">
        <v>15</v>
      </c>
      <c r="B1" s="2" t="s">
        <v>16</v>
      </c>
      <c r="C1" s="2" t="s">
        <v>17</v>
      </c>
      <c r="D1" s="2" t="s">
        <v>18</v>
      </c>
      <c r="E1" s="3" t="s">
        <v>19</v>
      </c>
      <c r="F1" s="3" t="s">
        <v>20</v>
      </c>
      <c r="G1" s="2" t="s">
        <v>21</v>
      </c>
      <c r="H1" s="2" t="s">
        <v>22</v>
      </c>
      <c r="I1" s="2" t="s">
        <v>23</v>
      </c>
      <c r="J1" s="4" t="s">
        <v>24</v>
      </c>
      <c r="K1" s="5" t="s">
        <v>24</v>
      </c>
    </row>
    <row r="2" spans="1:11" x14ac:dyDescent="0.35">
      <c r="A2" s="6" t="s">
        <v>25</v>
      </c>
      <c r="B2" s="7">
        <v>19.184000000000001</v>
      </c>
      <c r="C2" s="7">
        <v>19.652999999999999</v>
      </c>
      <c r="D2" s="7">
        <f t="shared" ref="D2:D14" si="0">AVERAGE(B2:C2)</f>
        <v>19.418500000000002</v>
      </c>
      <c r="E2" s="7">
        <v>11.65</v>
      </c>
      <c r="F2" s="7">
        <v>11.398</v>
      </c>
      <c r="G2" s="7">
        <f t="shared" ref="G2:G14" si="1">AVERAGE(E2:F2)</f>
        <v>11.524000000000001</v>
      </c>
      <c r="H2" s="7">
        <f t="shared" ref="H2:H49" si="2">D2-G2</f>
        <v>7.8945000000000007</v>
      </c>
      <c r="I2" s="7">
        <f>H2-H2</f>
        <v>0</v>
      </c>
      <c r="J2" s="8">
        <f t="shared" ref="J2:J49" si="3">2^(-I2)</f>
        <v>1</v>
      </c>
      <c r="K2" s="9">
        <v>1</v>
      </c>
    </row>
    <row r="3" spans="1:11" x14ac:dyDescent="0.35">
      <c r="A3" s="6" t="s">
        <v>26</v>
      </c>
      <c r="B3" s="7">
        <v>19.835000000000001</v>
      </c>
      <c r="C3" s="7">
        <v>19.661000000000001</v>
      </c>
      <c r="D3" s="7">
        <f t="shared" si="0"/>
        <v>19.748000000000001</v>
      </c>
      <c r="E3" s="7">
        <v>10.803000000000001</v>
      </c>
      <c r="F3" s="7">
        <v>10.859</v>
      </c>
      <c r="G3" s="7">
        <f t="shared" si="1"/>
        <v>10.831</v>
      </c>
      <c r="H3" s="7">
        <f t="shared" si="2"/>
        <v>8.9170000000000016</v>
      </c>
      <c r="I3" s="7">
        <f>H3-H3</f>
        <v>0</v>
      </c>
      <c r="J3" s="8">
        <f t="shared" si="3"/>
        <v>1</v>
      </c>
      <c r="K3" s="9">
        <v>1</v>
      </c>
    </row>
    <row r="4" spans="1:11" x14ac:dyDescent="0.35">
      <c r="A4" s="6" t="s">
        <v>27</v>
      </c>
      <c r="B4" s="7">
        <v>18.841000000000001</v>
      </c>
      <c r="C4" s="7">
        <v>19.143000000000001</v>
      </c>
      <c r="D4" s="7">
        <f t="shared" si="0"/>
        <v>18.992000000000001</v>
      </c>
      <c r="E4" s="7">
        <v>10.472</v>
      </c>
      <c r="F4" s="7">
        <v>10.266999999999999</v>
      </c>
      <c r="G4" s="7">
        <f t="shared" si="1"/>
        <v>10.369499999999999</v>
      </c>
      <c r="H4" s="7">
        <f t="shared" si="2"/>
        <v>8.6225000000000023</v>
      </c>
      <c r="I4" s="7">
        <f>H4-H4</f>
        <v>0</v>
      </c>
      <c r="J4" s="8">
        <f t="shared" si="3"/>
        <v>1</v>
      </c>
      <c r="K4" s="9">
        <v>1</v>
      </c>
    </row>
    <row r="5" spans="1:11" x14ac:dyDescent="0.35">
      <c r="A5" s="6" t="s">
        <v>28</v>
      </c>
      <c r="B5" s="7">
        <v>20.683</v>
      </c>
      <c r="C5" s="7">
        <v>20.795000000000002</v>
      </c>
      <c r="D5" s="7">
        <f t="shared" si="0"/>
        <v>20.739000000000001</v>
      </c>
      <c r="E5" s="7">
        <v>16.07</v>
      </c>
      <c r="F5" s="7">
        <v>15.946</v>
      </c>
      <c r="G5" s="7">
        <f t="shared" si="1"/>
        <v>16.007999999999999</v>
      </c>
      <c r="H5" s="7">
        <f t="shared" si="2"/>
        <v>4.7310000000000016</v>
      </c>
      <c r="I5" s="7">
        <f>H2-H5</f>
        <v>3.1634999999999991</v>
      </c>
      <c r="J5" s="8">
        <f t="shared" si="3"/>
        <v>0.11160704478636595</v>
      </c>
      <c r="K5" s="9">
        <v>0.11160704478636595</v>
      </c>
    </row>
    <row r="6" spans="1:11" x14ac:dyDescent="0.35">
      <c r="A6" s="6" t="s">
        <v>29</v>
      </c>
      <c r="B6" s="7">
        <v>19.619</v>
      </c>
      <c r="C6" s="7">
        <v>19.731999999999999</v>
      </c>
      <c r="D6" s="7">
        <f t="shared" si="0"/>
        <v>19.6755</v>
      </c>
      <c r="E6" s="7">
        <v>15.071</v>
      </c>
      <c r="F6" s="7">
        <v>14.884</v>
      </c>
      <c r="G6" s="7">
        <f t="shared" si="1"/>
        <v>14.977499999999999</v>
      </c>
      <c r="H6" s="7">
        <f t="shared" si="2"/>
        <v>4.6980000000000004</v>
      </c>
      <c r="I6" s="7">
        <f>H3-H6</f>
        <v>4.2190000000000012</v>
      </c>
      <c r="J6" s="8">
        <f t="shared" si="3"/>
        <v>5.3697547184199015E-2</v>
      </c>
      <c r="K6" s="9">
        <v>5.3697547184199015E-2</v>
      </c>
    </row>
    <row r="7" spans="1:11" x14ac:dyDescent="0.35">
      <c r="A7" s="6" t="s">
        <v>30</v>
      </c>
      <c r="B7" s="7">
        <v>18.908000000000001</v>
      </c>
      <c r="C7" s="7">
        <v>19.071000000000002</v>
      </c>
      <c r="D7" s="7">
        <f t="shared" si="0"/>
        <v>18.9895</v>
      </c>
      <c r="E7" s="7">
        <v>14.119</v>
      </c>
      <c r="F7" s="7">
        <v>14.217000000000001</v>
      </c>
      <c r="G7" s="7">
        <f t="shared" si="1"/>
        <v>14.167999999999999</v>
      </c>
      <c r="H7" s="7">
        <f t="shared" si="2"/>
        <v>4.8215000000000003</v>
      </c>
      <c r="I7" s="7">
        <f>H4-H7</f>
        <v>3.8010000000000019</v>
      </c>
      <c r="J7" s="8">
        <f t="shared" si="3"/>
        <v>7.1743900865937543E-2</v>
      </c>
      <c r="K7" s="9">
        <v>7.1743900865937543E-2</v>
      </c>
    </row>
    <row r="8" spans="1:11" x14ac:dyDescent="0.35">
      <c r="A8" s="6" t="s">
        <v>31</v>
      </c>
      <c r="B8" s="7">
        <v>20.791</v>
      </c>
      <c r="C8" s="7">
        <v>20.718</v>
      </c>
      <c r="D8" s="7">
        <f t="shared" si="0"/>
        <v>20.7545</v>
      </c>
      <c r="E8" s="7">
        <v>28.603000000000002</v>
      </c>
      <c r="F8" s="7">
        <v>28.388000000000002</v>
      </c>
      <c r="G8" s="7">
        <f t="shared" si="1"/>
        <v>28.4955</v>
      </c>
      <c r="H8" s="7">
        <f t="shared" si="2"/>
        <v>-7.7409999999999997</v>
      </c>
      <c r="I8" s="7">
        <f>H2-H8</f>
        <v>15.6355</v>
      </c>
      <c r="J8" s="8">
        <f t="shared" si="3"/>
        <v>1.9644704606422772E-5</v>
      </c>
      <c r="K8" s="9">
        <v>1.9644704606422772E-5</v>
      </c>
    </row>
    <row r="9" spans="1:11" x14ac:dyDescent="0.35">
      <c r="A9" s="6" t="s">
        <v>32</v>
      </c>
      <c r="B9" s="7">
        <v>19.106000000000002</v>
      </c>
      <c r="C9" s="7">
        <v>19.053000000000001</v>
      </c>
      <c r="D9" s="7">
        <f t="shared" si="0"/>
        <v>19.079500000000003</v>
      </c>
      <c r="E9" s="7">
        <v>27.956</v>
      </c>
      <c r="F9" s="7">
        <v>27.456</v>
      </c>
      <c r="G9" s="7">
        <f t="shared" si="1"/>
        <v>27.706</v>
      </c>
      <c r="H9" s="7">
        <f t="shared" si="2"/>
        <v>-8.6264999999999965</v>
      </c>
      <c r="I9" s="7">
        <f>H3-H9</f>
        <v>17.543499999999998</v>
      </c>
      <c r="J9" s="8">
        <f t="shared" si="3"/>
        <v>5.2345610714436561E-6</v>
      </c>
      <c r="K9" s="9">
        <v>5.2345610714436561E-6</v>
      </c>
    </row>
    <row r="10" spans="1:11" x14ac:dyDescent="0.35">
      <c r="A10" s="6" t="s">
        <v>33</v>
      </c>
      <c r="B10" s="7">
        <v>19.367999999999999</v>
      </c>
      <c r="C10" s="7">
        <v>19.32</v>
      </c>
      <c r="D10" s="7">
        <f t="shared" si="0"/>
        <v>19.344000000000001</v>
      </c>
      <c r="E10" s="7">
        <v>27.132000000000001</v>
      </c>
      <c r="F10" s="7">
        <v>27.007999999999999</v>
      </c>
      <c r="G10" s="7">
        <f t="shared" si="1"/>
        <v>27.07</v>
      </c>
      <c r="H10" s="7">
        <f t="shared" si="2"/>
        <v>-7.7259999999999991</v>
      </c>
      <c r="I10" s="7">
        <f>H4-H10</f>
        <v>16.348500000000001</v>
      </c>
      <c r="J10" s="8">
        <f t="shared" si="3"/>
        <v>1.1984257057221755E-5</v>
      </c>
      <c r="K10" s="9">
        <v>1.1984257057221755E-5</v>
      </c>
    </row>
    <row r="11" spans="1:11" x14ac:dyDescent="0.35">
      <c r="A11" s="6" t="s">
        <v>34</v>
      </c>
      <c r="B11" s="10">
        <v>21.474</v>
      </c>
      <c r="C11" s="10">
        <v>21.295999999999999</v>
      </c>
      <c r="D11" s="7">
        <f t="shared" si="0"/>
        <v>21.384999999999998</v>
      </c>
      <c r="E11" s="10">
        <v>28.934000000000001</v>
      </c>
      <c r="F11" s="10">
        <v>29</v>
      </c>
      <c r="G11" s="7">
        <f t="shared" si="1"/>
        <v>28.966999999999999</v>
      </c>
      <c r="H11" s="7">
        <f t="shared" si="2"/>
        <v>-7.5820000000000007</v>
      </c>
      <c r="I11" s="7">
        <f>H2-H11</f>
        <v>15.476500000000001</v>
      </c>
      <c r="J11" s="8">
        <f t="shared" si="3"/>
        <v>2.1933567327389763E-5</v>
      </c>
      <c r="K11" s="9">
        <v>2.1933567327389763E-5</v>
      </c>
    </row>
    <row r="12" spans="1:11" x14ac:dyDescent="0.35">
      <c r="A12" s="6" t="s">
        <v>35</v>
      </c>
      <c r="B12" s="7">
        <v>19.157</v>
      </c>
      <c r="C12" s="7">
        <v>19.061</v>
      </c>
      <c r="D12" s="7">
        <f t="shared" si="0"/>
        <v>19.109000000000002</v>
      </c>
      <c r="E12" s="7">
        <v>28.324999999999999</v>
      </c>
      <c r="F12" s="7">
        <v>28.122</v>
      </c>
      <c r="G12" s="7">
        <f t="shared" si="1"/>
        <v>28.223500000000001</v>
      </c>
      <c r="H12" s="7">
        <f t="shared" si="2"/>
        <v>-9.1144999999999996</v>
      </c>
      <c r="I12" s="7">
        <f>H3-H12</f>
        <v>18.031500000000001</v>
      </c>
      <c r="J12" s="8">
        <f t="shared" si="3"/>
        <v>3.7323093534959126E-6</v>
      </c>
      <c r="K12" s="9">
        <v>3.7323093534959126E-6</v>
      </c>
    </row>
    <row r="13" spans="1:11" x14ac:dyDescent="0.35">
      <c r="A13" s="6" t="s">
        <v>36</v>
      </c>
      <c r="B13" s="7">
        <v>19.294</v>
      </c>
      <c r="C13" s="7">
        <v>19.3</v>
      </c>
      <c r="D13" s="7">
        <f t="shared" si="0"/>
        <v>19.297000000000001</v>
      </c>
      <c r="E13" s="7">
        <v>29.564</v>
      </c>
      <c r="F13" s="7">
        <v>28.812000000000001</v>
      </c>
      <c r="G13" s="7">
        <f t="shared" si="1"/>
        <v>29.188000000000002</v>
      </c>
      <c r="H13" s="7">
        <f t="shared" si="2"/>
        <v>-9.8910000000000018</v>
      </c>
      <c r="I13" s="7">
        <f>H4-H13</f>
        <v>18.513500000000004</v>
      </c>
      <c r="J13" s="8">
        <f t="shared" si="3"/>
        <v>2.6722751633493952E-6</v>
      </c>
      <c r="K13" s="9">
        <v>2.6722751633493952E-6</v>
      </c>
    </row>
    <row r="14" spans="1:11" x14ac:dyDescent="0.35">
      <c r="A14" s="6" t="s">
        <v>37</v>
      </c>
      <c r="B14" s="7">
        <v>18.948</v>
      </c>
      <c r="C14" s="7">
        <v>19.486000000000001</v>
      </c>
      <c r="D14" s="7">
        <f t="shared" si="0"/>
        <v>19.216999999999999</v>
      </c>
      <c r="E14" s="7">
        <v>25.925999999999998</v>
      </c>
      <c r="F14" s="7">
        <v>26.242000000000001</v>
      </c>
      <c r="G14" s="7">
        <f t="shared" si="1"/>
        <v>26.084</v>
      </c>
      <c r="H14" s="7">
        <f t="shared" si="2"/>
        <v>-6.8670000000000009</v>
      </c>
      <c r="I14" s="7">
        <f>H2-H14</f>
        <v>14.761500000000002</v>
      </c>
      <c r="J14" s="8">
        <f t="shared" si="3"/>
        <v>3.6003582670470481E-5</v>
      </c>
      <c r="K14" s="9">
        <v>3.6003582670470481E-5</v>
      </c>
    </row>
    <row r="15" spans="1:11" x14ac:dyDescent="0.35">
      <c r="A15" s="6" t="s">
        <v>38</v>
      </c>
      <c r="B15" s="7">
        <v>19.757999999999999</v>
      </c>
      <c r="C15" s="7">
        <v>19.55</v>
      </c>
      <c r="D15" s="7">
        <f>AVERAGE(B15:C15)</f>
        <v>19.654</v>
      </c>
      <c r="E15" s="7">
        <v>26.459</v>
      </c>
      <c r="F15" s="7">
        <v>26.465</v>
      </c>
      <c r="G15" s="7">
        <f>AVERAGE(E15:F15)</f>
        <v>26.462</v>
      </c>
      <c r="H15" s="7">
        <f t="shared" si="2"/>
        <v>-6.8079999999999998</v>
      </c>
      <c r="I15" s="7">
        <f>H3-H15</f>
        <v>15.725000000000001</v>
      </c>
      <c r="J15" s="8">
        <f t="shared" si="3"/>
        <v>1.8463044574268995E-5</v>
      </c>
      <c r="K15" s="9">
        <v>1.8463044574268995E-5</v>
      </c>
    </row>
    <row r="16" spans="1:11" x14ac:dyDescent="0.35">
      <c r="A16" s="6" t="s">
        <v>39</v>
      </c>
      <c r="B16" s="7">
        <v>18.561</v>
      </c>
      <c r="C16" s="7">
        <v>18.196000000000002</v>
      </c>
      <c r="D16" s="7">
        <f>AVERAGE(B16:C16)</f>
        <v>18.378500000000003</v>
      </c>
      <c r="E16" s="7">
        <v>27.713000000000001</v>
      </c>
      <c r="F16" s="7">
        <v>27.797999999999998</v>
      </c>
      <c r="G16" s="7">
        <f>AVERAGE(E16:F16)</f>
        <v>27.755499999999998</v>
      </c>
      <c r="H16" s="7">
        <f t="shared" si="2"/>
        <v>-9.3769999999999953</v>
      </c>
      <c r="I16" s="7">
        <f>H4-H16</f>
        <v>17.999499999999998</v>
      </c>
      <c r="J16" s="8">
        <f t="shared" si="3"/>
        <v>3.8160195680765042E-6</v>
      </c>
      <c r="K16" s="9">
        <v>3.8160195680765042E-6</v>
      </c>
    </row>
    <row r="17" spans="1:12" x14ac:dyDescent="0.35">
      <c r="A17" s="6" t="s">
        <v>40</v>
      </c>
      <c r="B17" s="7">
        <v>19.329999999999998</v>
      </c>
      <c r="C17" s="7">
        <v>20.356000000000002</v>
      </c>
      <c r="D17" s="7">
        <f t="shared" ref="D17" si="4">AVERAGE(B17:C17)</f>
        <v>19.843</v>
      </c>
      <c r="E17" s="7">
        <v>13.154999999999999</v>
      </c>
      <c r="F17" s="7">
        <v>12.939</v>
      </c>
      <c r="G17" s="7">
        <f t="shared" ref="G17" si="5">AVERAGE(E17:F17)</f>
        <v>13.047000000000001</v>
      </c>
      <c r="H17" s="7">
        <f t="shared" si="2"/>
        <v>6.7959999999999994</v>
      </c>
      <c r="I17" s="7">
        <f>H2-H17</f>
        <v>1.0985000000000014</v>
      </c>
      <c r="J17" s="8">
        <f t="shared" si="3"/>
        <v>0.4670017949030702</v>
      </c>
      <c r="K17" s="11">
        <v>0.4670017949030702</v>
      </c>
      <c r="L17" s="12"/>
    </row>
    <row r="18" spans="1:12" x14ac:dyDescent="0.35">
      <c r="A18" s="6" t="s">
        <v>41</v>
      </c>
      <c r="B18" s="7">
        <v>21.091000000000001</v>
      </c>
      <c r="C18" s="7">
        <v>21.102</v>
      </c>
      <c r="D18" s="7">
        <f>AVERAGE(B18:C18)</f>
        <v>21.096499999999999</v>
      </c>
      <c r="E18" s="10">
        <v>14.093</v>
      </c>
      <c r="F18" s="10">
        <v>14.185</v>
      </c>
      <c r="G18" s="7">
        <f>AVERAGE(E18:F18)</f>
        <v>14.138999999999999</v>
      </c>
      <c r="H18" s="7">
        <f t="shared" si="2"/>
        <v>6.9574999999999996</v>
      </c>
      <c r="I18" s="7">
        <f>H3-H18</f>
        <v>1.959500000000002</v>
      </c>
      <c r="J18" s="8">
        <f t="shared" si="3"/>
        <v>0.25711755137709197</v>
      </c>
      <c r="K18" s="11">
        <v>0.25711755137709197</v>
      </c>
    </row>
    <row r="19" spans="1:12" x14ac:dyDescent="0.35">
      <c r="A19" s="6" t="s">
        <v>42</v>
      </c>
      <c r="B19" s="7">
        <v>19</v>
      </c>
      <c r="C19" s="7">
        <v>19.103000000000002</v>
      </c>
      <c r="D19" s="7">
        <f>AVERAGE(B19:C19)</f>
        <v>19.051500000000001</v>
      </c>
      <c r="E19" s="10">
        <v>12.882999999999999</v>
      </c>
      <c r="F19" s="10">
        <v>12.965999999999999</v>
      </c>
      <c r="G19" s="7">
        <f>AVERAGE(E19:F19)</f>
        <v>12.924499999999998</v>
      </c>
      <c r="H19" s="7">
        <f t="shared" si="2"/>
        <v>6.1270000000000024</v>
      </c>
      <c r="I19" s="7">
        <f>H4-H19</f>
        <v>2.4954999999999998</v>
      </c>
      <c r="J19" s="8">
        <f t="shared" si="3"/>
        <v>0.17732895134271137</v>
      </c>
      <c r="K19" s="11">
        <v>0.17732895134271137</v>
      </c>
    </row>
    <row r="20" spans="1:12" x14ac:dyDescent="0.35">
      <c r="A20" s="6" t="s">
        <v>43</v>
      </c>
      <c r="B20" s="10">
        <v>18.09</v>
      </c>
      <c r="C20" s="10">
        <v>18.588999999999999</v>
      </c>
      <c r="D20" s="7">
        <f t="shared" ref="D20:D35" si="6">AVERAGE(B20:C20)</f>
        <v>18.339500000000001</v>
      </c>
      <c r="E20" s="10">
        <v>12.821999999999999</v>
      </c>
      <c r="F20" s="10">
        <v>12.782</v>
      </c>
      <c r="G20" s="7">
        <f t="shared" ref="G20:G35" si="7">AVERAGE(E20:F20)</f>
        <v>12.802</v>
      </c>
      <c r="H20" s="7">
        <f>D20-G20</f>
        <v>5.5375000000000014</v>
      </c>
      <c r="I20" s="10">
        <f>H2-H20</f>
        <v>2.3569999999999993</v>
      </c>
      <c r="J20" s="8">
        <f>2^(-I20)</f>
        <v>0.19519662315184791</v>
      </c>
      <c r="K20" s="9">
        <v>0.19519662315184791</v>
      </c>
      <c r="L20" s="13"/>
    </row>
    <row r="21" spans="1:12" x14ac:dyDescent="0.35">
      <c r="A21" s="6" t="s">
        <v>44</v>
      </c>
      <c r="B21" s="7">
        <v>20.137</v>
      </c>
      <c r="C21" s="7">
        <v>20.067</v>
      </c>
      <c r="D21" s="7">
        <f t="shared" si="6"/>
        <v>20.102</v>
      </c>
      <c r="E21" s="7">
        <v>12.625</v>
      </c>
      <c r="F21" s="7">
        <v>12.456</v>
      </c>
      <c r="G21" s="7">
        <f t="shared" si="7"/>
        <v>12.5405</v>
      </c>
      <c r="H21" s="7">
        <f t="shared" si="2"/>
        <v>7.5615000000000006</v>
      </c>
      <c r="I21" s="7">
        <f>H3-H21</f>
        <v>1.355500000000001</v>
      </c>
      <c r="J21" s="8">
        <f t="shared" si="3"/>
        <v>0.39079935735513605</v>
      </c>
      <c r="K21" s="9">
        <v>0.39079935735513605</v>
      </c>
      <c r="L21" s="13"/>
    </row>
    <row r="22" spans="1:12" x14ac:dyDescent="0.35">
      <c r="A22" s="6" t="s">
        <v>45</v>
      </c>
      <c r="B22" s="7">
        <v>20.097000000000001</v>
      </c>
      <c r="C22" s="7">
        <v>20.035</v>
      </c>
      <c r="D22" s="7">
        <f t="shared" si="6"/>
        <v>20.066000000000003</v>
      </c>
      <c r="E22" s="7">
        <v>12.785</v>
      </c>
      <c r="F22" s="7">
        <v>13.17</v>
      </c>
      <c r="G22" s="7">
        <f t="shared" si="7"/>
        <v>12.977499999999999</v>
      </c>
      <c r="H22" s="7">
        <f t="shared" si="2"/>
        <v>7.0885000000000034</v>
      </c>
      <c r="I22" s="7">
        <f>H4-H22</f>
        <v>1.5339999999999989</v>
      </c>
      <c r="J22" s="8">
        <f t="shared" si="3"/>
        <v>0.34531861203596448</v>
      </c>
      <c r="K22" s="9">
        <v>0.34531861203596448</v>
      </c>
      <c r="L22" s="13"/>
    </row>
    <row r="23" spans="1:12" x14ac:dyDescent="0.35">
      <c r="A23" s="6" t="s">
        <v>46</v>
      </c>
      <c r="B23" s="10">
        <v>18.452000000000002</v>
      </c>
      <c r="C23" s="10">
        <v>19.207000000000001</v>
      </c>
      <c r="D23" s="7">
        <f t="shared" si="6"/>
        <v>18.829500000000003</v>
      </c>
      <c r="E23" s="10">
        <v>13.446</v>
      </c>
      <c r="F23" s="10">
        <v>13.356</v>
      </c>
      <c r="G23" s="7">
        <f t="shared" si="7"/>
        <v>13.401</v>
      </c>
      <c r="H23" s="7">
        <f t="shared" si="2"/>
        <v>5.4285000000000032</v>
      </c>
      <c r="I23" s="7">
        <f>H2-H23</f>
        <v>2.4659999999999975</v>
      </c>
      <c r="J23" s="8">
        <f t="shared" si="3"/>
        <v>0.18099227154744521</v>
      </c>
      <c r="K23" s="9">
        <v>0.18099227154744521</v>
      </c>
      <c r="L23" s="13"/>
    </row>
    <row r="24" spans="1:12" x14ac:dyDescent="0.35">
      <c r="A24" s="6" t="s">
        <v>47</v>
      </c>
      <c r="B24" s="7">
        <v>19.677</v>
      </c>
      <c r="C24" s="7">
        <v>19.399000000000001</v>
      </c>
      <c r="D24" s="7">
        <f t="shared" si="6"/>
        <v>19.538</v>
      </c>
      <c r="E24" s="7">
        <v>13.308999999999999</v>
      </c>
      <c r="F24" s="7">
        <v>13.173999999999999</v>
      </c>
      <c r="G24" s="7">
        <f t="shared" si="7"/>
        <v>13.241499999999998</v>
      </c>
      <c r="H24" s="7">
        <f t="shared" si="2"/>
        <v>6.2965000000000018</v>
      </c>
      <c r="I24" s="7">
        <f>H3-H24</f>
        <v>2.6204999999999998</v>
      </c>
      <c r="J24" s="8">
        <f t="shared" si="3"/>
        <v>0.16261136535851073</v>
      </c>
      <c r="K24" s="9">
        <v>0.16261136535851073</v>
      </c>
    </row>
    <row r="25" spans="1:12" x14ac:dyDescent="0.35">
      <c r="A25" s="6" t="s">
        <v>48</v>
      </c>
      <c r="B25" s="7">
        <v>19.443999999999999</v>
      </c>
      <c r="C25" s="7">
        <v>19.64</v>
      </c>
      <c r="D25" s="7">
        <f t="shared" si="6"/>
        <v>19.542000000000002</v>
      </c>
      <c r="E25" s="7">
        <v>13.378</v>
      </c>
      <c r="F25" s="7">
        <v>13.781000000000001</v>
      </c>
      <c r="G25" s="7">
        <f t="shared" si="7"/>
        <v>13.579499999999999</v>
      </c>
      <c r="H25" s="7">
        <f t="shared" si="2"/>
        <v>5.9625000000000021</v>
      </c>
      <c r="I25" s="7">
        <f>H4-H25</f>
        <v>2.66</v>
      </c>
      <c r="J25" s="8">
        <f t="shared" si="3"/>
        <v>0.15821957424628499</v>
      </c>
      <c r="K25" s="9">
        <v>0.15821957424628499</v>
      </c>
    </row>
    <row r="26" spans="1:12" x14ac:dyDescent="0.35">
      <c r="A26" s="6" t="s">
        <v>49</v>
      </c>
      <c r="B26" s="10">
        <v>19.335999999999999</v>
      </c>
      <c r="C26" s="10">
        <v>19.751000000000001</v>
      </c>
      <c r="D26" s="7">
        <f t="shared" si="6"/>
        <v>19.543500000000002</v>
      </c>
      <c r="E26" s="10">
        <v>13.672000000000001</v>
      </c>
      <c r="F26" s="10">
        <v>13.586</v>
      </c>
      <c r="G26" s="7">
        <f t="shared" si="7"/>
        <v>13.629000000000001</v>
      </c>
      <c r="H26" s="7">
        <f t="shared" si="2"/>
        <v>5.9145000000000003</v>
      </c>
      <c r="I26" s="7">
        <f>H2-H26</f>
        <v>1.9800000000000004</v>
      </c>
      <c r="J26" s="8">
        <f t="shared" si="3"/>
        <v>0.25348986994750722</v>
      </c>
      <c r="K26" s="9">
        <v>0.25348986994750722</v>
      </c>
    </row>
    <row r="27" spans="1:12" x14ac:dyDescent="0.35">
      <c r="A27" s="6" t="s">
        <v>50</v>
      </c>
      <c r="B27" s="7">
        <v>19.547999999999998</v>
      </c>
      <c r="C27" s="7">
        <v>19.390999999999998</v>
      </c>
      <c r="D27" s="7">
        <f t="shared" si="6"/>
        <v>19.469499999999996</v>
      </c>
      <c r="E27" s="7">
        <v>13.122</v>
      </c>
      <c r="F27" s="7">
        <v>13.162000000000001</v>
      </c>
      <c r="G27" s="7">
        <f t="shared" si="7"/>
        <v>13.141999999999999</v>
      </c>
      <c r="H27" s="7">
        <f t="shared" si="2"/>
        <v>6.327499999999997</v>
      </c>
      <c r="I27" s="7">
        <f>H3-H27</f>
        <v>2.5895000000000046</v>
      </c>
      <c r="J27" s="8">
        <f t="shared" si="3"/>
        <v>0.16614329766438252</v>
      </c>
      <c r="K27" s="9">
        <v>0.16614329766438252</v>
      </c>
    </row>
    <row r="28" spans="1:12" x14ac:dyDescent="0.35">
      <c r="A28" s="6" t="s">
        <v>51</v>
      </c>
      <c r="B28" s="7">
        <v>21</v>
      </c>
      <c r="C28" s="7">
        <v>20.420999999999999</v>
      </c>
      <c r="D28" s="7">
        <f t="shared" si="6"/>
        <v>20.7105</v>
      </c>
      <c r="E28" s="7">
        <v>14.196999999999999</v>
      </c>
      <c r="F28" s="7">
        <v>14.253</v>
      </c>
      <c r="G28" s="7">
        <f t="shared" si="7"/>
        <v>14.225</v>
      </c>
      <c r="H28" s="7">
        <f t="shared" si="2"/>
        <v>6.4855</v>
      </c>
      <c r="I28" s="7">
        <f>H4-H28</f>
        <v>2.1370000000000022</v>
      </c>
      <c r="J28" s="8">
        <f t="shared" si="3"/>
        <v>0.22735206295018295</v>
      </c>
      <c r="K28" s="9">
        <v>0.22735206295018295</v>
      </c>
    </row>
    <row r="29" spans="1:12" x14ac:dyDescent="0.35">
      <c r="A29" s="6" t="s">
        <v>52</v>
      </c>
      <c r="B29" s="7">
        <v>18.233000000000001</v>
      </c>
      <c r="C29" s="7">
        <v>17.818000000000001</v>
      </c>
      <c r="D29" s="7">
        <f t="shared" si="6"/>
        <v>18.025500000000001</v>
      </c>
      <c r="E29" s="7">
        <v>28.619</v>
      </c>
      <c r="F29" s="7">
        <v>28.574999999999999</v>
      </c>
      <c r="G29" s="7">
        <f t="shared" si="7"/>
        <v>28.597000000000001</v>
      </c>
      <c r="H29" s="7">
        <f t="shared" si="2"/>
        <v>-10.5715</v>
      </c>
      <c r="I29" s="7">
        <f>H2-H29</f>
        <v>18.466000000000001</v>
      </c>
      <c r="J29" s="8">
        <f t="shared" si="3"/>
        <v>2.7617228934851827E-6</v>
      </c>
      <c r="K29" s="9">
        <v>2.7617228934851827E-6</v>
      </c>
    </row>
    <row r="30" spans="1:12" x14ac:dyDescent="0.35">
      <c r="A30" s="6" t="s">
        <v>53</v>
      </c>
      <c r="B30" s="7">
        <v>20.356999999999999</v>
      </c>
      <c r="C30" s="7">
        <v>20.866</v>
      </c>
      <c r="D30" s="7">
        <f t="shared" si="6"/>
        <v>20.611499999999999</v>
      </c>
      <c r="E30" s="7">
        <v>28.619</v>
      </c>
      <c r="F30" s="7">
        <v>28.574999999999999</v>
      </c>
      <c r="G30" s="7">
        <f t="shared" si="7"/>
        <v>28.597000000000001</v>
      </c>
      <c r="H30" s="7">
        <f t="shared" si="2"/>
        <v>-7.9855000000000018</v>
      </c>
      <c r="I30" s="7">
        <f>H3-H30</f>
        <v>16.902500000000003</v>
      </c>
      <c r="J30" s="8">
        <f t="shared" si="3"/>
        <v>8.162825232698632E-6</v>
      </c>
      <c r="K30" s="9">
        <v>8.162825232698632E-6</v>
      </c>
    </row>
    <row r="31" spans="1:12" x14ac:dyDescent="0.35">
      <c r="A31" s="6" t="s">
        <v>54</v>
      </c>
      <c r="B31" s="7">
        <v>18.233000000000001</v>
      </c>
      <c r="C31" s="7">
        <v>17.818000000000001</v>
      </c>
      <c r="D31" s="7">
        <f t="shared" si="6"/>
        <v>18.025500000000001</v>
      </c>
      <c r="E31" s="7">
        <v>27.364000000000001</v>
      </c>
      <c r="F31" s="7">
        <v>27.382999999999999</v>
      </c>
      <c r="G31" s="7">
        <f t="shared" si="7"/>
        <v>27.3735</v>
      </c>
      <c r="H31" s="7">
        <f t="shared" si="2"/>
        <v>-9.347999999999999</v>
      </c>
      <c r="I31" s="7">
        <f>H4-H31</f>
        <v>17.970500000000001</v>
      </c>
      <c r="J31" s="8">
        <f t="shared" si="3"/>
        <v>3.8935025450917391E-6</v>
      </c>
      <c r="K31" s="9">
        <v>3.8935025450917391E-6</v>
      </c>
    </row>
    <row r="32" spans="1:12" x14ac:dyDescent="0.35">
      <c r="A32" s="6" t="s">
        <v>55</v>
      </c>
      <c r="B32" s="14">
        <v>19.641999999999999</v>
      </c>
      <c r="C32" s="14">
        <v>19.524999999999999</v>
      </c>
      <c r="D32" s="7">
        <f t="shared" si="6"/>
        <v>19.583500000000001</v>
      </c>
      <c r="E32" s="14">
        <v>17.047000000000001</v>
      </c>
      <c r="F32" s="14">
        <v>17.077000000000002</v>
      </c>
      <c r="G32" s="7">
        <f t="shared" si="7"/>
        <v>17.062000000000001</v>
      </c>
      <c r="H32" s="7">
        <f t="shared" si="2"/>
        <v>2.5214999999999996</v>
      </c>
      <c r="I32" s="7">
        <f>H2-H32</f>
        <v>5.3730000000000011</v>
      </c>
      <c r="J32" s="8">
        <f t="shared" si="3"/>
        <v>2.4130472909118267E-2</v>
      </c>
      <c r="K32" s="9">
        <v>2.4130472909118267E-2</v>
      </c>
    </row>
    <row r="33" spans="1:11" x14ac:dyDescent="0.35">
      <c r="A33" s="6" t="s">
        <v>56</v>
      </c>
      <c r="B33" s="7">
        <v>20.826000000000001</v>
      </c>
      <c r="C33" s="7">
        <v>20.934000000000001</v>
      </c>
      <c r="D33" s="7">
        <f t="shared" si="6"/>
        <v>20.880000000000003</v>
      </c>
      <c r="E33" s="7">
        <v>15.007999999999999</v>
      </c>
      <c r="F33" s="7">
        <v>15.188000000000001</v>
      </c>
      <c r="G33" s="7">
        <f t="shared" si="7"/>
        <v>15.097999999999999</v>
      </c>
      <c r="H33" s="7">
        <f t="shared" si="2"/>
        <v>5.7820000000000036</v>
      </c>
      <c r="I33" s="7">
        <f>H3-H33</f>
        <v>3.134999999999998</v>
      </c>
      <c r="J33" s="8">
        <f t="shared" si="3"/>
        <v>0.11383372919899747</v>
      </c>
      <c r="K33" s="9">
        <v>0.11383372919899747</v>
      </c>
    </row>
    <row r="34" spans="1:11" x14ac:dyDescent="0.35">
      <c r="A34" s="6" t="s">
        <v>57</v>
      </c>
      <c r="B34" s="7">
        <v>19.593</v>
      </c>
      <c r="C34" s="7">
        <v>20</v>
      </c>
      <c r="D34" s="7">
        <f t="shared" si="6"/>
        <v>19.796500000000002</v>
      </c>
      <c r="E34" s="7">
        <v>15.702999999999999</v>
      </c>
      <c r="F34" s="7">
        <v>15.566000000000001</v>
      </c>
      <c r="G34" s="7">
        <f t="shared" si="7"/>
        <v>15.634499999999999</v>
      </c>
      <c r="H34" s="7">
        <f t="shared" si="2"/>
        <v>4.1620000000000026</v>
      </c>
      <c r="I34" s="7">
        <f>H4-H34</f>
        <v>4.4604999999999997</v>
      </c>
      <c r="J34" s="8">
        <f t="shared" si="3"/>
        <v>4.5420896754856659E-2</v>
      </c>
      <c r="K34" s="9">
        <v>4.5420896754856659E-2</v>
      </c>
    </row>
    <row r="35" spans="1:11" x14ac:dyDescent="0.35">
      <c r="A35" s="6" t="s">
        <v>58</v>
      </c>
      <c r="B35" s="7">
        <v>19.315999999999999</v>
      </c>
      <c r="C35" s="7">
        <v>18.747</v>
      </c>
      <c r="D35" s="7">
        <f t="shared" si="6"/>
        <v>19.031500000000001</v>
      </c>
      <c r="E35" s="7">
        <v>16.75</v>
      </c>
      <c r="F35" s="7">
        <v>16.788</v>
      </c>
      <c r="G35" s="7">
        <f t="shared" si="7"/>
        <v>16.768999999999998</v>
      </c>
      <c r="H35" s="7">
        <f t="shared" si="2"/>
        <v>2.2625000000000028</v>
      </c>
      <c r="I35" s="7">
        <f>H2-H35</f>
        <v>5.6319999999999979</v>
      </c>
      <c r="J35" s="8">
        <f t="shared" si="3"/>
        <v>2.0165038913309081E-2</v>
      </c>
      <c r="K35" s="9">
        <v>2.0165038913309081E-2</v>
      </c>
    </row>
    <row r="36" spans="1:11" x14ac:dyDescent="0.35">
      <c r="A36" s="6" t="s">
        <v>59</v>
      </c>
      <c r="B36" s="7">
        <v>21.076000000000001</v>
      </c>
      <c r="C36" s="7">
        <v>21.13</v>
      </c>
      <c r="D36" s="7">
        <f>AVERAGE(B36:C36)</f>
        <v>21.103000000000002</v>
      </c>
      <c r="E36" s="7">
        <v>15.696</v>
      </c>
      <c r="F36" s="7">
        <v>15.672000000000001</v>
      </c>
      <c r="G36" s="7">
        <f>AVERAGE(E36:F36)</f>
        <v>15.684000000000001</v>
      </c>
      <c r="H36" s="7">
        <f t="shared" si="2"/>
        <v>5.4190000000000005</v>
      </c>
      <c r="I36" s="7">
        <f>H3-H36</f>
        <v>3.4980000000000011</v>
      </c>
      <c r="J36" s="8">
        <f t="shared" si="3"/>
        <v>8.8510964888408941E-2</v>
      </c>
      <c r="K36" s="9">
        <v>8.8510964888408941E-2</v>
      </c>
    </row>
    <row r="37" spans="1:11" x14ac:dyDescent="0.35">
      <c r="A37" s="7" t="s">
        <v>60</v>
      </c>
      <c r="B37" s="7">
        <v>20.641999999999999</v>
      </c>
      <c r="C37" s="7">
        <v>20.614000000000001</v>
      </c>
      <c r="D37" s="7">
        <f>AVERAGE(B37:C37)</f>
        <v>20.628</v>
      </c>
      <c r="E37" s="7">
        <v>17.048999999999999</v>
      </c>
      <c r="F37" s="7">
        <v>16.981999999999999</v>
      </c>
      <c r="G37" s="7">
        <f>AVERAGE(E37:F37)</f>
        <v>17.015499999999999</v>
      </c>
      <c r="H37" s="7">
        <f t="shared" si="2"/>
        <v>3.6125000000000007</v>
      </c>
      <c r="I37" s="7">
        <f>H4-H37</f>
        <v>5.0100000000000016</v>
      </c>
      <c r="J37" s="8">
        <f t="shared" si="3"/>
        <v>3.1034140482407335E-2</v>
      </c>
      <c r="K37" s="9">
        <v>3.1034140482407335E-2</v>
      </c>
    </row>
    <row r="38" spans="1:11" x14ac:dyDescent="0.35">
      <c r="A38" s="7" t="s">
        <v>61</v>
      </c>
      <c r="B38" s="7">
        <v>19.484999999999999</v>
      </c>
      <c r="C38" s="7">
        <v>18.869</v>
      </c>
      <c r="D38" s="7">
        <f t="shared" ref="D38:D49" si="8">AVERAGE(B38:C38)</f>
        <v>19.177</v>
      </c>
      <c r="E38" s="7">
        <v>25.516999999999999</v>
      </c>
      <c r="F38" s="7">
        <v>25.544</v>
      </c>
      <c r="G38" s="7">
        <f t="shared" ref="G38:G49" si="9">AVERAGE(E38:F38)</f>
        <v>25.5305</v>
      </c>
      <c r="H38" s="7">
        <f t="shared" si="2"/>
        <v>-6.3535000000000004</v>
      </c>
      <c r="I38" s="7">
        <f>H2-H38</f>
        <v>14.248000000000001</v>
      </c>
      <c r="J38" s="8">
        <f t="shared" si="3"/>
        <v>5.139544394582611E-5</v>
      </c>
      <c r="K38" s="9">
        <v>5.139544394582611E-5</v>
      </c>
    </row>
    <row r="39" spans="1:11" x14ac:dyDescent="0.35">
      <c r="A39" s="7" t="s">
        <v>62</v>
      </c>
      <c r="B39" s="7">
        <v>21.28</v>
      </c>
      <c r="C39" s="7">
        <v>21.411999999999999</v>
      </c>
      <c r="D39" s="7">
        <f t="shared" si="8"/>
        <v>21.346</v>
      </c>
      <c r="E39" s="7">
        <v>27.466000000000001</v>
      </c>
      <c r="F39" s="7">
        <v>27.027000000000001</v>
      </c>
      <c r="G39" s="7">
        <f t="shared" si="9"/>
        <v>27.246500000000001</v>
      </c>
      <c r="H39" s="7">
        <f t="shared" si="2"/>
        <v>-5.900500000000001</v>
      </c>
      <c r="I39" s="7">
        <f>H3-H39</f>
        <v>14.817500000000003</v>
      </c>
      <c r="J39" s="8">
        <f t="shared" si="3"/>
        <v>3.4632834637018451E-5</v>
      </c>
      <c r="K39" s="9">
        <v>3.4632834637018451E-5</v>
      </c>
    </row>
    <row r="40" spans="1:11" x14ac:dyDescent="0.35">
      <c r="A40" s="7" t="s">
        <v>63</v>
      </c>
      <c r="B40" s="7">
        <v>20.960999999999999</v>
      </c>
      <c r="C40" s="7">
        <v>20.766999999999999</v>
      </c>
      <c r="D40" s="7">
        <f t="shared" si="8"/>
        <v>20.863999999999997</v>
      </c>
      <c r="E40" s="7">
        <v>28.47</v>
      </c>
      <c r="F40" s="7">
        <v>29</v>
      </c>
      <c r="G40" s="7">
        <f t="shared" si="9"/>
        <v>28.734999999999999</v>
      </c>
      <c r="H40" s="7">
        <f t="shared" si="2"/>
        <v>-7.8710000000000022</v>
      </c>
      <c r="I40" s="7">
        <f>H4-H40</f>
        <v>16.493500000000004</v>
      </c>
      <c r="J40" s="8">
        <f t="shared" si="3"/>
        <v>1.083831493794226E-5</v>
      </c>
      <c r="K40" s="9">
        <v>1.083831493794226E-5</v>
      </c>
    </row>
    <row r="41" spans="1:11" x14ac:dyDescent="0.35">
      <c r="A41" s="7" t="s">
        <v>64</v>
      </c>
      <c r="B41" s="7">
        <v>20.277000000000001</v>
      </c>
      <c r="C41" s="7">
        <v>19.829000000000001</v>
      </c>
      <c r="D41" s="7">
        <f t="shared" si="8"/>
        <v>20.053000000000001</v>
      </c>
      <c r="E41" s="7">
        <v>14.15</v>
      </c>
      <c r="F41" s="7">
        <v>15.029</v>
      </c>
      <c r="G41" s="7">
        <f t="shared" si="9"/>
        <v>14.589500000000001</v>
      </c>
      <c r="H41" s="7">
        <f t="shared" si="2"/>
        <v>5.4634999999999998</v>
      </c>
      <c r="I41" s="7">
        <f>H4-H41</f>
        <v>3.1590000000000025</v>
      </c>
      <c r="J41" s="8">
        <f t="shared" si="3"/>
        <v>0.11195570876135598</v>
      </c>
      <c r="K41" s="9">
        <v>0.11195570876135598</v>
      </c>
    </row>
    <row r="42" spans="1:11" x14ac:dyDescent="0.35">
      <c r="A42" s="7" t="s">
        <v>65</v>
      </c>
      <c r="B42" s="7">
        <v>20.838000000000001</v>
      </c>
      <c r="C42" s="7">
        <v>20.826000000000001</v>
      </c>
      <c r="D42" s="7">
        <f t="shared" si="8"/>
        <v>20.832000000000001</v>
      </c>
      <c r="E42" s="7">
        <v>14.509</v>
      </c>
      <c r="F42" s="7">
        <v>14.541</v>
      </c>
      <c r="G42" s="7">
        <f t="shared" si="9"/>
        <v>14.525</v>
      </c>
      <c r="H42" s="7">
        <f t="shared" si="2"/>
        <v>6.3070000000000004</v>
      </c>
      <c r="I42" s="7">
        <f>H3-H42</f>
        <v>2.6100000000000012</v>
      </c>
      <c r="J42" s="8">
        <f t="shared" si="3"/>
        <v>0.16379917548229528</v>
      </c>
      <c r="K42" s="9">
        <v>0.16379917548229528</v>
      </c>
    </row>
    <row r="43" spans="1:11" x14ac:dyDescent="0.35">
      <c r="A43" s="7" t="s">
        <v>66</v>
      </c>
      <c r="B43" s="15">
        <v>20.545000000000002</v>
      </c>
      <c r="C43" s="15">
        <v>20.466000000000001</v>
      </c>
      <c r="D43" s="7">
        <f t="shared" si="8"/>
        <v>20.505500000000001</v>
      </c>
      <c r="E43" s="15">
        <v>14.099</v>
      </c>
      <c r="F43" s="15">
        <v>14.04</v>
      </c>
      <c r="G43" s="7">
        <f t="shared" si="9"/>
        <v>14.0695</v>
      </c>
      <c r="H43" s="7">
        <f t="shared" si="2"/>
        <v>6.4360000000000017</v>
      </c>
      <c r="I43" s="7">
        <f>H4-H43</f>
        <v>2.1865000000000006</v>
      </c>
      <c r="J43" s="8">
        <f t="shared" si="3"/>
        <v>0.219683740450304</v>
      </c>
      <c r="K43" s="9">
        <v>0.219683740450304</v>
      </c>
    </row>
    <row r="44" spans="1:11" x14ac:dyDescent="0.35">
      <c r="A44" s="10" t="s">
        <v>67</v>
      </c>
      <c r="B44" s="10">
        <v>19.452000000000002</v>
      </c>
      <c r="C44" s="10">
        <v>19.524000000000001</v>
      </c>
      <c r="D44" s="7">
        <f t="shared" si="8"/>
        <v>19.488</v>
      </c>
      <c r="E44" s="10">
        <v>17.175999999999998</v>
      </c>
      <c r="F44" s="10">
        <v>17.21</v>
      </c>
      <c r="G44" s="7">
        <f t="shared" si="9"/>
        <v>17.192999999999998</v>
      </c>
      <c r="H44" s="7">
        <f t="shared" si="2"/>
        <v>2.2950000000000017</v>
      </c>
      <c r="I44" s="7">
        <f>H2-H44</f>
        <v>5.599499999999999</v>
      </c>
      <c r="J44" s="8">
        <f t="shared" si="3"/>
        <v>2.0624457759707573E-2</v>
      </c>
      <c r="K44" s="9">
        <v>2.0624457759707573E-2</v>
      </c>
    </row>
    <row r="45" spans="1:11" x14ac:dyDescent="0.35">
      <c r="A45" s="7" t="s">
        <v>68</v>
      </c>
      <c r="B45" s="7">
        <v>20.7</v>
      </c>
      <c r="C45" s="7">
        <v>20.815999999999999</v>
      </c>
      <c r="D45" s="7">
        <f>AVERAGE(B45:C45)</f>
        <v>20.757999999999999</v>
      </c>
      <c r="E45" s="7">
        <v>18.344999999999999</v>
      </c>
      <c r="F45" s="7">
        <v>18.18</v>
      </c>
      <c r="G45" s="7">
        <f>AVERAGE(E45:F45)</f>
        <v>18.262499999999999</v>
      </c>
      <c r="H45" s="7">
        <f>D45-G45</f>
        <v>2.4954999999999998</v>
      </c>
      <c r="I45" s="7">
        <f>H4-H45</f>
        <v>6.1270000000000024</v>
      </c>
      <c r="J45" s="8">
        <f>2^(-I45)</f>
        <v>1.4308338850283202E-2</v>
      </c>
      <c r="K45" s="9">
        <v>1.4308338850283202E-2</v>
      </c>
    </row>
    <row r="46" spans="1:11" x14ac:dyDescent="0.35">
      <c r="A46" s="7" t="s">
        <v>69</v>
      </c>
      <c r="B46" s="7">
        <v>18.452000000000002</v>
      </c>
      <c r="C46" s="7">
        <v>18.352</v>
      </c>
      <c r="D46" s="7">
        <f t="shared" si="8"/>
        <v>18.402000000000001</v>
      </c>
      <c r="E46" s="7">
        <v>16.312999999999999</v>
      </c>
      <c r="F46" s="7">
        <v>16.259</v>
      </c>
      <c r="G46" s="7">
        <f t="shared" si="9"/>
        <v>16.286000000000001</v>
      </c>
      <c r="H46" s="7">
        <f t="shared" si="2"/>
        <v>2.1159999999999997</v>
      </c>
      <c r="I46" s="7">
        <f>H3-H46</f>
        <v>6.8010000000000019</v>
      </c>
      <c r="J46" s="8">
        <f t="shared" si="3"/>
        <v>8.9679876082421946E-3</v>
      </c>
      <c r="K46" s="9">
        <v>8.9679876082421946E-3</v>
      </c>
    </row>
    <row r="47" spans="1:11" x14ac:dyDescent="0.35">
      <c r="A47" s="6" t="s">
        <v>70</v>
      </c>
      <c r="B47" s="7">
        <v>19.245999999999999</v>
      </c>
      <c r="C47" s="7">
        <v>18.529</v>
      </c>
      <c r="D47" s="7">
        <f t="shared" si="8"/>
        <v>18.887499999999999</v>
      </c>
      <c r="E47" s="7">
        <v>14.582000000000001</v>
      </c>
      <c r="F47" s="7">
        <v>14.551</v>
      </c>
      <c r="G47" s="7">
        <f t="shared" si="9"/>
        <v>14.566500000000001</v>
      </c>
      <c r="H47" s="7">
        <f t="shared" si="2"/>
        <v>4.320999999999998</v>
      </c>
      <c r="I47" s="7">
        <f>H2-H47</f>
        <v>3.5735000000000028</v>
      </c>
      <c r="J47" s="8">
        <f t="shared" si="3"/>
        <v>8.3998070576419101E-2</v>
      </c>
      <c r="K47" s="9">
        <v>8.3998070576419101E-2</v>
      </c>
    </row>
    <row r="48" spans="1:11" x14ac:dyDescent="0.35">
      <c r="A48" s="6" t="s">
        <v>71</v>
      </c>
      <c r="B48" s="7">
        <v>21.366</v>
      </c>
      <c r="C48" s="7">
        <v>21.206</v>
      </c>
      <c r="D48" s="7">
        <f t="shared" si="8"/>
        <v>21.286000000000001</v>
      </c>
      <c r="E48" s="7">
        <v>17.501999999999999</v>
      </c>
      <c r="F48" s="7">
        <v>17.52</v>
      </c>
      <c r="G48" s="7">
        <f t="shared" si="9"/>
        <v>17.510999999999999</v>
      </c>
      <c r="H48" s="7">
        <f t="shared" si="2"/>
        <v>3.7750000000000021</v>
      </c>
      <c r="I48" s="7">
        <f>H3-H48</f>
        <v>5.1419999999999995</v>
      </c>
      <c r="J48" s="8">
        <f t="shared" si="3"/>
        <v>2.8320685570854213E-2</v>
      </c>
      <c r="K48" s="9">
        <v>2.8320685570854213E-2</v>
      </c>
    </row>
    <row r="49" spans="1:11" x14ac:dyDescent="0.35">
      <c r="A49" s="6" t="s">
        <v>72</v>
      </c>
      <c r="B49" s="7">
        <v>21.292000000000002</v>
      </c>
      <c r="C49" s="7">
        <v>21.361000000000001</v>
      </c>
      <c r="D49" s="7">
        <f t="shared" si="8"/>
        <v>21.326500000000003</v>
      </c>
      <c r="E49" s="7">
        <v>16.974</v>
      </c>
      <c r="F49" s="7">
        <v>17.085000000000001</v>
      </c>
      <c r="G49" s="7">
        <f t="shared" si="9"/>
        <v>17.029499999999999</v>
      </c>
      <c r="H49" s="7">
        <f t="shared" si="2"/>
        <v>4.2970000000000041</v>
      </c>
      <c r="I49" s="7">
        <f>H4-H49</f>
        <v>4.3254999999999981</v>
      </c>
      <c r="J49" s="8">
        <f t="shared" si="3"/>
        <v>4.9876360322271676E-2</v>
      </c>
      <c r="K49" s="9">
        <v>4.9876360322271676E-2</v>
      </c>
    </row>
    <row r="50" spans="1:11" x14ac:dyDescent="0.35">
      <c r="B50" s="16"/>
      <c r="C50" s="16"/>
      <c r="D50" s="16"/>
      <c r="E50" s="17"/>
      <c r="F50" s="17"/>
      <c r="G50" s="16"/>
    </row>
    <row r="51" spans="1:11" x14ac:dyDescent="0.35">
      <c r="B51" s="16"/>
      <c r="C51" s="16"/>
      <c r="D51" s="16"/>
      <c r="E51" s="17"/>
      <c r="F51" s="17"/>
      <c r="G51" s="16"/>
    </row>
    <row r="52" spans="1:11" x14ac:dyDescent="0.35">
      <c r="A52" s="19" t="s">
        <v>73</v>
      </c>
      <c r="B52" s="19" t="s">
        <v>74</v>
      </c>
      <c r="C52" s="19" t="s">
        <v>75</v>
      </c>
      <c r="D52" s="19" t="s">
        <v>76</v>
      </c>
      <c r="E52" s="20" t="s">
        <v>77</v>
      </c>
      <c r="F52" s="20" t="s">
        <v>78</v>
      </c>
      <c r="G52" s="16"/>
    </row>
    <row r="53" spans="1:11" x14ac:dyDescent="0.35">
      <c r="A53" s="6" t="s">
        <v>79</v>
      </c>
      <c r="B53" s="8">
        <v>1</v>
      </c>
      <c r="C53" s="8">
        <v>1</v>
      </c>
      <c r="D53" s="8">
        <v>1</v>
      </c>
      <c r="E53" s="8">
        <f t="shared" ref="E53:E68" si="10">AVERAGE(B53:D53)</f>
        <v>1</v>
      </c>
      <c r="F53" s="8">
        <f>STDEV(B53:D53)</f>
        <v>0</v>
      </c>
      <c r="G53" s="16"/>
    </row>
    <row r="54" spans="1:11" x14ac:dyDescent="0.35">
      <c r="A54" s="6" t="s">
        <v>1</v>
      </c>
      <c r="B54" s="8">
        <v>0.4670017949030702</v>
      </c>
      <c r="C54" s="8">
        <v>0.25711755137709197</v>
      </c>
      <c r="D54" s="21">
        <v>0.17732895134271137</v>
      </c>
      <c r="E54" s="8">
        <f t="shared" si="10"/>
        <v>0.30048276587429118</v>
      </c>
      <c r="F54" s="8">
        <f>STDEV(B54:D54)</f>
        <v>0.14962618569413952</v>
      </c>
      <c r="G54" s="16"/>
    </row>
    <row r="55" spans="1:11" x14ac:dyDescent="0.35">
      <c r="A55" s="6" t="s">
        <v>2</v>
      </c>
      <c r="B55" s="8">
        <v>0.19519662315184791</v>
      </c>
      <c r="C55" s="8">
        <v>0.39079935735513605</v>
      </c>
      <c r="D55" s="8">
        <v>0.34531861203596448</v>
      </c>
      <c r="E55" s="8">
        <f t="shared" si="10"/>
        <v>0.31043819751431617</v>
      </c>
      <c r="F55" s="8">
        <f t="shared" ref="F55:F68" si="11">STDEV(B55:D55)</f>
        <v>0.10236009913463381</v>
      </c>
      <c r="G55" s="16"/>
    </row>
    <row r="56" spans="1:11" x14ac:dyDescent="0.35">
      <c r="A56" s="6" t="s">
        <v>3</v>
      </c>
      <c r="B56" s="8">
        <v>0.18099227154744521</v>
      </c>
      <c r="C56" s="8">
        <v>0.16261136535851073</v>
      </c>
      <c r="D56" s="8">
        <v>0.15821957424628499</v>
      </c>
      <c r="E56" s="8">
        <f t="shared" si="10"/>
        <v>0.16727440371741364</v>
      </c>
      <c r="F56" s="8">
        <f t="shared" si="11"/>
        <v>1.2081261550228E-2</v>
      </c>
      <c r="G56" s="16"/>
    </row>
    <row r="57" spans="1:11" x14ac:dyDescent="0.35">
      <c r="A57" s="6" t="s">
        <v>4</v>
      </c>
      <c r="B57" s="8">
        <v>0.25348986994750722</v>
      </c>
      <c r="C57" s="8">
        <v>0.16614329766438252</v>
      </c>
      <c r="D57" s="8">
        <v>0.22735206295018295</v>
      </c>
      <c r="E57" s="8">
        <f t="shared" si="10"/>
        <v>0.2156617435206909</v>
      </c>
      <c r="F57" s="8">
        <f t="shared" si="11"/>
        <v>4.4831390773379408E-2</v>
      </c>
      <c r="G57" s="16"/>
    </row>
    <row r="58" spans="1:11" x14ac:dyDescent="0.35">
      <c r="A58" s="6" t="s">
        <v>5</v>
      </c>
      <c r="B58" s="8">
        <v>0.11160704478636595</v>
      </c>
      <c r="C58" s="8">
        <v>5.3697547184199015E-2</v>
      </c>
      <c r="D58" s="8">
        <v>7.1743900865937543E-2</v>
      </c>
      <c r="E58" s="8">
        <f t="shared" si="10"/>
        <v>7.9016164278834164E-2</v>
      </c>
      <c r="F58" s="8">
        <f t="shared" si="11"/>
        <v>2.9631770778908245E-2</v>
      </c>
      <c r="G58" s="16"/>
    </row>
    <row r="59" spans="1:11" x14ac:dyDescent="0.35">
      <c r="A59" s="6" t="s">
        <v>6</v>
      </c>
      <c r="B59" s="8">
        <v>1.9644704606422772E-5</v>
      </c>
      <c r="C59" s="8">
        <v>5.2345610714436561E-6</v>
      </c>
      <c r="D59" s="8">
        <v>1.1984257057221755E-5</v>
      </c>
      <c r="E59" s="8">
        <f t="shared" si="10"/>
        <v>1.2287840911696061E-5</v>
      </c>
      <c r="F59" s="8">
        <f t="shared" si="11"/>
        <v>7.2098669573160785E-6</v>
      </c>
      <c r="G59" s="16"/>
    </row>
    <row r="60" spans="1:11" x14ac:dyDescent="0.35">
      <c r="A60" s="6" t="s">
        <v>7</v>
      </c>
      <c r="B60" s="8">
        <v>2.1933567327389763E-5</v>
      </c>
      <c r="C60" s="8">
        <v>1.1984257057221755E-5</v>
      </c>
      <c r="D60" s="8">
        <v>3.7323093534959126E-6</v>
      </c>
      <c r="E60" s="8">
        <f t="shared" si="10"/>
        <v>1.2550044579369146E-5</v>
      </c>
      <c r="F60" s="8">
        <f t="shared" si="11"/>
        <v>9.1138101032565889E-6</v>
      </c>
      <c r="G60" s="16"/>
    </row>
    <row r="61" spans="1:11" x14ac:dyDescent="0.35">
      <c r="A61" s="6" t="s">
        <v>8</v>
      </c>
      <c r="B61" s="8">
        <v>2.6722751633493952E-6</v>
      </c>
      <c r="C61" s="8">
        <v>3.6003582670470481E-5</v>
      </c>
      <c r="D61" s="8">
        <v>1.8463044574268995E-5</v>
      </c>
      <c r="E61" s="8">
        <f t="shared" si="10"/>
        <v>1.9046300802696289E-5</v>
      </c>
      <c r="F61" s="8">
        <f t="shared" si="11"/>
        <v>1.6673306687773906E-5</v>
      </c>
      <c r="G61" s="16"/>
    </row>
    <row r="62" spans="1:11" x14ac:dyDescent="0.35">
      <c r="A62" s="6" t="s">
        <v>0</v>
      </c>
      <c r="B62" s="8">
        <v>2.7617228934851827E-6</v>
      </c>
      <c r="C62" s="8">
        <v>8.162825232698632E-6</v>
      </c>
      <c r="D62" s="8">
        <v>3.8935025450917391E-6</v>
      </c>
      <c r="E62" s="8">
        <f t="shared" si="10"/>
        <v>4.9393502237585181E-6</v>
      </c>
      <c r="F62" s="8">
        <f t="shared" si="11"/>
        <v>2.8483898337295346E-6</v>
      </c>
      <c r="G62" s="16"/>
    </row>
    <row r="63" spans="1:11" x14ac:dyDescent="0.35">
      <c r="A63" s="6" t="s">
        <v>80</v>
      </c>
      <c r="B63" s="21">
        <v>2.4130472909118267E-2</v>
      </c>
      <c r="C63" s="21">
        <v>0.11383372919899747</v>
      </c>
      <c r="D63" s="21">
        <v>4.5420896754856659E-2</v>
      </c>
      <c r="E63" s="8">
        <f t="shared" si="10"/>
        <v>6.1128366287657464E-2</v>
      </c>
      <c r="F63" s="8">
        <f t="shared" si="11"/>
        <v>4.6869094258315216E-2</v>
      </c>
      <c r="G63" s="16"/>
    </row>
    <row r="64" spans="1:11" x14ac:dyDescent="0.35">
      <c r="A64" s="6" t="s">
        <v>81</v>
      </c>
      <c r="B64" s="8">
        <v>8.3998070576419101E-2</v>
      </c>
      <c r="C64" s="8">
        <v>2.8320685570854213E-2</v>
      </c>
      <c r="D64" s="8">
        <v>4.9876360322271676E-2</v>
      </c>
      <c r="E64" s="8">
        <f t="shared" si="10"/>
        <v>5.4065038823181664E-2</v>
      </c>
      <c r="F64" s="8">
        <f t="shared" si="11"/>
        <v>2.8074037311232314E-2</v>
      </c>
      <c r="G64" s="16"/>
    </row>
    <row r="65" spans="1:7" x14ac:dyDescent="0.35">
      <c r="A65" s="6" t="s">
        <v>82</v>
      </c>
      <c r="B65" s="8">
        <v>2.0165038913309081E-2</v>
      </c>
      <c r="C65" s="8">
        <v>8.8510964888408941E-2</v>
      </c>
      <c r="D65" s="8">
        <v>3.1034140482407335E-2</v>
      </c>
      <c r="E65" s="8">
        <f t="shared" si="10"/>
        <v>4.6570048094708445E-2</v>
      </c>
      <c r="F65" s="8">
        <f t="shared" si="11"/>
        <v>3.6726212959573235E-2</v>
      </c>
      <c r="G65" s="16"/>
    </row>
    <row r="66" spans="1:7" x14ac:dyDescent="0.35">
      <c r="A66" s="6" t="s">
        <v>83</v>
      </c>
      <c r="B66" s="8">
        <v>5.139544394582611E-5</v>
      </c>
      <c r="C66" s="8">
        <v>3.4632834637018451E-5</v>
      </c>
      <c r="D66" s="8">
        <v>1.083831493794226E-5</v>
      </c>
      <c r="E66" s="8">
        <f t="shared" si="10"/>
        <v>3.2288864506928941E-5</v>
      </c>
      <c r="F66" s="8">
        <f t="shared" si="11"/>
        <v>2.0379912299089936E-5</v>
      </c>
      <c r="G66" s="16"/>
    </row>
    <row r="67" spans="1:7" x14ac:dyDescent="0.35">
      <c r="A67" s="6" t="s">
        <v>84</v>
      </c>
      <c r="B67" s="8">
        <v>0.11195570876135598</v>
      </c>
      <c r="C67" s="8">
        <v>0.16379917548229528</v>
      </c>
      <c r="D67" s="21">
        <v>0.219683740450304</v>
      </c>
      <c r="E67" s="8">
        <f t="shared" si="10"/>
        <v>0.16514620823131843</v>
      </c>
      <c r="F67" s="8">
        <f t="shared" si="11"/>
        <v>5.3876646850133103E-2</v>
      </c>
      <c r="G67" s="16"/>
    </row>
    <row r="68" spans="1:7" x14ac:dyDescent="0.35">
      <c r="A68" s="6" t="s">
        <v>85</v>
      </c>
      <c r="B68" s="21">
        <v>2.0624457759707573E-2</v>
      </c>
      <c r="C68" s="21">
        <v>1.4308338850283202E-2</v>
      </c>
      <c r="D68" s="21">
        <v>8.9679876082421946E-3</v>
      </c>
      <c r="E68" s="8">
        <f t="shared" si="10"/>
        <v>1.4633594739410991E-2</v>
      </c>
      <c r="F68" s="8">
        <f t="shared" si="11"/>
        <v>5.8350379298732951E-3</v>
      </c>
      <c r="G68" s="16"/>
    </row>
    <row r="69" spans="1:7" x14ac:dyDescent="0.35">
      <c r="B69" s="16"/>
      <c r="C69" s="16"/>
      <c r="D69" s="16"/>
      <c r="E69" s="17"/>
      <c r="F69" s="17"/>
      <c r="G69" s="16"/>
    </row>
    <row r="70" spans="1:7" x14ac:dyDescent="0.35">
      <c r="B70" s="16"/>
      <c r="C70" s="16"/>
      <c r="D70" s="16"/>
      <c r="E70" s="17"/>
      <c r="F70" s="17"/>
      <c r="G70" s="16"/>
    </row>
    <row r="71" spans="1:7" x14ac:dyDescent="0.35">
      <c r="B71" s="16"/>
      <c r="C71" s="16"/>
      <c r="D71" s="16"/>
      <c r="E71" s="17"/>
      <c r="F71" s="17"/>
      <c r="G71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18D60-7AD6-484D-A977-11096E3B9E94}">
  <dimension ref="A1:L48"/>
  <sheetViews>
    <sheetView workbookViewId="0">
      <selection activeCell="M19" sqref="M19"/>
    </sheetView>
  </sheetViews>
  <sheetFormatPr defaultRowHeight="14.5" x14ac:dyDescent="0.35"/>
  <cols>
    <col min="1" max="1" width="13.7265625" customWidth="1"/>
    <col min="2" max="2" width="9.1796875" customWidth="1"/>
    <col min="3" max="5" width="14.1796875" customWidth="1"/>
    <col min="6" max="6" width="8.26953125" customWidth="1"/>
    <col min="7" max="7" width="6.1796875" customWidth="1"/>
    <col min="8" max="8" width="5" customWidth="1"/>
    <col min="9" max="9" width="5.7265625" customWidth="1"/>
    <col min="10" max="11" width="5.54296875" customWidth="1"/>
  </cols>
  <sheetData>
    <row r="1" spans="1:12" x14ac:dyDescent="0.35">
      <c r="A1" s="2" t="s">
        <v>86</v>
      </c>
      <c r="B1" s="2" t="s">
        <v>87</v>
      </c>
      <c r="C1" s="2" t="s">
        <v>88</v>
      </c>
      <c r="D1" s="2" t="s">
        <v>89</v>
      </c>
      <c r="E1" s="2" t="s">
        <v>90</v>
      </c>
      <c r="F1" s="2" t="s">
        <v>91</v>
      </c>
      <c r="G1" s="2" t="s">
        <v>92</v>
      </c>
      <c r="H1" s="2" t="s">
        <v>22</v>
      </c>
      <c r="I1" s="2" t="s">
        <v>23</v>
      </c>
      <c r="J1" s="2" t="s">
        <v>93</v>
      </c>
      <c r="K1" s="22" t="s">
        <v>93</v>
      </c>
    </row>
    <row r="2" spans="1:12" ht="15.5" x14ac:dyDescent="0.35">
      <c r="A2" s="6" t="s">
        <v>94</v>
      </c>
      <c r="B2" s="7">
        <v>21.611000000000001</v>
      </c>
      <c r="C2" s="7">
        <v>21.733000000000001</v>
      </c>
      <c r="D2" s="7">
        <f>AVERAGE(B2:C2)</f>
        <v>21.672000000000001</v>
      </c>
      <c r="E2" s="7">
        <v>14</v>
      </c>
      <c r="F2" s="7">
        <v>13.473000000000001</v>
      </c>
      <c r="G2" s="7">
        <f>AVERAGE(E2:F2)</f>
        <v>13.736499999999999</v>
      </c>
      <c r="H2" s="7">
        <f>D2-G2</f>
        <v>7.9355000000000011</v>
      </c>
      <c r="I2" s="10">
        <f>H2-H2</f>
        <v>0</v>
      </c>
      <c r="J2" s="23">
        <f>2^(-I2)</f>
        <v>1</v>
      </c>
      <c r="K2" s="24">
        <v>1</v>
      </c>
      <c r="L2" s="25"/>
    </row>
    <row r="3" spans="1:12" ht="15.5" x14ac:dyDescent="0.35">
      <c r="A3" s="6" t="s">
        <v>95</v>
      </c>
      <c r="B3" s="7">
        <v>21.347999999999999</v>
      </c>
      <c r="C3" s="7">
        <v>21.338999999999999</v>
      </c>
      <c r="D3" s="7">
        <f t="shared" ref="D3:D31" si="0">AVERAGE(B3:C3)</f>
        <v>21.343499999999999</v>
      </c>
      <c r="E3" s="7">
        <v>12.692</v>
      </c>
      <c r="F3" s="7">
        <v>12.813000000000001</v>
      </c>
      <c r="G3" s="7">
        <f>AVERAGE(E3:F3)</f>
        <v>12.752500000000001</v>
      </c>
      <c r="H3" s="7">
        <f>D3-G3</f>
        <v>8.5909999999999975</v>
      </c>
      <c r="I3" s="10">
        <f>H3-H3</f>
        <v>0</v>
      </c>
      <c r="J3" s="23">
        <f>2^(-I3)</f>
        <v>1</v>
      </c>
      <c r="K3" s="24">
        <v>1</v>
      </c>
      <c r="L3" s="25"/>
    </row>
    <row r="4" spans="1:12" ht="15.5" x14ac:dyDescent="0.35">
      <c r="A4" s="6" t="s">
        <v>96</v>
      </c>
      <c r="B4" s="10">
        <v>20.863</v>
      </c>
      <c r="C4" s="10">
        <v>20.582999999999998</v>
      </c>
      <c r="D4" s="7">
        <f t="shared" si="0"/>
        <v>20.722999999999999</v>
      </c>
      <c r="E4" s="7">
        <v>12.406000000000001</v>
      </c>
      <c r="F4" s="7">
        <v>12.117000000000001</v>
      </c>
      <c r="G4" s="7">
        <f t="shared" ref="G4:G31" si="1">AVERAGE(E4:F4)</f>
        <v>12.261500000000002</v>
      </c>
      <c r="H4" s="7">
        <f t="shared" ref="H4:H31" si="2">D4-G4</f>
        <v>8.4614999999999974</v>
      </c>
      <c r="I4" s="10">
        <f>H4-H4</f>
        <v>0</v>
      </c>
      <c r="J4" s="23">
        <f t="shared" ref="J4:J31" si="3">2^(-I4)</f>
        <v>1</v>
      </c>
      <c r="K4" s="24">
        <v>1</v>
      </c>
      <c r="L4" s="25"/>
    </row>
    <row r="5" spans="1:12" ht="15.5" x14ac:dyDescent="0.35">
      <c r="A5" s="6" t="s">
        <v>52</v>
      </c>
      <c r="B5" s="7">
        <v>20.619</v>
      </c>
      <c r="C5" s="7">
        <v>20.657</v>
      </c>
      <c r="D5" s="7">
        <f t="shared" si="0"/>
        <v>20.637999999999998</v>
      </c>
      <c r="E5" s="7">
        <v>27.12</v>
      </c>
      <c r="F5" s="7">
        <v>27.266999999999999</v>
      </c>
      <c r="G5" s="7">
        <f t="shared" si="1"/>
        <v>27.1935</v>
      </c>
      <c r="H5" s="7">
        <f t="shared" si="2"/>
        <v>-6.5555000000000021</v>
      </c>
      <c r="I5" s="10">
        <f>H2-H5</f>
        <v>14.491000000000003</v>
      </c>
      <c r="J5" s="23">
        <f t="shared" si="3"/>
        <v>4.3428450355059565E-5</v>
      </c>
      <c r="K5" s="24">
        <v>4.3428450355059565E-5</v>
      </c>
      <c r="L5" s="25"/>
    </row>
    <row r="6" spans="1:12" ht="15.5" x14ac:dyDescent="0.35">
      <c r="A6" s="6" t="s">
        <v>53</v>
      </c>
      <c r="B6" s="7">
        <v>21.251000000000001</v>
      </c>
      <c r="C6" s="7">
        <v>21.199000000000002</v>
      </c>
      <c r="D6" s="7">
        <f t="shared" si="0"/>
        <v>21.225000000000001</v>
      </c>
      <c r="E6" s="7">
        <v>27.457999999999998</v>
      </c>
      <c r="F6" s="7">
        <v>27.826000000000001</v>
      </c>
      <c r="G6" s="7">
        <f t="shared" si="1"/>
        <v>27.641999999999999</v>
      </c>
      <c r="H6" s="7">
        <f t="shared" si="2"/>
        <v>-6.416999999999998</v>
      </c>
      <c r="I6" s="10">
        <f>H2-H6</f>
        <v>14.352499999999999</v>
      </c>
      <c r="J6" s="23">
        <f t="shared" si="3"/>
        <v>4.780430264679252E-5</v>
      </c>
      <c r="K6" s="24">
        <v>4.780430264679252E-5</v>
      </c>
      <c r="L6" s="25"/>
    </row>
    <row r="7" spans="1:12" ht="15.5" x14ac:dyDescent="0.35">
      <c r="A7" s="6" t="s">
        <v>54</v>
      </c>
      <c r="B7" s="7">
        <v>20.135999999999999</v>
      </c>
      <c r="C7" s="7">
        <v>20.081</v>
      </c>
      <c r="D7" s="7">
        <f t="shared" si="0"/>
        <v>20.108499999999999</v>
      </c>
      <c r="E7" s="7">
        <v>29.08</v>
      </c>
      <c r="F7" s="7">
        <v>29.995999999999999</v>
      </c>
      <c r="G7" s="7">
        <f t="shared" si="1"/>
        <v>29.537999999999997</v>
      </c>
      <c r="H7" s="7">
        <f t="shared" si="2"/>
        <v>-9.4294999999999973</v>
      </c>
      <c r="I7" s="10">
        <f>H2-H7</f>
        <v>17.364999999999998</v>
      </c>
      <c r="J7" s="23">
        <f t="shared" si="3"/>
        <v>5.9239873886187761E-6</v>
      </c>
      <c r="K7" s="24">
        <v>5.9239873886187761E-6</v>
      </c>
      <c r="L7" s="25"/>
    </row>
    <row r="8" spans="1:12" ht="15.5" x14ac:dyDescent="0.35">
      <c r="A8" s="6" t="s">
        <v>28</v>
      </c>
      <c r="B8" s="7">
        <v>20.518999999999998</v>
      </c>
      <c r="C8" s="7">
        <v>20.344000000000001</v>
      </c>
      <c r="D8" s="7">
        <f t="shared" si="0"/>
        <v>20.4315</v>
      </c>
      <c r="E8" s="7">
        <v>16.062000000000001</v>
      </c>
      <c r="F8" s="7">
        <v>15.750999999999999</v>
      </c>
      <c r="G8" s="7">
        <f t="shared" si="1"/>
        <v>15.906500000000001</v>
      </c>
      <c r="H8" s="7">
        <f t="shared" si="2"/>
        <v>4.5249999999999986</v>
      </c>
      <c r="I8" s="10">
        <f>H2-H8</f>
        <v>3.4105000000000025</v>
      </c>
      <c r="J8" s="23">
        <f t="shared" si="3"/>
        <v>9.4045322439447313E-2</v>
      </c>
      <c r="K8" s="24">
        <v>9.4045322439447313E-2</v>
      </c>
      <c r="L8" s="25"/>
    </row>
    <row r="9" spans="1:12" ht="15.5" x14ac:dyDescent="0.35">
      <c r="A9" s="6" t="s">
        <v>29</v>
      </c>
      <c r="B9" s="7">
        <v>21.033999999999999</v>
      </c>
      <c r="C9" s="7">
        <v>21.013000000000002</v>
      </c>
      <c r="D9" s="7">
        <f>AVERAGE(B9:C9)</f>
        <v>21.023499999999999</v>
      </c>
      <c r="E9" s="7">
        <v>17.009</v>
      </c>
      <c r="F9" s="7">
        <v>16.693000000000001</v>
      </c>
      <c r="G9" s="7">
        <f t="shared" si="1"/>
        <v>16.850999999999999</v>
      </c>
      <c r="H9" s="7">
        <f t="shared" si="2"/>
        <v>4.1724999999999994</v>
      </c>
      <c r="I9" s="10">
        <f>H2-H9</f>
        <v>3.7630000000000017</v>
      </c>
      <c r="J9" s="23">
        <f t="shared" si="3"/>
        <v>7.3658712988230055E-2</v>
      </c>
      <c r="K9" s="24">
        <v>7.3658712988230055E-2</v>
      </c>
      <c r="L9" s="25"/>
    </row>
    <row r="10" spans="1:12" ht="15.5" x14ac:dyDescent="0.35">
      <c r="A10" s="6" t="s">
        <v>30</v>
      </c>
      <c r="B10" s="7">
        <v>18.574000000000002</v>
      </c>
      <c r="C10" s="7">
        <v>19.760999999999999</v>
      </c>
      <c r="D10" s="7">
        <f>AVERAGE(B10:C10)</f>
        <v>19.1675</v>
      </c>
      <c r="E10" s="7">
        <v>15.689</v>
      </c>
      <c r="F10" s="7">
        <v>15.54</v>
      </c>
      <c r="G10" s="7">
        <f t="shared" si="1"/>
        <v>15.6145</v>
      </c>
      <c r="H10" s="7">
        <f t="shared" si="2"/>
        <v>3.5530000000000008</v>
      </c>
      <c r="I10" s="10">
        <f>H2-H10</f>
        <v>4.3825000000000003</v>
      </c>
      <c r="J10" s="23">
        <f t="shared" si="3"/>
        <v>4.7944196428039175E-2</v>
      </c>
      <c r="K10" s="24">
        <v>4.7944196428039175E-2</v>
      </c>
      <c r="L10" s="25"/>
    </row>
    <row r="11" spans="1:12" ht="15.5" x14ac:dyDescent="0.35">
      <c r="A11" s="6" t="s">
        <v>31</v>
      </c>
      <c r="B11" s="7">
        <v>20.309999999999999</v>
      </c>
      <c r="C11" s="7">
        <v>20.257999999999999</v>
      </c>
      <c r="D11" s="7">
        <f t="shared" si="0"/>
        <v>20.283999999999999</v>
      </c>
      <c r="E11" s="7">
        <v>28.922999999999998</v>
      </c>
      <c r="F11" s="7">
        <v>28.276</v>
      </c>
      <c r="G11" s="7">
        <f t="shared" si="1"/>
        <v>28.599499999999999</v>
      </c>
      <c r="H11" s="7">
        <f t="shared" si="2"/>
        <v>-8.3155000000000001</v>
      </c>
      <c r="I11" s="10">
        <f>H2-H11</f>
        <v>16.251000000000001</v>
      </c>
      <c r="J11" s="23">
        <f t="shared" si="3"/>
        <v>1.2822170291645519E-5</v>
      </c>
      <c r="K11" s="24">
        <v>1.2822170291645519E-5</v>
      </c>
      <c r="L11" s="25"/>
    </row>
    <row r="12" spans="1:12" ht="15.5" x14ac:dyDescent="0.35">
      <c r="A12" s="6" t="s">
        <v>32</v>
      </c>
      <c r="B12" s="7">
        <v>19.832999999999998</v>
      </c>
      <c r="C12" s="7">
        <v>19.888999999999999</v>
      </c>
      <c r="D12" s="7">
        <f t="shared" si="0"/>
        <v>19.860999999999997</v>
      </c>
      <c r="E12" s="7">
        <v>28.937999999999999</v>
      </c>
      <c r="F12" s="7">
        <v>28.902000000000001</v>
      </c>
      <c r="G12" s="7">
        <f t="shared" si="1"/>
        <v>28.92</v>
      </c>
      <c r="H12" s="7">
        <f t="shared" si="2"/>
        <v>-9.0590000000000046</v>
      </c>
      <c r="I12" s="10">
        <f>H3-H12</f>
        <v>17.650000000000002</v>
      </c>
      <c r="J12" s="23">
        <f t="shared" si="3"/>
        <v>4.8620629399080735E-6</v>
      </c>
      <c r="K12" s="24">
        <v>4.8620629399080735E-6</v>
      </c>
      <c r="L12" s="25"/>
    </row>
    <row r="13" spans="1:12" ht="15.5" x14ac:dyDescent="0.35">
      <c r="A13" s="6" t="s">
        <v>33</v>
      </c>
      <c r="B13" s="7">
        <v>20.378</v>
      </c>
      <c r="C13" s="7">
        <v>20.286000000000001</v>
      </c>
      <c r="D13" s="7">
        <f t="shared" si="0"/>
        <v>20.332000000000001</v>
      </c>
      <c r="E13" s="7">
        <v>29.65</v>
      </c>
      <c r="F13" s="7">
        <v>29.52</v>
      </c>
      <c r="G13" s="7">
        <f t="shared" si="1"/>
        <v>29.585000000000001</v>
      </c>
      <c r="H13" s="7">
        <f t="shared" si="2"/>
        <v>-9.2530000000000001</v>
      </c>
      <c r="I13" s="10">
        <f>H4-H13</f>
        <v>17.714499999999997</v>
      </c>
      <c r="J13" s="23">
        <f t="shared" si="3"/>
        <v>4.649477408129787E-6</v>
      </c>
      <c r="K13" s="24">
        <v>4.649477408129787E-6</v>
      </c>
      <c r="L13" s="25"/>
    </row>
    <row r="14" spans="1:12" ht="15.5" x14ac:dyDescent="0.35">
      <c r="A14" s="6" t="s">
        <v>34</v>
      </c>
      <c r="B14" s="7">
        <v>20.094999999999999</v>
      </c>
      <c r="C14" s="7">
        <v>20.466999999999999</v>
      </c>
      <c r="D14" s="7">
        <f>AVERAGE(B14:C14)</f>
        <v>20.280999999999999</v>
      </c>
      <c r="E14" s="10">
        <v>28.111999999999998</v>
      </c>
      <c r="F14" s="10">
        <v>27.791</v>
      </c>
      <c r="G14" s="7">
        <f t="shared" si="1"/>
        <v>27.951499999999999</v>
      </c>
      <c r="H14" s="7">
        <f t="shared" si="2"/>
        <v>-7.6705000000000005</v>
      </c>
      <c r="I14" s="10">
        <f>H2-H14</f>
        <v>15.606000000000002</v>
      </c>
      <c r="J14" s="23">
        <f t="shared" si="3"/>
        <v>2.0050531420125871E-5</v>
      </c>
      <c r="K14" s="24">
        <v>2.0050531420125871E-5</v>
      </c>
      <c r="L14" s="25"/>
    </row>
    <row r="15" spans="1:12" ht="15.5" x14ac:dyDescent="0.35">
      <c r="A15" s="6" t="s">
        <v>35</v>
      </c>
      <c r="B15" s="7">
        <v>20.556000000000001</v>
      </c>
      <c r="C15" s="7">
        <v>20.744</v>
      </c>
      <c r="D15" s="7">
        <f t="shared" si="0"/>
        <v>20.65</v>
      </c>
      <c r="E15" s="10">
        <v>28.420999999999999</v>
      </c>
      <c r="F15" s="10">
        <v>28.420999999999999</v>
      </c>
      <c r="G15" s="7">
        <f t="shared" si="1"/>
        <v>28.420999999999999</v>
      </c>
      <c r="H15" s="7">
        <f t="shared" si="2"/>
        <v>-7.7710000000000008</v>
      </c>
      <c r="I15" s="10">
        <f>H3-H15</f>
        <v>16.361999999999998</v>
      </c>
      <c r="J15" s="23">
        <f t="shared" si="3"/>
        <v>1.1872637581717214E-5</v>
      </c>
      <c r="K15" s="24">
        <v>1.1872637581717214E-5</v>
      </c>
      <c r="L15" s="25"/>
    </row>
    <row r="16" spans="1:12" ht="15.5" x14ac:dyDescent="0.35">
      <c r="A16" s="6" t="s">
        <v>36</v>
      </c>
      <c r="B16" s="7">
        <v>20.654</v>
      </c>
      <c r="C16" s="7">
        <v>20.797000000000001</v>
      </c>
      <c r="D16" s="7">
        <f t="shared" si="0"/>
        <v>20.7255</v>
      </c>
      <c r="E16" s="10">
        <v>28.331</v>
      </c>
      <c r="F16" s="10">
        <v>29.698</v>
      </c>
      <c r="G16" s="7">
        <f t="shared" si="1"/>
        <v>29.014499999999998</v>
      </c>
      <c r="H16" s="7">
        <f t="shared" si="2"/>
        <v>-8.2889999999999979</v>
      </c>
      <c r="I16" s="10">
        <f>H4-H16</f>
        <v>16.750499999999995</v>
      </c>
      <c r="J16" s="23">
        <f t="shared" si="3"/>
        <v>9.0697863665375456E-6</v>
      </c>
      <c r="K16" s="24">
        <v>9.0697863665375456E-6</v>
      </c>
      <c r="L16" s="25"/>
    </row>
    <row r="17" spans="1:12" ht="15.5" x14ac:dyDescent="0.35">
      <c r="A17" s="6" t="s">
        <v>37</v>
      </c>
      <c r="B17" s="7">
        <v>20.75</v>
      </c>
      <c r="C17" s="7">
        <v>20.812999999999999</v>
      </c>
      <c r="D17" s="7">
        <f t="shared" si="0"/>
        <v>20.781500000000001</v>
      </c>
      <c r="E17" s="7">
        <v>29.055</v>
      </c>
      <c r="F17" s="7">
        <v>28.93</v>
      </c>
      <c r="G17" s="7">
        <f t="shared" si="1"/>
        <v>28.9925</v>
      </c>
      <c r="H17" s="7">
        <f t="shared" si="2"/>
        <v>-8.2109999999999985</v>
      </c>
      <c r="I17" s="10">
        <f>H2-H17</f>
        <v>16.1465</v>
      </c>
      <c r="J17" s="23">
        <f t="shared" si="3"/>
        <v>1.3785393740751974E-5</v>
      </c>
      <c r="K17" s="24">
        <v>1.3785393740751974E-5</v>
      </c>
      <c r="L17" s="25"/>
    </row>
    <row r="18" spans="1:12" ht="15.5" x14ac:dyDescent="0.35">
      <c r="A18" s="6" t="s">
        <v>38</v>
      </c>
      <c r="B18" s="7">
        <v>19.760999999999999</v>
      </c>
      <c r="C18" s="7">
        <v>19.658000000000001</v>
      </c>
      <c r="D18" s="7">
        <f t="shared" si="0"/>
        <v>19.709499999999998</v>
      </c>
      <c r="E18" s="7">
        <v>27.567</v>
      </c>
      <c r="F18" s="7">
        <v>27.64</v>
      </c>
      <c r="G18" s="7">
        <f t="shared" si="1"/>
        <v>27.6035</v>
      </c>
      <c r="H18" s="7">
        <f t="shared" si="2"/>
        <v>-7.8940000000000019</v>
      </c>
      <c r="I18" s="10">
        <f>H3-H18</f>
        <v>16.484999999999999</v>
      </c>
      <c r="J18" s="23">
        <f t="shared" si="3"/>
        <v>1.0902360074929007E-5</v>
      </c>
      <c r="K18" s="24">
        <v>1.0902360074929007E-5</v>
      </c>
      <c r="L18" s="25"/>
    </row>
    <row r="19" spans="1:12" ht="15.5" x14ac:dyDescent="0.35">
      <c r="A19" s="6" t="s">
        <v>39</v>
      </c>
      <c r="B19" s="7">
        <v>21.721</v>
      </c>
      <c r="C19" s="7">
        <v>21.736999999999998</v>
      </c>
      <c r="D19" s="7">
        <f t="shared" si="0"/>
        <v>21.728999999999999</v>
      </c>
      <c r="E19" s="7">
        <v>30.314</v>
      </c>
      <c r="F19" s="7">
        <v>30.036000000000001</v>
      </c>
      <c r="G19" s="7">
        <f t="shared" si="1"/>
        <v>30.175000000000001</v>
      </c>
      <c r="H19" s="7">
        <f>D19-G19</f>
        <v>-8.4460000000000015</v>
      </c>
      <c r="I19" s="10">
        <f>H4-H19</f>
        <v>16.907499999999999</v>
      </c>
      <c r="J19" s="23">
        <f t="shared" si="3"/>
        <v>8.1345840028114713E-6</v>
      </c>
      <c r="K19" s="24">
        <v>8.1345840028114713E-6</v>
      </c>
      <c r="L19" s="25"/>
    </row>
    <row r="20" spans="1:12" ht="15.5" x14ac:dyDescent="0.35">
      <c r="A20" s="6" t="s">
        <v>40</v>
      </c>
      <c r="B20" s="7">
        <v>19.329999999999998</v>
      </c>
      <c r="C20" s="7">
        <v>20.356000000000002</v>
      </c>
      <c r="D20" s="7">
        <f t="shared" si="0"/>
        <v>19.843</v>
      </c>
      <c r="E20" s="7">
        <v>15.051</v>
      </c>
      <c r="F20" s="7">
        <v>14.864000000000001</v>
      </c>
      <c r="G20" s="7">
        <f t="shared" si="1"/>
        <v>14.9575</v>
      </c>
      <c r="H20" s="7">
        <f t="shared" si="2"/>
        <v>4.8855000000000004</v>
      </c>
      <c r="I20" s="10">
        <f>H2-H20</f>
        <v>3.0500000000000007</v>
      </c>
      <c r="J20" s="23">
        <f t="shared" si="3"/>
        <v>0.12074204111560566</v>
      </c>
      <c r="K20" s="26">
        <v>0.12074204111560566</v>
      </c>
      <c r="L20" s="25"/>
    </row>
    <row r="21" spans="1:12" ht="15.5" x14ac:dyDescent="0.35">
      <c r="A21" s="6" t="s">
        <v>41</v>
      </c>
      <c r="B21" s="7">
        <v>21.091000000000001</v>
      </c>
      <c r="C21" s="7">
        <v>21.102</v>
      </c>
      <c r="D21" s="7">
        <f t="shared" si="0"/>
        <v>21.096499999999999</v>
      </c>
      <c r="E21" s="7">
        <v>13.73</v>
      </c>
      <c r="F21" s="7">
        <v>13.842000000000001</v>
      </c>
      <c r="G21" s="7">
        <f t="shared" si="1"/>
        <v>13.786000000000001</v>
      </c>
      <c r="H21" s="7">
        <f t="shared" si="2"/>
        <v>7.3104999999999976</v>
      </c>
      <c r="I21" s="10">
        <f>H3-H21</f>
        <v>1.2805</v>
      </c>
      <c r="J21" s="23">
        <f t="shared" si="3"/>
        <v>0.41165281591409053</v>
      </c>
      <c r="K21" s="26">
        <v>0.41165281591409053</v>
      </c>
      <c r="L21" s="25"/>
    </row>
    <row r="22" spans="1:12" ht="15.5" x14ac:dyDescent="0.35">
      <c r="A22" s="6" t="s">
        <v>42</v>
      </c>
      <c r="B22" s="10">
        <v>19</v>
      </c>
      <c r="C22" s="10">
        <v>19.103000000000002</v>
      </c>
      <c r="D22" s="7">
        <f t="shared" si="0"/>
        <v>19.051500000000001</v>
      </c>
      <c r="E22" s="10">
        <v>14.964</v>
      </c>
      <c r="F22" s="10">
        <v>14</v>
      </c>
      <c r="G22" s="7">
        <f t="shared" si="1"/>
        <v>14.481999999999999</v>
      </c>
      <c r="H22" s="7">
        <f t="shared" si="2"/>
        <v>4.5695000000000014</v>
      </c>
      <c r="I22" s="10">
        <f>H4-H22</f>
        <v>3.8919999999999959</v>
      </c>
      <c r="J22" s="23">
        <f>2^(-I22)</f>
        <v>6.7358321565229612E-2</v>
      </c>
      <c r="K22" s="26">
        <v>7.0000000000000007E-2</v>
      </c>
      <c r="L22" s="25"/>
    </row>
    <row r="23" spans="1:12" ht="15.5" x14ac:dyDescent="0.35">
      <c r="A23" s="6" t="s">
        <v>43</v>
      </c>
      <c r="B23" s="7">
        <v>18.09</v>
      </c>
      <c r="C23" s="7">
        <v>18.588999999999999</v>
      </c>
      <c r="D23" s="7">
        <f t="shared" si="0"/>
        <v>18.339500000000001</v>
      </c>
      <c r="E23" s="7">
        <v>14.244</v>
      </c>
      <c r="F23" s="7">
        <v>14.097</v>
      </c>
      <c r="G23" s="7">
        <f t="shared" si="1"/>
        <v>14.170500000000001</v>
      </c>
      <c r="H23" s="7">
        <f>D23-G23</f>
        <v>4.1690000000000005</v>
      </c>
      <c r="I23" s="7">
        <f>H2-H23</f>
        <v>3.7665000000000006</v>
      </c>
      <c r="J23" s="23">
        <f t="shared" si="3"/>
        <v>7.3480232421735542E-2</v>
      </c>
      <c r="K23" s="26">
        <v>7.3480232421735542E-2</v>
      </c>
      <c r="L23" s="25"/>
    </row>
    <row r="24" spans="1:12" ht="15.5" x14ac:dyDescent="0.35">
      <c r="A24" s="6" t="s">
        <v>44</v>
      </c>
      <c r="B24" s="7">
        <v>22.134</v>
      </c>
      <c r="C24" s="7">
        <v>22.1</v>
      </c>
      <c r="D24" s="7">
        <f t="shared" si="0"/>
        <v>22.117000000000001</v>
      </c>
      <c r="E24" s="7">
        <v>15.426</v>
      </c>
      <c r="F24" s="7">
        <v>15.565</v>
      </c>
      <c r="G24" s="7">
        <f t="shared" si="1"/>
        <v>15.4955</v>
      </c>
      <c r="H24" s="7">
        <f>D24-G24</f>
        <v>6.6215000000000011</v>
      </c>
      <c r="I24" s="7">
        <f>H3-H24</f>
        <v>1.9694999999999965</v>
      </c>
      <c r="J24" s="23">
        <f t="shared" si="3"/>
        <v>0.25534151071773753</v>
      </c>
      <c r="K24" s="26">
        <v>0.25534151071773753</v>
      </c>
      <c r="L24" s="25"/>
    </row>
    <row r="25" spans="1:12" ht="15.5" x14ac:dyDescent="0.35">
      <c r="A25" s="6" t="s">
        <v>45</v>
      </c>
      <c r="B25" s="7">
        <v>18.899999999999999</v>
      </c>
      <c r="C25" s="7">
        <v>18.962</v>
      </c>
      <c r="D25" s="7">
        <f t="shared" si="0"/>
        <v>18.930999999999997</v>
      </c>
      <c r="E25" s="7">
        <v>12.157999999999999</v>
      </c>
      <c r="F25" s="7">
        <v>12.282999999999999</v>
      </c>
      <c r="G25" s="7">
        <f>AVERAGE(E25:F25)</f>
        <v>12.220499999999999</v>
      </c>
      <c r="H25" s="7">
        <f>D25-G25</f>
        <v>6.7104999999999979</v>
      </c>
      <c r="I25" s="7">
        <f>H4-H25</f>
        <v>1.7509999999999994</v>
      </c>
      <c r="J25" s="23">
        <f t="shared" si="3"/>
        <v>0.29709577626423311</v>
      </c>
      <c r="K25" s="26">
        <v>0.29709577626423311</v>
      </c>
      <c r="L25" s="25"/>
    </row>
    <row r="26" spans="1:12" ht="15.5" x14ac:dyDescent="0.35">
      <c r="A26" s="6" t="s">
        <v>46</v>
      </c>
      <c r="B26" s="7">
        <v>18.452000000000002</v>
      </c>
      <c r="C26" s="7">
        <v>19.207000000000001</v>
      </c>
      <c r="D26" s="7">
        <f t="shared" si="0"/>
        <v>18.829500000000003</v>
      </c>
      <c r="E26" s="7">
        <v>15.555999999999999</v>
      </c>
      <c r="F26" s="7">
        <v>15.329000000000001</v>
      </c>
      <c r="G26" s="7">
        <f t="shared" si="1"/>
        <v>15.442499999999999</v>
      </c>
      <c r="H26" s="7">
        <f t="shared" si="2"/>
        <v>3.387000000000004</v>
      </c>
      <c r="I26" s="7">
        <f>H2-H26</f>
        <v>4.5484999999999971</v>
      </c>
      <c r="J26" s="23">
        <f t="shared" si="3"/>
        <v>4.2733165493657493E-2</v>
      </c>
      <c r="K26" s="26">
        <v>4.2733165493657493E-2</v>
      </c>
      <c r="L26" s="25"/>
    </row>
    <row r="27" spans="1:12" ht="15.5" x14ac:dyDescent="0.35">
      <c r="A27" s="6" t="s">
        <v>47</v>
      </c>
      <c r="B27" s="7">
        <v>20.385999999999999</v>
      </c>
      <c r="C27" s="7">
        <v>20.321000000000002</v>
      </c>
      <c r="D27" s="7">
        <f t="shared" si="0"/>
        <v>20.3535</v>
      </c>
      <c r="E27" s="7">
        <v>14.135</v>
      </c>
      <c r="F27" s="7">
        <v>14.196999999999999</v>
      </c>
      <c r="G27" s="7">
        <f t="shared" si="1"/>
        <v>14.166</v>
      </c>
      <c r="H27" s="7">
        <f t="shared" si="2"/>
        <v>6.1875</v>
      </c>
      <c r="I27" s="7">
        <f>H3-H27</f>
        <v>2.4034999999999975</v>
      </c>
      <c r="J27" s="23">
        <f t="shared" si="3"/>
        <v>0.18900548399898021</v>
      </c>
      <c r="K27" s="26">
        <v>0.18900548399898021</v>
      </c>
      <c r="L27" s="25"/>
    </row>
    <row r="28" spans="1:12" ht="15.5" x14ac:dyDescent="0.35">
      <c r="A28" s="6" t="s">
        <v>48</v>
      </c>
      <c r="B28" s="7">
        <v>20.053999999999998</v>
      </c>
      <c r="C28" s="7">
        <v>19.954000000000001</v>
      </c>
      <c r="D28" s="7">
        <f t="shared" si="0"/>
        <v>20.003999999999998</v>
      </c>
      <c r="E28" s="7">
        <v>13.702</v>
      </c>
      <c r="F28" s="7">
        <v>13.782999999999999</v>
      </c>
      <c r="G28" s="7">
        <f t="shared" si="1"/>
        <v>13.7425</v>
      </c>
      <c r="H28" s="7">
        <f t="shared" si="2"/>
        <v>6.2614999999999981</v>
      </c>
      <c r="I28" s="7">
        <f>H4-H28</f>
        <v>2.1999999999999993</v>
      </c>
      <c r="J28" s="23">
        <f t="shared" si="3"/>
        <v>0.21763764082403114</v>
      </c>
      <c r="K28" s="26">
        <v>0.21763764082403114</v>
      </c>
      <c r="L28" s="25"/>
    </row>
    <row r="29" spans="1:12" ht="15.5" x14ac:dyDescent="0.35">
      <c r="A29" s="6" t="s">
        <v>49</v>
      </c>
      <c r="B29" s="7">
        <v>19.335999999999999</v>
      </c>
      <c r="C29" s="7">
        <v>19.751000000000001</v>
      </c>
      <c r="D29" s="7">
        <f t="shared" si="0"/>
        <v>19.543500000000002</v>
      </c>
      <c r="E29" s="7">
        <v>15.404</v>
      </c>
      <c r="F29" s="7">
        <v>15.393000000000001</v>
      </c>
      <c r="G29" s="7">
        <f t="shared" si="1"/>
        <v>15.3985</v>
      </c>
      <c r="H29" s="7">
        <f t="shared" si="2"/>
        <v>4.1450000000000014</v>
      </c>
      <c r="I29" s="7">
        <f>H2-H29</f>
        <v>3.7904999999999998</v>
      </c>
      <c r="J29" s="23">
        <f t="shared" si="3"/>
        <v>7.2267960986707708E-2</v>
      </c>
      <c r="K29" s="26">
        <v>7.2267960986707708E-2</v>
      </c>
      <c r="L29" s="25"/>
    </row>
    <row r="30" spans="1:12" ht="15.5" x14ac:dyDescent="0.35">
      <c r="A30" s="6" t="s">
        <v>50</v>
      </c>
      <c r="B30" s="7">
        <v>22.001999999999999</v>
      </c>
      <c r="C30" s="7">
        <v>21.875</v>
      </c>
      <c r="D30" s="7">
        <f t="shared" si="0"/>
        <v>21.938499999999998</v>
      </c>
      <c r="E30" s="7">
        <v>15.663</v>
      </c>
      <c r="F30" s="7">
        <v>15.756</v>
      </c>
      <c r="G30" s="7">
        <f t="shared" si="1"/>
        <v>15.7095</v>
      </c>
      <c r="H30" s="7">
        <f t="shared" si="2"/>
        <v>6.2289999999999974</v>
      </c>
      <c r="I30" s="7">
        <f>H3-H30</f>
        <v>2.3620000000000001</v>
      </c>
      <c r="J30" s="23">
        <f t="shared" si="3"/>
        <v>0.19452129413885466</v>
      </c>
      <c r="K30" s="26">
        <v>0.19452129413885466</v>
      </c>
      <c r="L30" s="25"/>
    </row>
    <row r="31" spans="1:12" ht="15.5" x14ac:dyDescent="0.35">
      <c r="A31" s="6" t="s">
        <v>51</v>
      </c>
      <c r="B31" s="7">
        <v>21.774999999999999</v>
      </c>
      <c r="C31" s="7">
        <v>21.678000000000001</v>
      </c>
      <c r="D31" s="7">
        <f t="shared" si="0"/>
        <v>21.726500000000001</v>
      </c>
      <c r="E31" s="7">
        <v>15.395</v>
      </c>
      <c r="F31" s="7">
        <v>15.445</v>
      </c>
      <c r="G31" s="7">
        <f t="shared" si="1"/>
        <v>15.42</v>
      </c>
      <c r="H31" s="7">
        <f t="shared" si="2"/>
        <v>6.3065000000000015</v>
      </c>
      <c r="I31" s="7">
        <f>H4-H31</f>
        <v>2.1549999999999958</v>
      </c>
      <c r="J31" s="23">
        <f t="shared" si="3"/>
        <v>0.22453309322098425</v>
      </c>
      <c r="K31" s="26">
        <v>0.22453309322098425</v>
      </c>
      <c r="L31" s="25"/>
    </row>
    <row r="32" spans="1:12" x14ac:dyDescent="0.35">
      <c r="B32" s="27"/>
      <c r="C32" s="27"/>
      <c r="D32" s="27"/>
      <c r="E32" s="27"/>
      <c r="F32" s="27"/>
      <c r="G32" s="27"/>
    </row>
    <row r="38" spans="2:7" x14ac:dyDescent="0.35">
      <c r="B38" s="28" t="s">
        <v>73</v>
      </c>
      <c r="C38" s="28" t="s">
        <v>97</v>
      </c>
      <c r="D38" s="28" t="s">
        <v>98</v>
      </c>
      <c r="E38" s="28" t="s">
        <v>99</v>
      </c>
      <c r="F38" s="29" t="s">
        <v>77</v>
      </c>
      <c r="G38" s="29" t="s">
        <v>78</v>
      </c>
    </row>
    <row r="39" spans="2:7" x14ac:dyDescent="0.35">
      <c r="B39" s="30" t="s">
        <v>0</v>
      </c>
      <c r="C39" s="31">
        <v>4.3428450355059565E-5</v>
      </c>
      <c r="D39" s="31">
        <v>4.780430264679252E-5</v>
      </c>
      <c r="E39" s="31">
        <v>5.9239873886187761E-6</v>
      </c>
      <c r="F39" s="31">
        <f>AVERAGE(C39:E39)</f>
        <v>3.2385580130156955E-5</v>
      </c>
      <c r="G39" s="32">
        <f>_xlfn.STDEV.P(C39:E39)</f>
        <v>1.8796257404672092E-5</v>
      </c>
    </row>
    <row r="40" spans="2:7" x14ac:dyDescent="0.35">
      <c r="B40" s="30" t="s">
        <v>79</v>
      </c>
      <c r="C40" s="31">
        <v>1</v>
      </c>
      <c r="D40" s="31">
        <v>1</v>
      </c>
      <c r="E40" s="31">
        <v>1</v>
      </c>
      <c r="F40" s="31">
        <f t="shared" ref="F40:F48" si="4">AVERAGE(C40:E40)</f>
        <v>1</v>
      </c>
      <c r="G40" s="32">
        <f t="shared" ref="G40:G48" si="5">_xlfn.STDEV.P(C40:E40)</f>
        <v>0</v>
      </c>
    </row>
    <row r="41" spans="2:7" x14ac:dyDescent="0.35">
      <c r="B41" s="30" t="s">
        <v>1</v>
      </c>
      <c r="C41" s="26">
        <v>0.12074204111560566</v>
      </c>
      <c r="D41" s="26">
        <v>0.41165281591409053</v>
      </c>
      <c r="E41" s="33">
        <v>7.0000000000000007E-2</v>
      </c>
      <c r="F41" s="31">
        <f>AVERAGE(C41:E41)</f>
        <v>0.20079828567656541</v>
      </c>
      <c r="G41" s="32">
        <f>_xlfn.STDEV.P(C41:E41)</f>
        <v>0.15052887513787291</v>
      </c>
    </row>
    <row r="42" spans="2:7" ht="15.5" x14ac:dyDescent="0.35">
      <c r="B42" s="30" t="s">
        <v>2</v>
      </c>
      <c r="C42" s="34">
        <v>7.3480232421735542E-2</v>
      </c>
      <c r="D42" s="34">
        <v>0.25534151071773753</v>
      </c>
      <c r="E42" s="34">
        <v>0.29709577626423311</v>
      </c>
      <c r="F42" s="31">
        <f t="shared" si="4"/>
        <v>0.20863917313456873</v>
      </c>
      <c r="G42" s="32">
        <f t="shared" si="5"/>
        <v>9.7080067002425607E-2</v>
      </c>
    </row>
    <row r="43" spans="2:7" ht="15.5" x14ac:dyDescent="0.35">
      <c r="B43" s="30" t="s">
        <v>3</v>
      </c>
      <c r="C43" s="34">
        <v>4.2733165493657493E-2</v>
      </c>
      <c r="D43" s="34">
        <v>0.18900548399898021</v>
      </c>
      <c r="E43" s="34">
        <v>0.21763764082403114</v>
      </c>
      <c r="F43" s="31">
        <f t="shared" si="4"/>
        <v>0.14979209677222294</v>
      </c>
      <c r="G43" s="32">
        <f t="shared" si="5"/>
        <v>7.6599221823701866E-2</v>
      </c>
    </row>
    <row r="44" spans="2:7" ht="15.5" x14ac:dyDescent="0.35">
      <c r="B44" s="30" t="s">
        <v>4</v>
      </c>
      <c r="C44" s="34">
        <v>7.2267960986707708E-2</v>
      </c>
      <c r="D44" s="34">
        <v>0.19452129413885466</v>
      </c>
      <c r="E44" s="34">
        <v>0.22453309322098425</v>
      </c>
      <c r="F44" s="31">
        <f t="shared" si="4"/>
        <v>0.16377411611551554</v>
      </c>
      <c r="G44" s="32">
        <f t="shared" si="5"/>
        <v>6.5854432100300397E-2</v>
      </c>
    </row>
    <row r="45" spans="2:7" x14ac:dyDescent="0.35">
      <c r="B45" s="30" t="s">
        <v>5</v>
      </c>
      <c r="C45" s="31">
        <v>9.4045322439447313E-2</v>
      </c>
      <c r="D45" s="31">
        <v>7.3658712988230055E-2</v>
      </c>
      <c r="E45" s="31">
        <v>4.7944196428039175E-2</v>
      </c>
      <c r="F45" s="31">
        <f t="shared" si="4"/>
        <v>7.1882743951905512E-2</v>
      </c>
      <c r="G45" s="32">
        <f t="shared" si="5"/>
        <v>1.8862555577888889E-2</v>
      </c>
    </row>
    <row r="46" spans="2:7" x14ac:dyDescent="0.35">
      <c r="B46" s="30" t="s">
        <v>6</v>
      </c>
      <c r="C46" s="31">
        <v>1.2822170291645519E-5</v>
      </c>
      <c r="D46" s="31">
        <v>4.8620629399080735E-6</v>
      </c>
      <c r="E46" s="31">
        <v>1.2623749428944179E-5</v>
      </c>
      <c r="F46" s="31">
        <f t="shared" si="4"/>
        <v>1.0102660886832591E-5</v>
      </c>
      <c r="G46" s="32">
        <f t="shared" si="5"/>
        <v>3.7065476156544816E-6</v>
      </c>
    </row>
    <row r="47" spans="2:7" x14ac:dyDescent="0.35">
      <c r="B47" s="30" t="s">
        <v>7</v>
      </c>
      <c r="C47" s="31">
        <v>2.0050531420125871E-5</v>
      </c>
      <c r="D47" s="31">
        <v>1.1872637581717214E-5</v>
      </c>
      <c r="E47" s="31">
        <v>2.4625285900954358E-5</v>
      </c>
      <c r="F47" s="31">
        <f t="shared" si="4"/>
        <v>1.8849484967599145E-5</v>
      </c>
      <c r="G47" s="32">
        <f t="shared" si="5"/>
        <v>5.2750604561705114E-6</v>
      </c>
    </row>
    <row r="48" spans="2:7" x14ac:dyDescent="0.35">
      <c r="B48" s="30" t="s">
        <v>8</v>
      </c>
      <c r="C48" s="31">
        <v>1.3785393740751974E-5</v>
      </c>
      <c r="D48" s="31">
        <v>1.0902360074929007E-5</v>
      </c>
      <c r="E48" s="31">
        <v>2.2086127352857858E-5</v>
      </c>
      <c r="F48" s="31">
        <f t="shared" si="4"/>
        <v>1.5591293722846281E-5</v>
      </c>
      <c r="G48" s="32">
        <f t="shared" si="5"/>
        <v>4.7409646480235921E-6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AD97-4D46-407F-BC5F-358D762E5A15}">
  <dimension ref="A1:K70"/>
  <sheetViews>
    <sheetView workbookViewId="0">
      <selection activeCell="S63" sqref="S63"/>
    </sheetView>
  </sheetViews>
  <sheetFormatPr defaultRowHeight="14.5" x14ac:dyDescent="0.35"/>
  <cols>
    <col min="1" max="1" width="9.1796875" customWidth="1"/>
    <col min="2" max="2" width="14.81640625" bestFit="1" customWidth="1"/>
    <col min="3" max="3" width="12.81640625" bestFit="1" customWidth="1"/>
    <col min="4" max="4" width="12.81640625" customWidth="1"/>
    <col min="5" max="5" width="15.26953125" customWidth="1"/>
    <col min="6" max="6" width="17.1796875" customWidth="1"/>
    <col min="7" max="7" width="6" customWidth="1"/>
    <col min="8" max="8" width="7.7265625" customWidth="1"/>
    <col min="9" max="9" width="5.54296875" bestFit="1" customWidth="1"/>
    <col min="10" max="10" width="11.26953125" customWidth="1"/>
    <col min="11" max="11" width="9.7265625" bestFit="1" customWidth="1"/>
  </cols>
  <sheetData>
    <row r="1" spans="1:11" x14ac:dyDescent="0.35">
      <c r="E1" t="s">
        <v>100</v>
      </c>
    </row>
    <row r="2" spans="1:11" x14ac:dyDescent="0.35">
      <c r="A2" s="35" t="s">
        <v>101</v>
      </c>
      <c r="B2" s="35" t="s">
        <v>102</v>
      </c>
      <c r="C2" s="35" t="s">
        <v>103</v>
      </c>
      <c r="D2" s="35" t="s">
        <v>104</v>
      </c>
      <c r="E2" s="35" t="s">
        <v>105</v>
      </c>
      <c r="F2" s="35" t="s">
        <v>106</v>
      </c>
      <c r="G2" s="36" t="s">
        <v>107</v>
      </c>
      <c r="H2" s="35" t="s">
        <v>22</v>
      </c>
      <c r="I2" s="35" t="s">
        <v>23</v>
      </c>
      <c r="J2" s="37" t="s">
        <v>108</v>
      </c>
      <c r="K2" s="35" t="s">
        <v>109</v>
      </c>
    </row>
    <row r="3" spans="1:11" x14ac:dyDescent="0.35">
      <c r="A3" s="14" t="s">
        <v>0</v>
      </c>
      <c r="B3" s="38">
        <v>19.260999999999999</v>
      </c>
      <c r="C3" s="38">
        <v>19.645</v>
      </c>
      <c r="D3" s="38">
        <f>AVERAGE(B3:C3)</f>
        <v>19.452999999999999</v>
      </c>
      <c r="E3" s="38">
        <v>29.957999999999998</v>
      </c>
      <c r="F3" s="38">
        <v>30.192</v>
      </c>
      <c r="G3" s="38">
        <f t="shared" ref="G3:G12" si="0">AVERAGE(E3:F3)</f>
        <v>30.074999999999999</v>
      </c>
      <c r="H3" s="39">
        <f t="shared" ref="H3:H12" si="1">(G3-D3)</f>
        <v>10.622</v>
      </c>
      <c r="I3" s="39">
        <f>H3-H4</f>
        <v>17.576000000000001</v>
      </c>
      <c r="J3" s="39">
        <f t="shared" ref="J3:J12" si="2">2^(-I3)</f>
        <v>5.1179589267054042E-6</v>
      </c>
      <c r="K3" s="40">
        <f t="shared" ref="K3:K12" si="3">J3</f>
        <v>5.1179589267054042E-6</v>
      </c>
    </row>
    <row r="4" spans="1:11" x14ac:dyDescent="0.35">
      <c r="A4" s="14" t="s">
        <v>79</v>
      </c>
      <c r="B4" s="38">
        <v>20.399999999999999</v>
      </c>
      <c r="C4" s="38">
        <v>20.027999999999999</v>
      </c>
      <c r="D4" s="38">
        <f t="shared" ref="D4:D12" si="4">AVERAGE(B4:C4)</f>
        <v>20.213999999999999</v>
      </c>
      <c r="E4" s="38">
        <v>13.189</v>
      </c>
      <c r="F4" s="38">
        <v>13.331</v>
      </c>
      <c r="G4" s="38">
        <f t="shared" si="0"/>
        <v>13.26</v>
      </c>
      <c r="H4" s="39">
        <f t="shared" si="1"/>
        <v>-6.9539999999999988</v>
      </c>
      <c r="I4" s="39">
        <f>H4-H4</f>
        <v>0</v>
      </c>
      <c r="J4" s="39">
        <f t="shared" si="2"/>
        <v>1</v>
      </c>
      <c r="K4" s="40">
        <f t="shared" si="3"/>
        <v>1</v>
      </c>
    </row>
    <row r="5" spans="1:11" x14ac:dyDescent="0.35">
      <c r="A5" s="14" t="s">
        <v>1</v>
      </c>
      <c r="B5" s="38">
        <v>20.8</v>
      </c>
      <c r="C5" s="38">
        <v>20.663</v>
      </c>
      <c r="D5" s="38">
        <f t="shared" si="4"/>
        <v>20.7315</v>
      </c>
      <c r="E5" s="38">
        <v>13.771000000000001</v>
      </c>
      <c r="F5" s="38">
        <v>14.27</v>
      </c>
      <c r="G5" s="38">
        <f t="shared" si="0"/>
        <v>14.0205</v>
      </c>
      <c r="H5" s="39">
        <f t="shared" si="1"/>
        <v>-6.7110000000000003</v>
      </c>
      <c r="I5" s="39">
        <f>H5-H4</f>
        <v>0.24299999999999855</v>
      </c>
      <c r="J5" s="39">
        <f t="shared" si="2"/>
        <v>0.84498638441251439</v>
      </c>
      <c r="K5" s="40">
        <f t="shared" si="3"/>
        <v>0.84498638441251439</v>
      </c>
    </row>
    <row r="6" spans="1:11" x14ac:dyDescent="0.35">
      <c r="A6" s="14" t="s">
        <v>2</v>
      </c>
      <c r="B6" s="38">
        <v>20.385000000000002</v>
      </c>
      <c r="C6" s="38">
        <v>20.553999999999998</v>
      </c>
      <c r="D6" s="38">
        <f t="shared" si="4"/>
        <v>20.4695</v>
      </c>
      <c r="E6" s="38">
        <v>14.263</v>
      </c>
      <c r="F6" s="38">
        <v>14.303000000000001</v>
      </c>
      <c r="G6" s="38">
        <f t="shared" si="0"/>
        <v>14.283000000000001</v>
      </c>
      <c r="H6" s="39">
        <f t="shared" si="1"/>
        <v>-6.1864999999999988</v>
      </c>
      <c r="I6" s="39">
        <f>H6-H4</f>
        <v>0.76750000000000007</v>
      </c>
      <c r="J6" s="39">
        <f t="shared" si="2"/>
        <v>0.58743453962901881</v>
      </c>
      <c r="K6" s="40">
        <f t="shared" si="3"/>
        <v>0.58743453962901881</v>
      </c>
    </row>
    <row r="7" spans="1:11" x14ac:dyDescent="0.35">
      <c r="A7" s="14" t="s">
        <v>3</v>
      </c>
      <c r="B7" s="38">
        <v>19.959</v>
      </c>
      <c r="C7" s="38">
        <v>19.940999999999999</v>
      </c>
      <c r="D7" s="38">
        <f t="shared" si="4"/>
        <v>19.95</v>
      </c>
      <c r="E7" s="38">
        <v>14.635</v>
      </c>
      <c r="F7" s="38">
        <v>14.488</v>
      </c>
      <c r="G7" s="38">
        <f t="shared" si="0"/>
        <v>14.561499999999999</v>
      </c>
      <c r="H7" s="39">
        <f t="shared" si="1"/>
        <v>-5.3885000000000005</v>
      </c>
      <c r="I7" s="39">
        <f>H7-H4</f>
        <v>1.5654999999999983</v>
      </c>
      <c r="J7" s="39">
        <f t="shared" si="2"/>
        <v>0.33786059440470295</v>
      </c>
      <c r="K7" s="40">
        <f t="shared" si="3"/>
        <v>0.33786059440470295</v>
      </c>
    </row>
    <row r="8" spans="1:11" x14ac:dyDescent="0.35">
      <c r="A8" s="14" t="s">
        <v>4</v>
      </c>
      <c r="B8" s="38">
        <v>19.577000000000002</v>
      </c>
      <c r="C8" s="38">
        <v>19.789000000000001</v>
      </c>
      <c r="D8" s="38">
        <f t="shared" si="4"/>
        <v>19.683</v>
      </c>
      <c r="E8" s="38">
        <v>14.304</v>
      </c>
      <c r="F8" s="38">
        <v>14.595000000000001</v>
      </c>
      <c r="G8" s="38">
        <f t="shared" si="0"/>
        <v>14.4495</v>
      </c>
      <c r="H8" s="39">
        <f t="shared" si="1"/>
        <v>-5.2334999999999994</v>
      </c>
      <c r="I8" s="39">
        <f>H8-H4</f>
        <v>1.7204999999999995</v>
      </c>
      <c r="J8" s="39">
        <f t="shared" si="2"/>
        <v>0.30344353735667218</v>
      </c>
      <c r="K8" s="40">
        <f t="shared" si="3"/>
        <v>0.30344353735667218</v>
      </c>
    </row>
    <row r="9" spans="1:11" x14ac:dyDescent="0.35">
      <c r="A9" s="14" t="s">
        <v>5</v>
      </c>
      <c r="B9" s="38">
        <v>20.114999999999998</v>
      </c>
      <c r="C9" s="38">
        <v>20.102</v>
      </c>
      <c r="D9" s="38">
        <f t="shared" si="4"/>
        <v>20.108499999999999</v>
      </c>
      <c r="E9" s="38">
        <v>14.069000000000001</v>
      </c>
      <c r="F9" s="38">
        <v>13.965</v>
      </c>
      <c r="G9" s="38">
        <f t="shared" si="0"/>
        <v>14.016999999999999</v>
      </c>
      <c r="H9" s="39">
        <f t="shared" si="1"/>
        <v>-6.0914999999999999</v>
      </c>
      <c r="I9" s="39">
        <f>H9-H4</f>
        <v>0.86249999999999893</v>
      </c>
      <c r="J9" s="39">
        <f t="shared" si="2"/>
        <v>0.54999865663910819</v>
      </c>
      <c r="K9" s="40">
        <f t="shared" si="3"/>
        <v>0.54999865663910819</v>
      </c>
    </row>
    <row r="10" spans="1:11" x14ac:dyDescent="0.35">
      <c r="A10" s="14" t="s">
        <v>6</v>
      </c>
      <c r="B10" s="38">
        <v>19.401</v>
      </c>
      <c r="C10" s="38">
        <v>19.57</v>
      </c>
      <c r="D10" s="38">
        <f t="shared" si="4"/>
        <v>19.485500000000002</v>
      </c>
      <c r="E10" s="38">
        <v>14.096</v>
      </c>
      <c r="F10" s="38">
        <v>14.156000000000001</v>
      </c>
      <c r="G10" s="38">
        <f t="shared" si="0"/>
        <v>14.126000000000001</v>
      </c>
      <c r="H10" s="39">
        <f t="shared" si="1"/>
        <v>-5.3595000000000006</v>
      </c>
      <c r="I10" s="39">
        <f>H10-H4</f>
        <v>1.5944999999999983</v>
      </c>
      <c r="J10" s="39">
        <f t="shared" si="2"/>
        <v>0.3311369710431063</v>
      </c>
      <c r="K10" s="40">
        <f t="shared" si="3"/>
        <v>0.3311369710431063</v>
      </c>
    </row>
    <row r="11" spans="1:11" x14ac:dyDescent="0.35">
      <c r="A11" s="14" t="s">
        <v>7</v>
      </c>
      <c r="B11" s="38">
        <v>19.561</v>
      </c>
      <c r="C11" s="38">
        <v>19.489999999999998</v>
      </c>
      <c r="D11" s="38">
        <f t="shared" si="4"/>
        <v>19.525500000000001</v>
      </c>
      <c r="E11" s="38">
        <v>15.585000000000001</v>
      </c>
      <c r="F11" s="38">
        <v>15.505000000000001</v>
      </c>
      <c r="G11" s="38">
        <f t="shared" si="0"/>
        <v>15.545000000000002</v>
      </c>
      <c r="H11" s="39">
        <f t="shared" si="1"/>
        <v>-3.9804999999999993</v>
      </c>
      <c r="I11" s="39">
        <f>H11-H4</f>
        <v>2.9734999999999996</v>
      </c>
      <c r="J11" s="39">
        <f t="shared" si="2"/>
        <v>0.12731726712758837</v>
      </c>
      <c r="K11" s="40">
        <f t="shared" si="3"/>
        <v>0.12731726712758837</v>
      </c>
    </row>
    <row r="12" spans="1:11" x14ac:dyDescent="0.35">
      <c r="A12" s="14" t="s">
        <v>8</v>
      </c>
      <c r="B12" s="38">
        <v>19.716000000000001</v>
      </c>
      <c r="C12" s="38">
        <v>19.605</v>
      </c>
      <c r="D12" s="38">
        <f t="shared" si="4"/>
        <v>19.660499999999999</v>
      </c>
      <c r="E12" s="38">
        <v>14.297000000000001</v>
      </c>
      <c r="F12" s="38">
        <v>14.462999999999999</v>
      </c>
      <c r="G12" s="38">
        <f t="shared" si="0"/>
        <v>14.379999999999999</v>
      </c>
      <c r="H12" s="39">
        <f t="shared" si="1"/>
        <v>-5.2805</v>
      </c>
      <c r="I12" s="39">
        <f>H12-H4</f>
        <v>1.6734999999999989</v>
      </c>
      <c r="J12" s="39">
        <f t="shared" si="2"/>
        <v>0.31349188429294567</v>
      </c>
      <c r="K12" s="40">
        <f t="shared" si="3"/>
        <v>0.31349188429294567</v>
      </c>
    </row>
    <row r="13" spans="1:11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35">
      <c r="A14" s="41"/>
      <c r="B14" s="41"/>
      <c r="C14" s="41"/>
      <c r="D14" s="41"/>
      <c r="E14" s="41" t="s">
        <v>110</v>
      </c>
      <c r="F14" s="41"/>
      <c r="G14" s="41"/>
      <c r="H14" s="41"/>
      <c r="I14" s="41"/>
      <c r="J14" s="41"/>
      <c r="K14" s="41"/>
    </row>
    <row r="15" spans="1:11" x14ac:dyDescent="0.35">
      <c r="A15" s="35" t="s">
        <v>101</v>
      </c>
      <c r="B15" s="35" t="s">
        <v>102</v>
      </c>
      <c r="C15" s="35" t="s">
        <v>103</v>
      </c>
      <c r="D15" s="35" t="s">
        <v>104</v>
      </c>
      <c r="E15" s="35" t="s">
        <v>105</v>
      </c>
      <c r="F15" s="35" t="s">
        <v>106</v>
      </c>
      <c r="G15" s="36" t="s">
        <v>107</v>
      </c>
      <c r="H15" s="35" t="s">
        <v>22</v>
      </c>
      <c r="I15" s="35" t="s">
        <v>23</v>
      </c>
      <c r="J15" s="37" t="s">
        <v>108</v>
      </c>
      <c r="K15" s="35" t="s">
        <v>109</v>
      </c>
    </row>
    <row r="16" spans="1:11" x14ac:dyDescent="0.35">
      <c r="A16" s="14" t="s">
        <v>0</v>
      </c>
      <c r="B16" s="38">
        <v>19.928999999999998</v>
      </c>
      <c r="C16" s="38">
        <v>20.556000000000001</v>
      </c>
      <c r="D16" s="38">
        <f>AVERAGE(B16:C16)</f>
        <v>20.2425</v>
      </c>
      <c r="E16" s="38">
        <v>29.17</v>
      </c>
      <c r="F16" s="38">
        <v>29.17</v>
      </c>
      <c r="G16" s="38">
        <f t="shared" ref="G16:G24" si="5">AVERAGE(E16:F16)</f>
        <v>29.17</v>
      </c>
      <c r="H16" s="39">
        <f>(G16-D16)</f>
        <v>8.927500000000002</v>
      </c>
      <c r="I16" s="39">
        <f>H16-H17</f>
        <v>15.101000000000003</v>
      </c>
      <c r="J16" s="39">
        <f>2^(-I16)</f>
        <v>2.8454177442530239E-5</v>
      </c>
      <c r="K16" s="40">
        <f t="shared" ref="K16:K24" si="6">J16</f>
        <v>2.8454177442530239E-5</v>
      </c>
    </row>
    <row r="17" spans="1:11" x14ac:dyDescent="0.35">
      <c r="A17" s="14" t="s">
        <v>79</v>
      </c>
      <c r="B17" s="38">
        <v>19.184000000000001</v>
      </c>
      <c r="C17" s="38">
        <v>19.652999999999999</v>
      </c>
      <c r="D17" s="38">
        <f t="shared" ref="D17:D24" si="7">AVERAGE(B17:C17)</f>
        <v>19.418500000000002</v>
      </c>
      <c r="E17" s="38">
        <v>13.257</v>
      </c>
      <c r="F17" s="38">
        <v>13.233000000000001</v>
      </c>
      <c r="G17" s="38">
        <f t="shared" si="5"/>
        <v>13.245000000000001</v>
      </c>
      <c r="H17" s="39">
        <f t="shared" ref="H17:H24" si="8">(G17-D17)</f>
        <v>-6.1735000000000007</v>
      </c>
      <c r="I17" s="39">
        <f>H17-H17</f>
        <v>0</v>
      </c>
      <c r="J17" s="39">
        <f t="shared" ref="J17:J24" si="9">2^(-I17)</f>
        <v>1</v>
      </c>
      <c r="K17" s="40">
        <f t="shared" si="6"/>
        <v>1</v>
      </c>
    </row>
    <row r="18" spans="1:11" x14ac:dyDescent="0.35">
      <c r="A18" s="14" t="s">
        <v>1</v>
      </c>
      <c r="B18" s="38">
        <v>19.329999999999998</v>
      </c>
      <c r="C18" s="38">
        <v>20.356000000000002</v>
      </c>
      <c r="D18" s="38">
        <f t="shared" si="7"/>
        <v>19.843</v>
      </c>
      <c r="E18" s="38">
        <v>13.976000000000001</v>
      </c>
      <c r="F18" s="38">
        <v>13.906000000000001</v>
      </c>
      <c r="G18" s="38">
        <f t="shared" si="5"/>
        <v>13.941000000000001</v>
      </c>
      <c r="H18" s="39">
        <f t="shared" si="8"/>
        <v>-5.9019999999999992</v>
      </c>
      <c r="I18" s="39">
        <f>H18-H17</f>
        <v>0.27150000000000141</v>
      </c>
      <c r="J18" s="39">
        <f t="shared" si="9"/>
        <v>0.82845773315689086</v>
      </c>
      <c r="K18" s="40">
        <f t="shared" si="6"/>
        <v>0.82845773315689086</v>
      </c>
    </row>
    <row r="19" spans="1:11" x14ac:dyDescent="0.35">
      <c r="A19" s="14" t="s">
        <v>3</v>
      </c>
      <c r="B19" s="38">
        <v>18.452000000000002</v>
      </c>
      <c r="C19" s="38">
        <v>19.207000000000001</v>
      </c>
      <c r="D19" s="38">
        <f t="shared" si="7"/>
        <v>18.829500000000003</v>
      </c>
      <c r="E19" s="38">
        <v>14.895</v>
      </c>
      <c r="F19" s="38">
        <v>14.352</v>
      </c>
      <c r="G19" s="38">
        <f t="shared" si="5"/>
        <v>14.6235</v>
      </c>
      <c r="H19" s="39">
        <f t="shared" si="8"/>
        <v>-4.2060000000000031</v>
      </c>
      <c r="I19" s="39">
        <f>H19-H17</f>
        <v>1.9674999999999976</v>
      </c>
      <c r="J19" s="39">
        <f t="shared" si="9"/>
        <v>0.25569573468682133</v>
      </c>
      <c r="K19" s="40">
        <f t="shared" si="6"/>
        <v>0.25569573468682133</v>
      </c>
    </row>
    <row r="20" spans="1:11" x14ac:dyDescent="0.35">
      <c r="A20" s="14" t="s">
        <v>4</v>
      </c>
      <c r="B20" s="38">
        <v>19.335999999999999</v>
      </c>
      <c r="C20" s="38">
        <v>19.751000000000001</v>
      </c>
      <c r="D20" s="38">
        <f t="shared" si="7"/>
        <v>19.543500000000002</v>
      </c>
      <c r="E20" s="38">
        <v>14.587999999999999</v>
      </c>
      <c r="F20" s="38">
        <v>14.542999999999999</v>
      </c>
      <c r="G20" s="38">
        <f t="shared" si="5"/>
        <v>14.5655</v>
      </c>
      <c r="H20" s="39">
        <f t="shared" si="8"/>
        <v>-4.9780000000000015</v>
      </c>
      <c r="I20" s="39">
        <f>H20-H17</f>
        <v>1.1954999999999991</v>
      </c>
      <c r="J20" s="39">
        <f t="shared" si="9"/>
        <v>0.43663509553978336</v>
      </c>
      <c r="K20" s="40">
        <f t="shared" si="6"/>
        <v>0.43663509553978336</v>
      </c>
    </row>
    <row r="21" spans="1:11" x14ac:dyDescent="0.35">
      <c r="A21" s="14" t="s">
        <v>5</v>
      </c>
      <c r="B21" s="38">
        <v>19.416</v>
      </c>
      <c r="C21" s="38">
        <v>20.044</v>
      </c>
      <c r="D21" s="38">
        <f t="shared" si="7"/>
        <v>19.73</v>
      </c>
      <c r="E21" s="38">
        <v>17.597999999999999</v>
      </c>
      <c r="F21" s="38">
        <v>17.462</v>
      </c>
      <c r="G21" s="38">
        <f t="shared" si="5"/>
        <v>17.53</v>
      </c>
      <c r="H21" s="39">
        <f t="shared" si="8"/>
        <v>-2.1999999999999993</v>
      </c>
      <c r="I21" s="39">
        <f>H21-H17</f>
        <v>3.9735000000000014</v>
      </c>
      <c r="J21" s="39">
        <f t="shared" si="9"/>
        <v>6.3658633563794087E-2</v>
      </c>
      <c r="K21" s="40">
        <f t="shared" si="6"/>
        <v>6.3658633563794087E-2</v>
      </c>
    </row>
    <row r="22" spans="1:11" x14ac:dyDescent="0.35">
      <c r="A22" s="14" t="s">
        <v>6</v>
      </c>
      <c r="B22" s="38">
        <v>19.004000000000001</v>
      </c>
      <c r="C22" s="38">
        <v>19.271000000000001</v>
      </c>
      <c r="D22" s="38">
        <f t="shared" si="7"/>
        <v>19.137500000000003</v>
      </c>
      <c r="E22" s="38">
        <v>14.669</v>
      </c>
      <c r="F22" s="38">
        <v>14.739000000000001</v>
      </c>
      <c r="G22" s="38">
        <f t="shared" si="5"/>
        <v>14.704000000000001</v>
      </c>
      <c r="H22" s="39">
        <f t="shared" si="8"/>
        <v>-4.4335000000000022</v>
      </c>
      <c r="I22" s="39">
        <f>H22-H17</f>
        <v>1.7399999999999984</v>
      </c>
      <c r="J22" s="39">
        <f t="shared" si="9"/>
        <v>0.29936967615473253</v>
      </c>
      <c r="K22" s="40">
        <f t="shared" si="6"/>
        <v>0.29936967615473253</v>
      </c>
    </row>
    <row r="23" spans="1:11" x14ac:dyDescent="0.35">
      <c r="A23" s="14" t="s">
        <v>7</v>
      </c>
      <c r="B23" s="38">
        <v>19.122</v>
      </c>
      <c r="C23" s="38">
        <v>19.673999999999999</v>
      </c>
      <c r="D23" s="38">
        <f t="shared" si="7"/>
        <v>19.398</v>
      </c>
      <c r="E23" s="38">
        <v>16.452000000000002</v>
      </c>
      <c r="F23" s="38">
        <v>17</v>
      </c>
      <c r="G23" s="38">
        <f t="shared" si="5"/>
        <v>16.725999999999999</v>
      </c>
      <c r="H23" s="39">
        <f t="shared" si="8"/>
        <v>-2.6720000000000006</v>
      </c>
      <c r="I23" s="39">
        <f>H23-H17</f>
        <v>3.5015000000000001</v>
      </c>
      <c r="J23" s="39">
        <f t="shared" si="9"/>
        <v>8.8296496205569133E-2</v>
      </c>
      <c r="K23" s="40">
        <f t="shared" si="6"/>
        <v>8.8296496205569133E-2</v>
      </c>
    </row>
    <row r="24" spans="1:11" x14ac:dyDescent="0.35">
      <c r="A24" s="14" t="s">
        <v>8</v>
      </c>
      <c r="B24" s="38">
        <v>18.948</v>
      </c>
      <c r="C24" s="38">
        <v>19.486000000000001</v>
      </c>
      <c r="D24" s="38">
        <f t="shared" si="7"/>
        <v>19.216999999999999</v>
      </c>
      <c r="E24" s="38">
        <v>14.731999999999999</v>
      </c>
      <c r="F24" s="38">
        <v>14.78</v>
      </c>
      <c r="G24" s="38">
        <f t="shared" si="5"/>
        <v>14.756</v>
      </c>
      <c r="H24" s="39">
        <f t="shared" si="8"/>
        <v>-4.4609999999999985</v>
      </c>
      <c r="I24" s="39">
        <f>H24-H17</f>
        <v>1.7125000000000021</v>
      </c>
      <c r="J24" s="39">
        <f t="shared" si="9"/>
        <v>0.30513085954253893</v>
      </c>
      <c r="K24" s="40">
        <f t="shared" si="6"/>
        <v>0.30513085954253893</v>
      </c>
    </row>
    <row r="25" spans="1:11" x14ac:dyDescent="0.35">
      <c r="A25" s="14"/>
      <c r="B25" s="38"/>
      <c r="C25" s="38"/>
      <c r="D25" s="38"/>
      <c r="E25" s="38"/>
      <c r="F25" s="38"/>
      <c r="G25" s="38"/>
      <c r="H25" s="39"/>
      <c r="I25" s="39"/>
      <c r="J25" s="42"/>
      <c r="K25" s="43"/>
    </row>
    <row r="26" spans="1:11" x14ac:dyDescent="0.35">
      <c r="A26" s="41"/>
      <c r="B26" s="41"/>
      <c r="C26" s="41"/>
      <c r="D26" s="41"/>
      <c r="E26" s="44" t="s">
        <v>111</v>
      </c>
      <c r="F26" s="44"/>
      <c r="G26" s="44"/>
      <c r="H26" s="41"/>
      <c r="I26" s="41"/>
      <c r="J26" s="41"/>
      <c r="K26" s="41"/>
    </row>
    <row r="27" spans="1:11" x14ac:dyDescent="0.35">
      <c r="A27" s="35" t="s">
        <v>101</v>
      </c>
      <c r="B27" s="35" t="s">
        <v>112</v>
      </c>
      <c r="C27" s="35" t="s">
        <v>113</v>
      </c>
      <c r="D27" s="35" t="s">
        <v>114</v>
      </c>
      <c r="E27" s="35" t="s">
        <v>115</v>
      </c>
      <c r="F27" s="35" t="s">
        <v>116</v>
      </c>
      <c r="G27" s="35" t="s">
        <v>117</v>
      </c>
      <c r="H27" s="35" t="s">
        <v>118</v>
      </c>
      <c r="I27" s="35" t="s">
        <v>23</v>
      </c>
      <c r="J27" s="35" t="s">
        <v>119</v>
      </c>
      <c r="K27" s="35" t="s">
        <v>120</v>
      </c>
    </row>
    <row r="28" spans="1:11" x14ac:dyDescent="0.35">
      <c r="A28" s="14" t="s">
        <v>0</v>
      </c>
      <c r="B28" s="38">
        <v>18.233000000000001</v>
      </c>
      <c r="C28" s="38">
        <v>17.818000000000001</v>
      </c>
      <c r="D28" s="38">
        <f>AVERAGE(B28:C28)</f>
        <v>18.025500000000001</v>
      </c>
      <c r="E28" s="38">
        <v>29.681000000000001</v>
      </c>
      <c r="F28" s="38">
        <v>29.446999999999999</v>
      </c>
      <c r="G28" s="38">
        <f>AVERAGE(E28:F28)</f>
        <v>29.564</v>
      </c>
      <c r="H28" s="45">
        <f>D28-G28</f>
        <v>-11.538499999999999</v>
      </c>
      <c r="I28" s="45">
        <f>H29-H28</f>
        <v>18.6435</v>
      </c>
      <c r="J28" s="39">
        <f>2^-(I28)</f>
        <v>2.4420090879355929E-6</v>
      </c>
      <c r="K28" s="40">
        <v>2.4420090879355929E-6</v>
      </c>
    </row>
    <row r="29" spans="1:11" x14ac:dyDescent="0.35">
      <c r="A29" s="14" t="s">
        <v>79</v>
      </c>
      <c r="B29" s="38">
        <v>19.835000000000001</v>
      </c>
      <c r="C29" s="38">
        <v>19.661000000000001</v>
      </c>
      <c r="D29" s="38">
        <f t="shared" ref="D29:D37" si="10">AVERAGE(B29:C29)</f>
        <v>19.748000000000001</v>
      </c>
      <c r="E29" s="38">
        <v>12.65</v>
      </c>
      <c r="F29" s="38">
        <v>12.635999999999999</v>
      </c>
      <c r="G29" s="38">
        <f t="shared" ref="G29:G37" si="11">AVERAGE(E29:F29)</f>
        <v>12.643000000000001</v>
      </c>
      <c r="H29" s="45">
        <f t="shared" ref="H29:H37" si="12">D29-G29</f>
        <v>7.1050000000000004</v>
      </c>
      <c r="I29" s="45">
        <f>H29-H29</f>
        <v>0</v>
      </c>
      <c r="J29" s="39">
        <f t="shared" ref="J29:J37" si="13">2^-(I29)</f>
        <v>1</v>
      </c>
      <c r="K29" s="40">
        <v>1</v>
      </c>
    </row>
    <row r="30" spans="1:11" x14ac:dyDescent="0.35">
      <c r="A30" s="14" t="s">
        <v>1</v>
      </c>
      <c r="B30" s="14">
        <v>21.091000000000001</v>
      </c>
      <c r="C30" s="14">
        <v>21.102</v>
      </c>
      <c r="D30" s="38">
        <f>AVERAGE(B30:C30)</f>
        <v>21.096499999999999</v>
      </c>
      <c r="E30" s="14">
        <v>14.75</v>
      </c>
      <c r="F30" s="14">
        <v>14.096</v>
      </c>
      <c r="G30" s="38">
        <f>AVERAGE(E30:F30)</f>
        <v>14.423</v>
      </c>
      <c r="H30" s="45">
        <f>D30-G30</f>
        <v>6.6734999999999989</v>
      </c>
      <c r="I30" s="45">
        <f>H29-H30</f>
        <v>0.43150000000000155</v>
      </c>
      <c r="J30" s="39">
        <f>2^-(I30)</f>
        <v>0.74149044137957332</v>
      </c>
      <c r="K30" s="40">
        <v>0.74</v>
      </c>
    </row>
    <row r="31" spans="1:11" x14ac:dyDescent="0.35">
      <c r="A31" s="14" t="s">
        <v>2</v>
      </c>
      <c r="B31" s="38">
        <v>20.137</v>
      </c>
      <c r="C31" s="38">
        <v>20.067</v>
      </c>
      <c r="D31" s="38">
        <f t="shared" si="10"/>
        <v>20.102</v>
      </c>
      <c r="E31" s="38">
        <v>13.512</v>
      </c>
      <c r="F31" s="38">
        <v>13.547000000000001</v>
      </c>
      <c r="G31" s="38">
        <f t="shared" si="11"/>
        <v>13.529500000000001</v>
      </c>
      <c r="H31" s="45">
        <f t="shared" si="12"/>
        <v>6.5724999999999998</v>
      </c>
      <c r="I31" s="45">
        <f>H29-H31</f>
        <v>0.53250000000000064</v>
      </c>
      <c r="J31" s="39">
        <f t="shared" si="13"/>
        <v>0.69135566736439691</v>
      </c>
      <c r="K31" s="40">
        <v>0.69135566736439691</v>
      </c>
    </row>
    <row r="32" spans="1:11" x14ac:dyDescent="0.35">
      <c r="A32" s="14" t="s">
        <v>3</v>
      </c>
      <c r="B32" s="38">
        <v>19.677</v>
      </c>
      <c r="C32" s="38">
        <v>19.399000000000001</v>
      </c>
      <c r="D32" s="38">
        <f t="shared" si="10"/>
        <v>19.538</v>
      </c>
      <c r="E32" s="38">
        <v>14.125</v>
      </c>
      <c r="F32" s="38">
        <v>14.071999999999999</v>
      </c>
      <c r="G32" s="38">
        <f t="shared" si="11"/>
        <v>14.0985</v>
      </c>
      <c r="H32" s="45">
        <f t="shared" si="12"/>
        <v>5.4395000000000007</v>
      </c>
      <c r="I32" s="45">
        <f>H29-H32</f>
        <v>1.6654999999999998</v>
      </c>
      <c r="J32" s="39">
        <f t="shared" si="13"/>
        <v>0.31523508111982368</v>
      </c>
      <c r="K32" s="40">
        <v>0.31523508111982368</v>
      </c>
    </row>
    <row r="33" spans="1:11" x14ac:dyDescent="0.35">
      <c r="A33" s="14" t="s">
        <v>4</v>
      </c>
      <c r="B33" s="38">
        <v>19.547999999999998</v>
      </c>
      <c r="C33" s="38">
        <v>19.390999999999998</v>
      </c>
      <c r="D33" s="38">
        <f t="shared" si="10"/>
        <v>19.469499999999996</v>
      </c>
      <c r="E33" s="38">
        <v>13.946999999999999</v>
      </c>
      <c r="F33" s="38">
        <v>14.007999999999999</v>
      </c>
      <c r="G33" s="38">
        <f t="shared" si="11"/>
        <v>13.977499999999999</v>
      </c>
      <c r="H33" s="45">
        <f t="shared" si="12"/>
        <v>5.4919999999999973</v>
      </c>
      <c r="I33" s="45">
        <f>H29-H33</f>
        <v>1.6130000000000031</v>
      </c>
      <c r="J33" s="39">
        <f t="shared" si="13"/>
        <v>0.32691783713418904</v>
      </c>
      <c r="K33" s="40">
        <v>0.32691783713418904</v>
      </c>
    </row>
    <row r="34" spans="1:11" x14ac:dyDescent="0.35">
      <c r="A34" s="14" t="s">
        <v>5</v>
      </c>
      <c r="B34" s="38">
        <v>19.619</v>
      </c>
      <c r="C34" s="38">
        <v>19.731999999999999</v>
      </c>
      <c r="D34" s="38">
        <f t="shared" si="10"/>
        <v>19.6755</v>
      </c>
      <c r="E34" s="38">
        <v>13.403</v>
      </c>
      <c r="F34" s="38">
        <v>13.332000000000001</v>
      </c>
      <c r="G34" s="38">
        <f t="shared" si="11"/>
        <v>13.3675</v>
      </c>
      <c r="H34" s="45">
        <f t="shared" si="12"/>
        <v>6.3079999999999998</v>
      </c>
      <c r="I34" s="45">
        <f>H29-H34</f>
        <v>0.7970000000000006</v>
      </c>
      <c r="J34" s="39">
        <f t="shared" si="13"/>
        <v>0.57554474566388114</v>
      </c>
      <c r="K34" s="40">
        <v>0.57554474566388114</v>
      </c>
    </row>
    <row r="35" spans="1:11" x14ac:dyDescent="0.35">
      <c r="A35" s="14" t="s">
        <v>6</v>
      </c>
      <c r="B35" s="38">
        <v>19.106000000000002</v>
      </c>
      <c r="C35" s="38">
        <v>19.053000000000001</v>
      </c>
      <c r="D35" s="38">
        <f t="shared" si="10"/>
        <v>19.079500000000003</v>
      </c>
      <c r="E35" s="38">
        <v>13.422000000000001</v>
      </c>
      <c r="F35" s="38">
        <v>13.365</v>
      </c>
      <c r="G35" s="38">
        <f t="shared" si="11"/>
        <v>13.3935</v>
      </c>
      <c r="H35" s="45">
        <f t="shared" si="12"/>
        <v>5.6860000000000035</v>
      </c>
      <c r="I35" s="45">
        <f>H29-H35</f>
        <v>1.4189999999999969</v>
      </c>
      <c r="J35" s="39">
        <f t="shared" si="13"/>
        <v>0.37397143959059831</v>
      </c>
      <c r="K35" s="40">
        <v>0.37397143959059831</v>
      </c>
    </row>
    <row r="36" spans="1:11" x14ac:dyDescent="0.35">
      <c r="A36" s="14" t="s">
        <v>7</v>
      </c>
      <c r="B36" s="38">
        <v>19.157</v>
      </c>
      <c r="C36" s="38">
        <v>19.061</v>
      </c>
      <c r="D36" s="38">
        <f t="shared" si="10"/>
        <v>19.109000000000002</v>
      </c>
      <c r="E36" s="38">
        <v>15.052</v>
      </c>
      <c r="F36" s="38">
        <v>15.128</v>
      </c>
      <c r="G36" s="38">
        <f t="shared" si="11"/>
        <v>15.09</v>
      </c>
      <c r="H36" s="45">
        <f t="shared" si="12"/>
        <v>4.0190000000000019</v>
      </c>
      <c r="I36" s="45">
        <f>H29-H36</f>
        <v>3.0859999999999985</v>
      </c>
      <c r="J36" s="39">
        <f t="shared" si="13"/>
        <v>0.11776640923810125</v>
      </c>
      <c r="K36" s="40">
        <v>0.11776640923810125</v>
      </c>
    </row>
    <row r="37" spans="1:11" x14ac:dyDescent="0.35">
      <c r="A37" s="14" t="s">
        <v>8</v>
      </c>
      <c r="B37" s="38">
        <v>19.757999999999999</v>
      </c>
      <c r="C37" s="38">
        <v>19.55</v>
      </c>
      <c r="D37" s="38">
        <f t="shared" si="10"/>
        <v>19.654</v>
      </c>
      <c r="E37" s="38">
        <v>14.214</v>
      </c>
      <c r="F37" s="38">
        <v>14.225</v>
      </c>
      <c r="G37" s="38">
        <f t="shared" si="11"/>
        <v>14.2195</v>
      </c>
      <c r="H37" s="45">
        <f t="shared" si="12"/>
        <v>5.4344999999999999</v>
      </c>
      <c r="I37" s="45">
        <f>H29-H37</f>
        <v>1.6705000000000005</v>
      </c>
      <c r="J37" s="39">
        <f t="shared" si="13"/>
        <v>0.31414445059171314</v>
      </c>
      <c r="K37" s="40">
        <v>0.31414445059171314</v>
      </c>
    </row>
    <row r="38" spans="1:11" x14ac:dyDescent="0.35">
      <c r="A38" s="14"/>
      <c r="B38" s="38"/>
      <c r="C38" s="38"/>
      <c r="D38" s="38"/>
      <c r="E38" s="38"/>
      <c r="F38" s="38"/>
      <c r="G38" s="38"/>
      <c r="H38" s="45"/>
      <c r="I38" s="45"/>
      <c r="J38" s="39"/>
      <c r="K38" s="40"/>
    </row>
    <row r="39" spans="1:11" x14ac:dyDescent="0.35">
      <c r="A39" s="14"/>
      <c r="B39" s="14"/>
      <c r="C39" s="14"/>
      <c r="D39" s="14"/>
      <c r="E39" s="46" t="s">
        <v>121</v>
      </c>
      <c r="F39" s="46"/>
      <c r="G39" s="46"/>
      <c r="H39" s="14"/>
      <c r="I39" s="14"/>
      <c r="J39" s="14"/>
      <c r="K39" s="41"/>
    </row>
    <row r="40" spans="1:11" x14ac:dyDescent="0.35">
      <c r="A40" s="35" t="s">
        <v>101</v>
      </c>
      <c r="B40" s="35" t="s">
        <v>122</v>
      </c>
      <c r="C40" s="35" t="s">
        <v>123</v>
      </c>
      <c r="D40" s="35" t="s">
        <v>124</v>
      </c>
      <c r="E40" s="35" t="s">
        <v>125</v>
      </c>
      <c r="F40" s="35" t="s">
        <v>126</v>
      </c>
      <c r="G40" s="35" t="s">
        <v>127</v>
      </c>
      <c r="H40" s="35" t="s">
        <v>118</v>
      </c>
      <c r="I40" s="35" t="s">
        <v>23</v>
      </c>
      <c r="J40" s="35" t="s">
        <v>119</v>
      </c>
      <c r="K40" s="35" t="s">
        <v>120</v>
      </c>
    </row>
    <row r="41" spans="1:11" x14ac:dyDescent="0.35">
      <c r="A41" s="14" t="s">
        <v>0</v>
      </c>
      <c r="B41" s="38">
        <v>20.356999999999999</v>
      </c>
      <c r="C41" s="38">
        <v>20.866</v>
      </c>
      <c r="D41" s="38">
        <f>AVERAGE(B41:C41)</f>
        <v>20.611499999999999</v>
      </c>
      <c r="E41" s="38">
        <v>30</v>
      </c>
      <c r="F41" s="38">
        <v>30.367999999999999</v>
      </c>
      <c r="G41" s="38">
        <f>AVERAGE(E41:F41)</f>
        <v>30.183999999999997</v>
      </c>
      <c r="H41" s="38">
        <f>D41-G41</f>
        <v>-9.572499999999998</v>
      </c>
      <c r="I41" s="38">
        <f>H42-H41</f>
        <v>16.323</v>
      </c>
      <c r="J41" s="39">
        <f>2^-(I41)</f>
        <v>1.2197964940681043E-5</v>
      </c>
      <c r="K41" s="47">
        <v>1.2197964940681043E-5</v>
      </c>
    </row>
    <row r="42" spans="1:11" x14ac:dyDescent="0.35">
      <c r="A42" s="14" t="s">
        <v>79</v>
      </c>
      <c r="B42" s="38">
        <v>18.841000000000001</v>
      </c>
      <c r="C42" s="38">
        <v>19.143000000000001</v>
      </c>
      <c r="D42" s="38">
        <f t="shared" ref="D42:D50" si="14">AVERAGE(B42:C42)</f>
        <v>18.992000000000001</v>
      </c>
      <c r="E42" s="38">
        <v>12.08</v>
      </c>
      <c r="F42" s="38">
        <v>12.403</v>
      </c>
      <c r="G42" s="38">
        <f t="shared" ref="G42:G50" si="15">AVERAGE(E42:F42)</f>
        <v>12.2415</v>
      </c>
      <c r="H42" s="38">
        <f t="shared" ref="H42:H50" si="16">D42-G42</f>
        <v>6.7505000000000006</v>
      </c>
      <c r="I42" s="38">
        <f>H42-H42</f>
        <v>0</v>
      </c>
      <c r="J42" s="39">
        <f t="shared" ref="J42:J50" si="17">2^-(I42)</f>
        <v>1</v>
      </c>
      <c r="K42" s="47">
        <v>1</v>
      </c>
    </row>
    <row r="43" spans="1:11" x14ac:dyDescent="0.35">
      <c r="A43" s="14" t="s">
        <v>1</v>
      </c>
      <c r="B43" s="14">
        <v>19</v>
      </c>
      <c r="C43" s="14">
        <v>19.103000000000002</v>
      </c>
      <c r="D43" s="38">
        <f>AVERAGE(B43:C43)</f>
        <v>19.051500000000001</v>
      </c>
      <c r="E43" s="14">
        <v>12.689</v>
      </c>
      <c r="F43" s="14">
        <v>13</v>
      </c>
      <c r="G43" s="38">
        <f>AVERAGE(E43:F43)</f>
        <v>12.8445</v>
      </c>
      <c r="H43" s="38">
        <f>D43-G43</f>
        <v>6.2070000000000007</v>
      </c>
      <c r="I43" s="38">
        <f>H42-H43</f>
        <v>0.54349999999999987</v>
      </c>
      <c r="J43" s="39">
        <f>2^-(I43)</f>
        <v>0.68610438875626145</v>
      </c>
      <c r="K43" s="40">
        <f>2^-(J43)</f>
        <v>0.62152986093042872</v>
      </c>
    </row>
    <row r="44" spans="1:11" x14ac:dyDescent="0.35">
      <c r="A44" s="14" t="s">
        <v>2</v>
      </c>
      <c r="B44" s="38">
        <v>20.097000000000001</v>
      </c>
      <c r="C44" s="38">
        <v>20.035</v>
      </c>
      <c r="D44" s="38">
        <f t="shared" si="14"/>
        <v>20.066000000000003</v>
      </c>
      <c r="E44" s="38">
        <v>14.012</v>
      </c>
      <c r="F44" s="38">
        <v>14.247999999999999</v>
      </c>
      <c r="G44" s="38">
        <f t="shared" si="15"/>
        <v>14.129999999999999</v>
      </c>
      <c r="H44" s="38">
        <f t="shared" si="16"/>
        <v>5.9360000000000035</v>
      </c>
      <c r="I44" s="45">
        <f>H42-H44</f>
        <v>0.81449999999999712</v>
      </c>
      <c r="J44" s="39">
        <f t="shared" si="17"/>
        <v>0.56860551612860122</v>
      </c>
      <c r="K44" s="47">
        <v>0.56860551612860122</v>
      </c>
    </row>
    <row r="45" spans="1:11" x14ac:dyDescent="0.35">
      <c r="A45" s="14" t="s">
        <v>3</v>
      </c>
      <c r="B45" s="38">
        <v>19.443999999999999</v>
      </c>
      <c r="C45" s="38">
        <v>19.64</v>
      </c>
      <c r="D45" s="38">
        <f t="shared" si="14"/>
        <v>19.542000000000002</v>
      </c>
      <c r="E45" s="38">
        <v>14.53</v>
      </c>
      <c r="F45" s="38">
        <v>14.909000000000001</v>
      </c>
      <c r="G45" s="38">
        <f t="shared" si="15"/>
        <v>14.7195</v>
      </c>
      <c r="H45" s="38">
        <f t="shared" si="16"/>
        <v>4.8225000000000016</v>
      </c>
      <c r="I45" s="45">
        <f>H42-H45</f>
        <v>1.927999999999999</v>
      </c>
      <c r="J45" s="39">
        <f t="shared" si="17"/>
        <v>0.26279322727192683</v>
      </c>
      <c r="K45" s="47">
        <v>0.26279322727192683</v>
      </c>
    </row>
    <row r="46" spans="1:11" x14ac:dyDescent="0.35">
      <c r="A46" s="14" t="s">
        <v>4</v>
      </c>
      <c r="B46" s="38">
        <v>21</v>
      </c>
      <c r="C46" s="38">
        <v>20.420999999999999</v>
      </c>
      <c r="D46" s="38">
        <f t="shared" si="14"/>
        <v>20.7105</v>
      </c>
      <c r="E46" s="38">
        <v>15.454000000000001</v>
      </c>
      <c r="F46" s="38">
        <v>15.3</v>
      </c>
      <c r="G46" s="38">
        <f t="shared" si="15"/>
        <v>15.377000000000001</v>
      </c>
      <c r="H46" s="38">
        <f t="shared" si="16"/>
        <v>5.333499999999999</v>
      </c>
      <c r="I46" s="45">
        <f>H42-H46</f>
        <v>1.4170000000000016</v>
      </c>
      <c r="J46" s="39">
        <f t="shared" si="17"/>
        <v>0.37449023360604511</v>
      </c>
      <c r="K46" s="47">
        <v>0.37449023360604511</v>
      </c>
    </row>
    <row r="47" spans="1:11" x14ac:dyDescent="0.35">
      <c r="A47" s="14" t="s">
        <v>5</v>
      </c>
      <c r="B47" s="38">
        <v>18.908000000000001</v>
      </c>
      <c r="C47" s="38">
        <v>19.071000000000002</v>
      </c>
      <c r="D47" s="38">
        <f t="shared" si="14"/>
        <v>18.9895</v>
      </c>
      <c r="E47" s="38">
        <v>13.417</v>
      </c>
      <c r="F47" s="38">
        <v>13.643000000000001</v>
      </c>
      <c r="G47" s="38">
        <f t="shared" si="15"/>
        <v>13.530000000000001</v>
      </c>
      <c r="H47" s="38">
        <f t="shared" si="16"/>
        <v>5.4594999999999985</v>
      </c>
      <c r="I47" s="45">
        <f>H42-H47</f>
        <v>1.2910000000000021</v>
      </c>
      <c r="J47" s="39">
        <f t="shared" si="17"/>
        <v>0.40866766424414097</v>
      </c>
      <c r="K47" s="47">
        <v>0.40866766424414097</v>
      </c>
    </row>
    <row r="48" spans="1:11" x14ac:dyDescent="0.35">
      <c r="A48" s="14" t="s">
        <v>6</v>
      </c>
      <c r="B48" s="38">
        <v>19.367999999999999</v>
      </c>
      <c r="C48" s="38">
        <v>19.32</v>
      </c>
      <c r="D48" s="38">
        <f t="shared" si="14"/>
        <v>19.344000000000001</v>
      </c>
      <c r="E48" s="38">
        <v>14.891999999999999</v>
      </c>
      <c r="F48" s="38">
        <v>14.865</v>
      </c>
      <c r="G48" s="38">
        <f t="shared" si="15"/>
        <v>14.878499999999999</v>
      </c>
      <c r="H48" s="38">
        <f t="shared" si="16"/>
        <v>4.4655000000000022</v>
      </c>
      <c r="I48" s="45">
        <f>H42-H48</f>
        <v>2.2849999999999984</v>
      </c>
      <c r="J48" s="39">
        <f t="shared" si="17"/>
        <v>0.20518540220262482</v>
      </c>
      <c r="K48" s="47">
        <v>0.20518540220262482</v>
      </c>
    </row>
    <row r="49" spans="1:11" x14ac:dyDescent="0.35">
      <c r="A49" s="14" t="s">
        <v>7</v>
      </c>
      <c r="B49" s="38">
        <v>19.294</v>
      </c>
      <c r="C49" s="38">
        <v>19.3</v>
      </c>
      <c r="D49" s="38">
        <f t="shared" si="14"/>
        <v>19.297000000000001</v>
      </c>
      <c r="E49" s="38">
        <v>15.416</v>
      </c>
      <c r="F49" s="38">
        <v>15.359</v>
      </c>
      <c r="G49" s="38">
        <f t="shared" si="15"/>
        <v>15.387499999999999</v>
      </c>
      <c r="H49" s="38">
        <f t="shared" si="16"/>
        <v>3.9095000000000013</v>
      </c>
      <c r="I49" s="45">
        <f>H42-H49</f>
        <v>2.8409999999999993</v>
      </c>
      <c r="J49" s="39">
        <f t="shared" si="17"/>
        <v>0.13956412024782164</v>
      </c>
      <c r="K49" s="47">
        <v>0.13956412024782164</v>
      </c>
    </row>
    <row r="50" spans="1:11" x14ac:dyDescent="0.35">
      <c r="A50" s="14" t="s">
        <v>8</v>
      </c>
      <c r="B50" s="38">
        <v>18.561</v>
      </c>
      <c r="C50" s="38">
        <v>18.196000000000002</v>
      </c>
      <c r="D50" s="38">
        <f t="shared" si="14"/>
        <v>18.378500000000003</v>
      </c>
      <c r="E50" s="38">
        <v>12.956</v>
      </c>
      <c r="F50" s="38">
        <v>13.113</v>
      </c>
      <c r="G50" s="38">
        <f t="shared" si="15"/>
        <v>13.0345</v>
      </c>
      <c r="H50" s="38">
        <f t="shared" si="16"/>
        <v>5.344000000000003</v>
      </c>
      <c r="I50" s="45">
        <f>H42-H50</f>
        <v>1.4064999999999976</v>
      </c>
      <c r="J50" s="39">
        <f t="shared" si="17"/>
        <v>0.37722573299598766</v>
      </c>
      <c r="K50" s="47">
        <v>0.37722573299598766</v>
      </c>
    </row>
    <row r="51" spans="1:11" x14ac:dyDescent="0.3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3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35">
      <c r="A53" s="35" t="s">
        <v>101</v>
      </c>
      <c r="B53" s="48" t="s">
        <v>128</v>
      </c>
      <c r="C53" s="49" t="s">
        <v>129</v>
      </c>
      <c r="D53" s="49" t="s">
        <v>130</v>
      </c>
      <c r="E53" s="49" t="s">
        <v>131</v>
      </c>
      <c r="F53" s="49" t="s">
        <v>132</v>
      </c>
      <c r="G53" s="49" t="s">
        <v>78</v>
      </c>
      <c r="H53" s="41"/>
      <c r="I53" s="41"/>
      <c r="J53" s="41"/>
      <c r="K53" s="41"/>
    </row>
    <row r="54" spans="1:11" x14ac:dyDescent="0.35">
      <c r="A54" s="14" t="s">
        <v>0</v>
      </c>
      <c r="B54" s="43">
        <v>5.1179589267054042E-6</v>
      </c>
      <c r="C54" s="43">
        <v>2.4420090879355929E-6</v>
      </c>
      <c r="D54" s="43">
        <v>1.2197964940681043E-5</v>
      </c>
      <c r="E54" s="50">
        <v>2.8454177442530239E-5</v>
      </c>
      <c r="F54" s="43">
        <f>AVERAGE(B54:E54)</f>
        <v>1.2053027599463071E-5</v>
      </c>
      <c r="G54" s="40">
        <f>_xlfn.STDEV.P(B54:E54)</f>
        <v>1.0117874990980199E-5</v>
      </c>
      <c r="H54" s="41"/>
      <c r="I54" s="41"/>
      <c r="J54" s="41"/>
      <c r="K54" s="41"/>
    </row>
    <row r="55" spans="1:11" x14ac:dyDescent="0.35">
      <c r="A55" s="14" t="s">
        <v>79</v>
      </c>
      <c r="B55" s="43">
        <v>1</v>
      </c>
      <c r="C55" s="43">
        <v>1</v>
      </c>
      <c r="D55" s="43">
        <v>1</v>
      </c>
      <c r="E55" s="50">
        <v>1</v>
      </c>
      <c r="F55" s="43">
        <f t="shared" ref="F55" si="18">AVERAGE(B55:E55)</f>
        <v>1</v>
      </c>
      <c r="G55" s="40">
        <f>_xlfn.STDEV.P(B55:E55)</f>
        <v>0</v>
      </c>
      <c r="H55" s="41"/>
      <c r="I55" s="41"/>
      <c r="J55" s="41"/>
      <c r="K55" s="41"/>
    </row>
    <row r="56" spans="1:11" x14ac:dyDescent="0.35">
      <c r="A56" s="14" t="s">
        <v>1</v>
      </c>
      <c r="B56" s="43">
        <v>0.84498638441251439</v>
      </c>
      <c r="C56" s="47">
        <v>0.74</v>
      </c>
      <c r="D56" s="47">
        <v>0.62152986093042872</v>
      </c>
      <c r="E56" s="50">
        <v>0.82845773315689086</v>
      </c>
      <c r="F56" s="43">
        <f>AVERAGE(B56:E56)</f>
        <v>0.75874349462495849</v>
      </c>
      <c r="G56" s="40">
        <f>_xlfn.STDEV.P(B56:E56)</f>
        <v>8.8708526866655021E-2</v>
      </c>
      <c r="H56" s="41"/>
      <c r="I56" s="41"/>
      <c r="J56" s="41"/>
      <c r="K56" s="41"/>
    </row>
    <row r="57" spans="1:11" x14ac:dyDescent="0.35">
      <c r="A57" s="14" t="s">
        <v>2</v>
      </c>
      <c r="B57" s="43">
        <v>0.58743453962901881</v>
      </c>
      <c r="C57" s="43">
        <v>0.69135566736439691</v>
      </c>
      <c r="D57" s="43">
        <v>0.56860551612860122</v>
      </c>
      <c r="E57" s="50"/>
      <c r="F57" s="43">
        <f>AVERAGE(B57:D57)</f>
        <v>0.61579857437400565</v>
      </c>
      <c r="G57" s="40">
        <f>_xlfn.STDEV.P(B57:D57)</f>
        <v>5.3977086233350249E-2</v>
      </c>
      <c r="H57" s="41"/>
      <c r="I57" s="41"/>
      <c r="J57" s="41"/>
      <c r="K57" s="41"/>
    </row>
    <row r="58" spans="1:11" x14ac:dyDescent="0.35">
      <c r="A58" s="14" t="s">
        <v>3</v>
      </c>
      <c r="B58" s="43">
        <v>0.33786059440470295</v>
      </c>
      <c r="C58" s="43">
        <v>0.31523508111982368</v>
      </c>
      <c r="D58" s="43">
        <v>0.26279322727192683</v>
      </c>
      <c r="E58" s="50">
        <v>0.25569573468682133</v>
      </c>
      <c r="F58" s="43">
        <f t="shared" ref="F58:F63" si="19">AVERAGE(B58:E58)</f>
        <v>0.2928961593708187</v>
      </c>
      <c r="G58" s="40">
        <f>_xlfn.STDEV.P(B58:E58)</f>
        <v>3.4680275231191854E-2</v>
      </c>
      <c r="H58" s="41"/>
      <c r="I58" s="41"/>
      <c r="J58" s="41"/>
      <c r="K58" s="41"/>
    </row>
    <row r="59" spans="1:11" x14ac:dyDescent="0.35">
      <c r="A59" s="14" t="s">
        <v>4</v>
      </c>
      <c r="B59" s="43">
        <v>0.30344353735667218</v>
      </c>
      <c r="C59" s="43">
        <v>0.32691783713418904</v>
      </c>
      <c r="D59" s="43">
        <v>0.37449023360604511</v>
      </c>
      <c r="E59" s="50">
        <v>0.43663509553978336</v>
      </c>
      <c r="F59" s="43">
        <f t="shared" si="19"/>
        <v>0.36037167590917241</v>
      </c>
      <c r="G59" s="40">
        <f t="shared" ref="G59:G63" si="20">_xlfn.STDEV.P(B59:E59)</f>
        <v>5.0929890862414638E-2</v>
      </c>
      <c r="H59" s="41"/>
      <c r="I59" s="41"/>
      <c r="J59" s="41"/>
      <c r="K59" s="41"/>
    </row>
    <row r="60" spans="1:11" x14ac:dyDescent="0.35">
      <c r="A60" s="14" t="s">
        <v>5</v>
      </c>
      <c r="B60" s="43">
        <v>0.54999865663910819</v>
      </c>
      <c r="C60" s="43">
        <v>0.57554474566388114</v>
      </c>
      <c r="D60" s="43">
        <v>0.40866766424414097</v>
      </c>
      <c r="E60" s="47">
        <v>0.57554474566388114</v>
      </c>
      <c r="F60" s="43">
        <f t="shared" si="19"/>
        <v>0.52743895305275279</v>
      </c>
      <c r="G60" s="40">
        <f t="shared" si="20"/>
        <v>6.936118121228331E-2</v>
      </c>
      <c r="H60" s="41"/>
      <c r="I60" s="41"/>
      <c r="J60" s="41"/>
      <c r="K60" s="41"/>
    </row>
    <row r="61" spans="1:11" x14ac:dyDescent="0.35">
      <c r="A61" s="14" t="s">
        <v>6</v>
      </c>
      <c r="B61" s="43">
        <v>0.3311369710431063</v>
      </c>
      <c r="C61" s="43">
        <v>0.37397143959059831</v>
      </c>
      <c r="D61" s="43">
        <v>0.20518540220262482</v>
      </c>
      <c r="E61" s="50">
        <v>0.29936967615473253</v>
      </c>
      <c r="F61" s="43">
        <f t="shared" si="19"/>
        <v>0.3024158722477655</v>
      </c>
      <c r="G61" s="40">
        <f t="shared" si="20"/>
        <v>6.2064773321109018E-2</v>
      </c>
      <c r="H61" s="41"/>
      <c r="I61" s="41"/>
      <c r="J61" s="41"/>
      <c r="K61" s="41"/>
    </row>
    <row r="62" spans="1:11" x14ac:dyDescent="0.35">
      <c r="A62" s="14" t="s">
        <v>7</v>
      </c>
      <c r="B62" s="43">
        <v>0.12731726712758837</v>
      </c>
      <c r="C62" s="43">
        <v>0.11776640923810125</v>
      </c>
      <c r="D62" s="43">
        <v>0.13956412024782164</v>
      </c>
      <c r="E62" s="50">
        <v>8.8296496205569133E-2</v>
      </c>
      <c r="F62" s="43">
        <f t="shared" si="19"/>
        <v>0.11823607320477009</v>
      </c>
      <c r="G62" s="40">
        <f t="shared" si="20"/>
        <v>1.8933782829027627E-2</v>
      </c>
      <c r="H62" s="41"/>
      <c r="I62" s="41"/>
      <c r="J62" s="41"/>
      <c r="K62" s="41"/>
    </row>
    <row r="63" spans="1:11" x14ac:dyDescent="0.35">
      <c r="A63" s="14" t="s">
        <v>8</v>
      </c>
      <c r="B63" s="43">
        <v>0.31349188429294567</v>
      </c>
      <c r="C63" s="43">
        <v>0.31414445059171314</v>
      </c>
      <c r="D63" s="43">
        <v>0.37722573299598766</v>
      </c>
      <c r="E63" s="50">
        <v>0.30513085954253893</v>
      </c>
      <c r="F63" s="43">
        <f t="shared" si="19"/>
        <v>0.3274982318557963</v>
      </c>
      <c r="G63" s="40">
        <f t="shared" si="20"/>
        <v>2.8929331827523927E-2</v>
      </c>
      <c r="H63" s="41"/>
      <c r="I63" s="41"/>
      <c r="J63" s="41"/>
      <c r="K63" s="41"/>
    </row>
    <row r="65" spans="1:11" x14ac:dyDescent="0.35">
      <c r="A65" s="16"/>
      <c r="B65" s="51"/>
      <c r="C65" s="51"/>
      <c r="D65" s="51"/>
      <c r="E65" s="17"/>
      <c r="F65" s="17"/>
      <c r="G65" s="51"/>
      <c r="H65" s="52"/>
      <c r="I65" s="53"/>
      <c r="J65" s="54"/>
      <c r="K65" s="55"/>
    </row>
    <row r="66" spans="1:11" x14ac:dyDescent="0.35">
      <c r="A66" s="16"/>
      <c r="B66" s="51"/>
      <c r="C66" s="51"/>
      <c r="D66" s="51"/>
      <c r="E66" s="17"/>
      <c r="F66" s="17"/>
      <c r="G66" s="51"/>
      <c r="H66" s="52"/>
      <c r="I66" s="53"/>
      <c r="J66" s="54"/>
      <c r="K66" s="55"/>
    </row>
    <row r="67" spans="1:11" x14ac:dyDescent="0.35">
      <c r="A67" s="16"/>
      <c r="B67" s="51"/>
      <c r="C67" s="51"/>
      <c r="D67" s="51"/>
      <c r="E67" s="17"/>
      <c r="F67" s="17"/>
      <c r="G67" s="51"/>
      <c r="H67" s="52"/>
      <c r="I67" s="53"/>
      <c r="J67" s="54"/>
      <c r="K67" s="55"/>
    </row>
    <row r="68" spans="1:11" x14ac:dyDescent="0.35">
      <c r="A68" s="16"/>
      <c r="B68" s="51"/>
      <c r="C68" s="51"/>
      <c r="D68" s="51"/>
      <c r="E68" s="17"/>
      <c r="F68" s="17"/>
      <c r="G68" s="51"/>
      <c r="H68" s="52"/>
      <c r="I68" s="53"/>
      <c r="J68" s="54"/>
      <c r="K68" s="55"/>
    </row>
    <row r="69" spans="1:11" x14ac:dyDescent="0.35">
      <c r="A69" s="16"/>
      <c r="B69" s="51"/>
      <c r="C69" s="51"/>
      <c r="D69" s="51"/>
      <c r="E69" s="17"/>
      <c r="F69" s="17"/>
      <c r="G69" s="51"/>
      <c r="H69" s="52"/>
      <c r="I69" s="53"/>
      <c r="J69" s="54"/>
      <c r="K69" s="55"/>
    </row>
    <row r="70" spans="1:11" x14ac:dyDescent="0.35">
      <c r="A70" s="16"/>
      <c r="B70" s="51"/>
      <c r="C70" s="51"/>
      <c r="D70" s="51"/>
      <c r="E70" s="17"/>
      <c r="F70" s="17"/>
      <c r="G70" s="51"/>
      <c r="H70" s="52"/>
      <c r="I70" s="53"/>
      <c r="J70" s="54"/>
      <c r="K70" s="55"/>
    </row>
  </sheetData>
  <mergeCells count="2">
    <mergeCell ref="E26:G26"/>
    <mergeCell ref="E39:G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51D0-E54B-4A70-A004-1FD32B0D45ED}">
  <dimension ref="A4:H10"/>
  <sheetViews>
    <sheetView zoomScale="130" zoomScaleNormal="130" workbookViewId="0">
      <selection activeCell="D7" sqref="D7"/>
    </sheetView>
  </sheetViews>
  <sheetFormatPr defaultRowHeight="14.5" x14ac:dyDescent="0.35"/>
  <sheetData>
    <row r="4" spans="1:8" x14ac:dyDescent="0.35">
      <c r="C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9</v>
      </c>
    </row>
    <row r="5" spans="1:8" x14ac:dyDescent="0.35">
      <c r="A5">
        <v>34</v>
      </c>
      <c r="B5" s="1" t="s">
        <v>4</v>
      </c>
      <c r="C5" s="1">
        <v>6</v>
      </c>
      <c r="D5" s="1">
        <v>2</v>
      </c>
      <c r="E5">
        <v>3</v>
      </c>
      <c r="F5">
        <v>16</v>
      </c>
      <c r="G5">
        <v>7</v>
      </c>
      <c r="H5">
        <f>SUM(C5:G5)</f>
        <v>34</v>
      </c>
    </row>
    <row r="6" spans="1:8" x14ac:dyDescent="0.35">
      <c r="A6">
        <v>36</v>
      </c>
      <c r="B6" s="1" t="s">
        <v>3</v>
      </c>
      <c r="C6" s="1">
        <v>6</v>
      </c>
      <c r="D6" s="1">
        <v>2</v>
      </c>
      <c r="E6">
        <v>2</v>
      </c>
      <c r="F6">
        <v>21</v>
      </c>
      <c r="G6">
        <v>5</v>
      </c>
      <c r="H6">
        <f t="shared" ref="H6:H8" si="0">SUM(C6:G6)</f>
        <v>36</v>
      </c>
    </row>
    <row r="7" spans="1:8" x14ac:dyDescent="0.35">
      <c r="A7">
        <v>23</v>
      </c>
      <c r="B7" s="1" t="s">
        <v>5</v>
      </c>
      <c r="C7" s="1">
        <v>0</v>
      </c>
      <c r="D7" s="1">
        <v>2</v>
      </c>
      <c r="E7" s="1">
        <v>1</v>
      </c>
      <c r="F7" s="1">
        <v>16</v>
      </c>
      <c r="G7" s="1">
        <v>3</v>
      </c>
      <c r="H7">
        <f t="shared" si="0"/>
        <v>22</v>
      </c>
    </row>
    <row r="8" spans="1:8" x14ac:dyDescent="0.35">
      <c r="A8">
        <v>15</v>
      </c>
      <c r="B8" s="1" t="s">
        <v>6</v>
      </c>
      <c r="C8" s="1">
        <v>0</v>
      </c>
      <c r="D8" s="1">
        <v>0</v>
      </c>
      <c r="E8">
        <v>2</v>
      </c>
      <c r="F8">
        <v>13</v>
      </c>
      <c r="G8">
        <v>0</v>
      </c>
      <c r="H8">
        <f t="shared" si="0"/>
        <v>15</v>
      </c>
    </row>
    <row r="9" spans="1:8" x14ac:dyDescent="0.35">
      <c r="A9">
        <v>12</v>
      </c>
      <c r="B9" s="1" t="s">
        <v>7</v>
      </c>
      <c r="C9" s="1">
        <v>0</v>
      </c>
      <c r="D9" s="1">
        <v>0</v>
      </c>
      <c r="E9">
        <v>2</v>
      </c>
      <c r="F9">
        <v>7</v>
      </c>
      <c r="G9">
        <v>3</v>
      </c>
      <c r="H9">
        <f>SUM(D9:G9)</f>
        <v>12</v>
      </c>
    </row>
    <row r="10" spans="1:8" x14ac:dyDescent="0.35">
      <c r="A10">
        <v>22</v>
      </c>
      <c r="B10" s="1" t="s">
        <v>8</v>
      </c>
      <c r="C10" s="1">
        <v>0</v>
      </c>
      <c r="D10" s="1">
        <v>0</v>
      </c>
      <c r="E10">
        <v>1</v>
      </c>
      <c r="F10">
        <v>14</v>
      </c>
      <c r="G10">
        <v>7</v>
      </c>
      <c r="H10">
        <f>SUM(D10:G10)</f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Fig5C-FLP</vt:lpstr>
      <vt:lpstr>Fig5C-1.5kb_KP-like</vt:lpstr>
      <vt:lpstr>Fig5C-Har-P</vt:lpstr>
      <vt:lpstr>Fig5D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2019-07-10T14:58:19Z</dcterms:modified>
</cp:coreProperties>
</file>