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u\Labwork_BUMC\Projects\SuperP_HarP_project\paperdraft_20190915\SourceDataFiles\"/>
    </mc:Choice>
  </mc:AlternateContent>
  <xr:revisionPtr revIDLastSave="0" documentId="13_ncr:1_{7C1EE18C-0378-406F-B60A-DB4413C613E7}" xr6:coauthVersionLast="45" xr6:coauthVersionMax="45" xr10:uidLastSave="{00000000-0000-0000-0000-000000000000}"/>
  <bookViews>
    <workbookView xWindow="6650" yWindow="5480" windowWidth="19290" windowHeight="13890" tabRatio="497" xr2:uid="{00000000-000D-0000-FFFF-FFFF00000000}"/>
  </bookViews>
  <sheets>
    <sheet name="Fig7S1A" sheetId="3" r:id="rId1"/>
    <sheet name="Fig7S1B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5" l="1"/>
  <c r="D36" i="5"/>
  <c r="E35" i="5"/>
  <c r="D35" i="5"/>
  <c r="E34" i="5"/>
  <c r="D34" i="5"/>
  <c r="E33" i="5"/>
  <c r="D33" i="5"/>
  <c r="C25" i="5"/>
  <c r="C24" i="5"/>
  <c r="C23" i="5"/>
  <c r="C22" i="5"/>
  <c r="C21" i="5"/>
  <c r="C20" i="5"/>
  <c r="C19" i="5"/>
  <c r="C18" i="5"/>
  <c r="C17" i="5"/>
  <c r="C16" i="5"/>
  <c r="C15" i="5"/>
  <c r="C14" i="5"/>
  <c r="N42" i="3" l="1"/>
  <c r="M42" i="3"/>
  <c r="O42" i="3" s="1"/>
  <c r="P42" i="3" s="1"/>
  <c r="Q42" i="3" s="1"/>
  <c r="I42" i="3"/>
  <c r="H42" i="3"/>
  <c r="N41" i="3"/>
  <c r="R41" i="3" s="1"/>
  <c r="S41" i="3" s="1"/>
  <c r="M41" i="3"/>
  <c r="I41" i="3"/>
  <c r="H41" i="3"/>
  <c r="O41" i="3" s="1"/>
  <c r="P41" i="3" s="1"/>
  <c r="Q41" i="3" s="1"/>
  <c r="N40" i="3"/>
  <c r="R40" i="3" s="1"/>
  <c r="S40" i="3" s="1"/>
  <c r="M40" i="3"/>
  <c r="O40" i="3" s="1"/>
  <c r="P40" i="3" s="1"/>
  <c r="Q40" i="3" s="1"/>
  <c r="I40" i="3"/>
  <c r="H40" i="3"/>
  <c r="N39" i="3"/>
  <c r="R39" i="3" s="1"/>
  <c r="S39" i="3" s="1"/>
  <c r="M39" i="3"/>
  <c r="O39" i="3" s="1"/>
  <c r="P39" i="3" s="1"/>
  <c r="Q39" i="3" s="1"/>
  <c r="I39" i="3"/>
  <c r="H39" i="3"/>
  <c r="N38" i="3"/>
  <c r="R38" i="3" s="1"/>
  <c r="S38" i="3" s="1"/>
  <c r="M38" i="3"/>
  <c r="O38" i="3" s="1"/>
  <c r="P38" i="3" s="1"/>
  <c r="Q38" i="3" s="1"/>
  <c r="I38" i="3"/>
  <c r="H38" i="3"/>
  <c r="N36" i="3"/>
  <c r="M36" i="3"/>
  <c r="O36" i="3" s="1"/>
  <c r="P36" i="3" s="1"/>
  <c r="Q36" i="3" s="1"/>
  <c r="I36" i="3"/>
  <c r="H36" i="3"/>
  <c r="N35" i="3"/>
  <c r="R35" i="3" s="1"/>
  <c r="S35" i="3" s="1"/>
  <c r="M35" i="3"/>
  <c r="O35" i="3" s="1"/>
  <c r="P35" i="3" s="1"/>
  <c r="Q35" i="3" s="1"/>
  <c r="I35" i="3"/>
  <c r="H35" i="3"/>
  <c r="N34" i="3"/>
  <c r="R34" i="3" s="1"/>
  <c r="S34" i="3" s="1"/>
  <c r="M34" i="3"/>
  <c r="I34" i="3"/>
  <c r="H34" i="3"/>
  <c r="O34" i="3" s="1"/>
  <c r="N33" i="3"/>
  <c r="R33" i="3" s="1"/>
  <c r="S33" i="3" s="1"/>
  <c r="M33" i="3"/>
  <c r="O33" i="3" s="1"/>
  <c r="I33" i="3"/>
  <c r="H33" i="3"/>
  <c r="N32" i="3"/>
  <c r="R32" i="3" s="1"/>
  <c r="S32" i="3" s="1"/>
  <c r="M32" i="3"/>
  <c r="O32" i="3" s="1"/>
  <c r="P32" i="3" s="1"/>
  <c r="Q32" i="3" s="1"/>
  <c r="I32" i="3"/>
  <c r="H32" i="3"/>
  <c r="N28" i="3"/>
  <c r="M28" i="3"/>
  <c r="O28" i="3" s="1"/>
  <c r="P28" i="3" s="1"/>
  <c r="Q28" i="3" s="1"/>
  <c r="I28" i="3"/>
  <c r="H28" i="3"/>
  <c r="N27" i="3"/>
  <c r="R27" i="3" s="1"/>
  <c r="S27" i="3" s="1"/>
  <c r="M27" i="3"/>
  <c r="O27" i="3" s="1"/>
  <c r="P27" i="3" s="1"/>
  <c r="Q27" i="3" s="1"/>
  <c r="I27" i="3"/>
  <c r="H27" i="3"/>
  <c r="N26" i="3"/>
  <c r="R26" i="3" s="1"/>
  <c r="S26" i="3" s="1"/>
  <c r="M26" i="3"/>
  <c r="I26" i="3"/>
  <c r="H26" i="3"/>
  <c r="O26" i="3" s="1"/>
  <c r="P26" i="3" s="1"/>
  <c r="Q26" i="3" s="1"/>
  <c r="N25" i="3"/>
  <c r="R25" i="3" s="1"/>
  <c r="S25" i="3" s="1"/>
  <c r="M25" i="3"/>
  <c r="I25" i="3"/>
  <c r="H25" i="3"/>
  <c r="O25" i="3" s="1"/>
  <c r="P25" i="3" s="1"/>
  <c r="Q25" i="3" s="1"/>
  <c r="N24" i="3"/>
  <c r="R24" i="3" s="1"/>
  <c r="S24" i="3" s="1"/>
  <c r="M24" i="3"/>
  <c r="O24" i="3" s="1"/>
  <c r="P24" i="3" s="1"/>
  <c r="Q24" i="3" s="1"/>
  <c r="I24" i="3"/>
  <c r="H24" i="3"/>
  <c r="N22" i="3"/>
  <c r="M22" i="3"/>
  <c r="I22" i="3"/>
  <c r="H22" i="3"/>
  <c r="O22" i="3" s="1"/>
  <c r="P22" i="3" s="1"/>
  <c r="Q22" i="3" s="1"/>
  <c r="N21" i="3"/>
  <c r="R21" i="3" s="1"/>
  <c r="S21" i="3" s="1"/>
  <c r="M21" i="3"/>
  <c r="O21" i="3" s="1"/>
  <c r="I21" i="3"/>
  <c r="H21" i="3"/>
  <c r="N20" i="3"/>
  <c r="R20" i="3" s="1"/>
  <c r="S20" i="3" s="1"/>
  <c r="M20" i="3"/>
  <c r="O20" i="3" s="1"/>
  <c r="I20" i="3"/>
  <c r="H20" i="3"/>
  <c r="N19" i="3"/>
  <c r="R19" i="3" s="1"/>
  <c r="S19" i="3" s="1"/>
  <c r="M19" i="3"/>
  <c r="O19" i="3" s="1"/>
  <c r="I19" i="3"/>
  <c r="H19" i="3"/>
  <c r="N18" i="3"/>
  <c r="R18" i="3" s="1"/>
  <c r="S18" i="3" s="1"/>
  <c r="M18" i="3"/>
  <c r="I18" i="3"/>
  <c r="H18" i="3"/>
  <c r="O18" i="3" s="1"/>
  <c r="P18" i="3" s="1"/>
  <c r="Q18" i="3" s="1"/>
  <c r="N14" i="3"/>
  <c r="M14" i="3"/>
  <c r="O14" i="3" s="1"/>
  <c r="P14" i="3" s="1"/>
  <c r="Q14" i="3" s="1"/>
  <c r="I14" i="3"/>
  <c r="H14" i="3"/>
  <c r="N13" i="3"/>
  <c r="R13" i="3" s="1"/>
  <c r="S13" i="3" s="1"/>
  <c r="M13" i="3"/>
  <c r="I13" i="3"/>
  <c r="H13" i="3"/>
  <c r="O13" i="3" s="1"/>
  <c r="P13" i="3" s="1"/>
  <c r="Q13" i="3" s="1"/>
  <c r="N12" i="3"/>
  <c r="R12" i="3" s="1"/>
  <c r="S12" i="3" s="1"/>
  <c r="M12" i="3"/>
  <c r="O12" i="3" s="1"/>
  <c r="P12" i="3" s="1"/>
  <c r="Q12" i="3" s="1"/>
  <c r="I12" i="3"/>
  <c r="H12" i="3"/>
  <c r="N11" i="3"/>
  <c r="R11" i="3" s="1"/>
  <c r="S11" i="3" s="1"/>
  <c r="M11" i="3"/>
  <c r="O11" i="3" s="1"/>
  <c r="P11" i="3" s="1"/>
  <c r="Q11" i="3" s="1"/>
  <c r="I11" i="3"/>
  <c r="H11" i="3"/>
  <c r="N10" i="3"/>
  <c r="R10" i="3" s="1"/>
  <c r="S10" i="3" s="1"/>
  <c r="M10" i="3"/>
  <c r="O10" i="3" s="1"/>
  <c r="P10" i="3" s="1"/>
  <c r="Q10" i="3" s="1"/>
  <c r="I10" i="3"/>
  <c r="H10" i="3"/>
  <c r="N8" i="3"/>
  <c r="M8" i="3"/>
  <c r="O8" i="3" s="1"/>
  <c r="P8" i="3" s="1"/>
  <c r="Q8" i="3" s="1"/>
  <c r="I8" i="3"/>
  <c r="H8" i="3"/>
  <c r="N7" i="3"/>
  <c r="R7" i="3" s="1"/>
  <c r="S7" i="3" s="1"/>
  <c r="M7" i="3"/>
  <c r="O7" i="3" s="1"/>
  <c r="P7" i="3" s="1"/>
  <c r="Q7" i="3" s="1"/>
  <c r="I7" i="3"/>
  <c r="H7" i="3"/>
  <c r="N6" i="3"/>
  <c r="R6" i="3" s="1"/>
  <c r="S6" i="3" s="1"/>
  <c r="M6" i="3"/>
  <c r="I6" i="3"/>
  <c r="H6" i="3"/>
  <c r="O6" i="3" s="1"/>
  <c r="P6" i="3" s="1"/>
  <c r="Q6" i="3" s="1"/>
  <c r="N5" i="3"/>
  <c r="R5" i="3" s="1"/>
  <c r="S5" i="3" s="1"/>
  <c r="M5" i="3"/>
  <c r="O5" i="3" s="1"/>
  <c r="P5" i="3" s="1"/>
  <c r="Q5" i="3" s="1"/>
  <c r="I5" i="3"/>
  <c r="H5" i="3"/>
  <c r="N4" i="3"/>
  <c r="R4" i="3" s="1"/>
  <c r="S4" i="3" s="1"/>
  <c r="M4" i="3"/>
  <c r="O4" i="3" s="1"/>
  <c r="P4" i="3" s="1"/>
  <c r="Q4" i="3" s="1"/>
  <c r="I4" i="3"/>
  <c r="H4" i="3"/>
  <c r="P19" i="3" l="1"/>
  <c r="Q19" i="3" s="1"/>
  <c r="P20" i="3"/>
  <c r="Q20" i="3" s="1"/>
  <c r="P21" i="3"/>
  <c r="Q21" i="3" s="1"/>
  <c r="P34" i="3"/>
  <c r="Q34" i="3" s="1"/>
  <c r="P33" i="3"/>
  <c r="Q33" i="3" s="1"/>
</calcChain>
</file>

<file path=xl/sharedStrings.xml><?xml version="1.0" encoding="utf-8"?>
<sst xmlns="http://schemas.openxmlformats.org/spreadsheetml/2006/main" count="292" uniqueCount="71">
  <si>
    <t>Date</t>
  </si>
  <si>
    <t>Female in cross</t>
  </si>
  <si>
    <t>Male in cross</t>
  </si>
  <si>
    <t>Dead pupae</t>
  </si>
  <si>
    <t>[P(Δ2-3)]H</t>
  </si>
  <si>
    <r>
      <rPr>
        <b/>
        <i/>
        <u/>
        <sz val="12"/>
        <color theme="1"/>
        <rFont val="Calibri"/>
        <family val="2"/>
        <scheme val="minor"/>
      </rPr>
      <t>P</t>
    </r>
    <r>
      <rPr>
        <b/>
        <u/>
        <sz val="12"/>
        <color theme="1"/>
        <rFont val="Calibri"/>
        <family val="2"/>
        <scheme val="minor"/>
      </rPr>
      <t>-element IVS3 splicing normalized to Dmel_rp49</t>
    </r>
  </si>
  <si>
    <t>Cross</t>
  </si>
  <si>
    <t>Tissue</t>
  </si>
  <si>
    <t>rp49_Ct1</t>
  </si>
  <si>
    <t>rp49_Ct2</t>
  </si>
  <si>
    <t>rp49_Ct3</t>
  </si>
  <si>
    <t>rp49_AvgCt</t>
  </si>
  <si>
    <t>rp49_Stdev</t>
  </si>
  <si>
    <t>IVS3_Ct1</t>
  </si>
  <si>
    <t>IVS3_Ct2</t>
  </si>
  <si>
    <t>IVS3_Ct3</t>
  </si>
  <si>
    <t>IVS3_AvgCt</t>
  </si>
  <si>
    <t>IVS3_Stdev</t>
  </si>
  <si>
    <t>dCt</t>
  </si>
  <si>
    <t>ddCt</t>
  </si>
  <si>
    <t>Fold Change</t>
  </si>
  <si>
    <t>StDev prop1</t>
  </si>
  <si>
    <t>StDev prop2</t>
  </si>
  <si>
    <t>Fold change</t>
  </si>
  <si>
    <t>std Error</t>
  </si>
  <si>
    <t>delta2-3 x Har</t>
  </si>
  <si>
    <t>carc</t>
  </si>
  <si>
    <t>IVS3-carc</t>
  </si>
  <si>
    <t>delta2-3</t>
  </si>
  <si>
    <t>yw x Har</t>
  </si>
  <si>
    <t>delta2-3 x HISR-D 51</t>
  </si>
  <si>
    <t>yw x HISR-D 51</t>
  </si>
  <si>
    <t xml:space="preserve">ovary </t>
  </si>
  <si>
    <t>IVS3-ovary</t>
  </si>
  <si>
    <r>
      <rPr>
        <b/>
        <i/>
        <u/>
        <sz val="12"/>
        <color theme="1"/>
        <rFont val="Calibri"/>
        <family val="2"/>
        <scheme val="minor"/>
      </rPr>
      <t>P</t>
    </r>
    <r>
      <rPr>
        <b/>
        <u/>
        <sz val="12"/>
        <color theme="1"/>
        <rFont val="Calibri"/>
        <family val="2"/>
        <scheme val="minor"/>
      </rPr>
      <t>-element ORF-2 normalized to Dmel_rp49</t>
    </r>
  </si>
  <si>
    <t>ORF2-carc</t>
  </si>
  <si>
    <t>ORF-2_Ct1</t>
  </si>
  <si>
    <t>ORF3_Ct2</t>
  </si>
  <si>
    <t>ORF-2_Ct3</t>
  </si>
  <si>
    <t>ORF-2_AvgCt</t>
  </si>
  <si>
    <t>ORF-2_Stdev</t>
  </si>
  <si>
    <t>ORF2-ovary</t>
  </si>
  <si>
    <t>ORF3-carc</t>
  </si>
  <si>
    <r>
      <rPr>
        <b/>
        <i/>
        <u/>
        <sz val="12"/>
        <color theme="1"/>
        <rFont val="Calibri"/>
        <family val="2"/>
        <scheme val="minor"/>
      </rPr>
      <t>P</t>
    </r>
    <r>
      <rPr>
        <b/>
        <u/>
        <sz val="12"/>
        <color theme="1"/>
        <rFont val="Calibri"/>
        <family val="2"/>
        <scheme val="minor"/>
      </rPr>
      <t>-element ORF-3 normalized to Dmel_rp49</t>
    </r>
  </si>
  <si>
    <t>ORF-3_Ct1</t>
  </si>
  <si>
    <t>ORF-3_Ct3</t>
  </si>
  <si>
    <t>ORF-3_AvgCt</t>
  </si>
  <si>
    <t>ORF-3_Stdev</t>
  </si>
  <si>
    <t>ORF3-ovary</t>
  </si>
  <si>
    <t>F1 Pupal lethality</t>
  </si>
  <si>
    <t>VIAL ID</t>
  </si>
  <si>
    <t>F1 group I marker</t>
  </si>
  <si>
    <t>Empty pupae/ eclosed flies</t>
  </si>
  <si>
    <t>F1 group II marker</t>
  </si>
  <si>
    <t>Total Pupae</t>
  </si>
  <si>
    <t>rep1</t>
  </si>
  <si>
    <t>N17-II/CyO; TM6/Sb</t>
  </si>
  <si>
    <t>CyO</t>
  </si>
  <si>
    <t>No CyO</t>
  </si>
  <si>
    <t>rep2</t>
  </si>
  <si>
    <t>rep3</t>
  </si>
  <si>
    <t>CyO/Sp; N17-III/TM6</t>
  </si>
  <si>
    <t>TM6b</t>
  </si>
  <si>
    <t>No TM6b</t>
  </si>
  <si>
    <t>Assay Type1 (Individual HISR-N17 Chr)</t>
  </si>
  <si>
    <t>Genotype</t>
  </si>
  <si>
    <t>N-17-II</t>
  </si>
  <si>
    <t xml:space="preserve">N-17-III </t>
  </si>
  <si>
    <t>Average (Empty Pupae)</t>
  </si>
  <si>
    <t>StdDev</t>
  </si>
  <si>
    <t>Empty Pupae - aka Live Flies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</si>
</sst>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5" formatCode="0.0%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m/d/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/>
    <xf numFmtId="166" fontId="5" fillId="0" borderId="1" xfId="0" applyNumberFormat="1" applyFont="1" applyBorder="1"/>
    <xf numFmtId="165" fontId="5" fillId="0" borderId="1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6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0" applyNumberFormat="1" applyFont="1"/>
    <xf numFmtId="0" fontId="7" fillId="0" borderId="1" xfId="0" applyFont="1" applyBorder="1" applyAlignment="1">
      <alignment horizontal="right"/>
    </xf>
    <xf numFmtId="165" fontId="10" fillId="0" borderId="1" xfId="0" applyNumberFormat="1" applyFont="1" applyBorder="1" applyAlignment="1">
      <alignment horizontal="center"/>
    </xf>
    <xf numFmtId="168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8" fillId="0" borderId="1" xfId="0" applyNumberFormat="1" applyFont="1" applyBorder="1"/>
    <xf numFmtId="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/>
    <xf numFmtId="9" fontId="5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9" fontId="1" fillId="0" borderId="0" xfId="0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right"/>
    </xf>
    <xf numFmtId="1" fontId="0" fillId="0" borderId="1" xfId="0" applyNumberFormat="1" applyBorder="1"/>
    <xf numFmtId="166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 vertical="center"/>
    </xf>
    <xf numFmtId="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727193984079E-2"/>
          <c:y val="3.7825059101654845E-2"/>
          <c:w val="0.92492272806015918"/>
          <c:h val="0.47825785074738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Fig7S1A!$W$3</c:f>
              <c:strCache>
                <c:ptCount val="1"/>
                <c:pt idx="0">
                  <c:v>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Fig7S1A!$X$4:$X$38</c:f>
                <c:numCache>
                  <c:formatCode>General</c:formatCode>
                  <c:ptCount val="35"/>
                  <c:pt idx="1">
                    <c:v>0.69483767747646674</c:v>
                  </c:pt>
                  <c:pt idx="2">
                    <c:v>0.7277083052352662</c:v>
                  </c:pt>
                  <c:pt idx="3">
                    <c:v>0.72621226199210476</c:v>
                  </c:pt>
                  <c:pt idx="4">
                    <c:v>0.70685317999707542</c:v>
                  </c:pt>
                  <c:pt idx="7">
                    <c:v>0.71730843831866509</c:v>
                  </c:pt>
                  <c:pt idx="8">
                    <c:v>0.80063884113072403</c:v>
                  </c:pt>
                  <c:pt idx="9">
                    <c:v>0.77831345682511011</c:v>
                  </c:pt>
                  <c:pt idx="10">
                    <c:v>0.79198043467583368</c:v>
                  </c:pt>
                  <c:pt idx="13">
                    <c:v>0.69302540821187131</c:v>
                  </c:pt>
                  <c:pt idx="14">
                    <c:v>0.68071548680116989</c:v>
                  </c:pt>
                  <c:pt idx="15">
                    <c:v>0.72329243877215621</c:v>
                  </c:pt>
                  <c:pt idx="16">
                    <c:v>0.69694966695169902</c:v>
                  </c:pt>
                  <c:pt idx="19">
                    <c:v>0.71592317515142823</c:v>
                  </c:pt>
                  <c:pt idx="20">
                    <c:v>0.7510425271753044</c:v>
                  </c:pt>
                  <c:pt idx="21">
                    <c:v>0.7561409021017691</c:v>
                  </c:pt>
                  <c:pt idx="22">
                    <c:v>0.76867823820273218</c:v>
                  </c:pt>
                  <c:pt idx="25">
                    <c:v>0.70211366863778391</c:v>
                  </c:pt>
                  <c:pt idx="26">
                    <c:v>0.72833972053272755</c:v>
                  </c:pt>
                  <c:pt idx="27">
                    <c:v>0.73836980856096968</c:v>
                  </c:pt>
                  <c:pt idx="28">
                    <c:v>0.70632360801139826</c:v>
                  </c:pt>
                  <c:pt idx="31">
                    <c:v>0.71793581945452722</c:v>
                  </c:pt>
                  <c:pt idx="32">
                    <c:v>0.81698221332291665</c:v>
                  </c:pt>
                  <c:pt idx="33">
                    <c:v>0.77990058846650123</c:v>
                  </c:pt>
                  <c:pt idx="34">
                    <c:v>0.81683923812843429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Fig7S1A!$U$4:$V$38</c:f>
              <c:multiLvlStrCache>
                <c:ptCount val="35"/>
                <c:lvl>
                  <c:pt idx="0">
                    <c:v>delta2-3</c:v>
                  </c:pt>
                  <c:pt idx="1">
                    <c:v>delta2-3 x Har</c:v>
                  </c:pt>
                  <c:pt idx="2">
                    <c:v>yw x Har</c:v>
                  </c:pt>
                  <c:pt idx="3">
                    <c:v>delta2-3 x HISR-D 51</c:v>
                  </c:pt>
                  <c:pt idx="4">
                    <c:v>yw x HISR-D 51</c:v>
                  </c:pt>
                  <c:pt idx="6">
                    <c:v>delta2-3</c:v>
                  </c:pt>
                  <c:pt idx="7">
                    <c:v>delta2-3 x Har</c:v>
                  </c:pt>
                  <c:pt idx="8">
                    <c:v>yw x Har</c:v>
                  </c:pt>
                  <c:pt idx="9">
                    <c:v>delta2-3 x HISR-D 51</c:v>
                  </c:pt>
                  <c:pt idx="10">
                    <c:v>yw x HISR-D 51</c:v>
                  </c:pt>
                  <c:pt idx="12">
                    <c:v>delta2-3</c:v>
                  </c:pt>
                  <c:pt idx="13">
                    <c:v>delta2-3 x Har</c:v>
                  </c:pt>
                  <c:pt idx="14">
                    <c:v>yw x Har</c:v>
                  </c:pt>
                  <c:pt idx="15">
                    <c:v>delta2-3 x HISR-D 51</c:v>
                  </c:pt>
                  <c:pt idx="16">
                    <c:v>yw x HISR-D 51</c:v>
                  </c:pt>
                  <c:pt idx="18">
                    <c:v>delta2-3</c:v>
                  </c:pt>
                  <c:pt idx="19">
                    <c:v>delta2-3 x Har</c:v>
                  </c:pt>
                  <c:pt idx="20">
                    <c:v>yw x Har</c:v>
                  </c:pt>
                  <c:pt idx="21">
                    <c:v>delta2-3 x HISR-D 51</c:v>
                  </c:pt>
                  <c:pt idx="22">
                    <c:v>yw x HISR-D 51</c:v>
                  </c:pt>
                  <c:pt idx="24">
                    <c:v>delta2-3</c:v>
                  </c:pt>
                  <c:pt idx="25">
                    <c:v>delta2-3 x Har</c:v>
                  </c:pt>
                  <c:pt idx="26">
                    <c:v>yw x Har</c:v>
                  </c:pt>
                  <c:pt idx="27">
                    <c:v>delta2-3 x HISR-D 51</c:v>
                  </c:pt>
                  <c:pt idx="28">
                    <c:v>yw x HISR-D 51</c:v>
                  </c:pt>
                  <c:pt idx="30">
                    <c:v>delta2-3</c:v>
                  </c:pt>
                  <c:pt idx="31">
                    <c:v>delta2-3 x Har</c:v>
                  </c:pt>
                  <c:pt idx="32">
                    <c:v>yw x Har</c:v>
                  </c:pt>
                  <c:pt idx="33">
                    <c:v>delta2-3 x HISR-D 51</c:v>
                  </c:pt>
                  <c:pt idx="34">
                    <c:v>yw x HISR-D 51</c:v>
                  </c:pt>
                </c:lvl>
                <c:lvl>
                  <c:pt idx="0">
                    <c:v>IVS3-carc</c:v>
                  </c:pt>
                  <c:pt idx="1">
                    <c:v>IVS3-carc</c:v>
                  </c:pt>
                  <c:pt idx="2">
                    <c:v>IVS3-carc</c:v>
                  </c:pt>
                  <c:pt idx="3">
                    <c:v>IVS3-carc</c:v>
                  </c:pt>
                  <c:pt idx="4">
                    <c:v>IVS3-carc</c:v>
                  </c:pt>
                  <c:pt idx="6">
                    <c:v>IVS3-ovary</c:v>
                  </c:pt>
                  <c:pt idx="7">
                    <c:v>IVS3-ovary</c:v>
                  </c:pt>
                  <c:pt idx="8">
                    <c:v>IVS3-ovary</c:v>
                  </c:pt>
                  <c:pt idx="9">
                    <c:v>IVS3-ovary</c:v>
                  </c:pt>
                  <c:pt idx="10">
                    <c:v>IVS3-ovary</c:v>
                  </c:pt>
                  <c:pt idx="12">
                    <c:v>ORF2-carc</c:v>
                  </c:pt>
                  <c:pt idx="13">
                    <c:v>ORF2-carc</c:v>
                  </c:pt>
                  <c:pt idx="14">
                    <c:v>ORF2-carc</c:v>
                  </c:pt>
                  <c:pt idx="15">
                    <c:v>ORF2-carc</c:v>
                  </c:pt>
                  <c:pt idx="16">
                    <c:v>ORF2-carc</c:v>
                  </c:pt>
                  <c:pt idx="18">
                    <c:v>ORF2-ovary</c:v>
                  </c:pt>
                  <c:pt idx="19">
                    <c:v>ORF2-ovary</c:v>
                  </c:pt>
                  <c:pt idx="20">
                    <c:v>ORF2-ovary</c:v>
                  </c:pt>
                  <c:pt idx="21">
                    <c:v>ORF2-ovary</c:v>
                  </c:pt>
                  <c:pt idx="22">
                    <c:v>ORF2-ovary</c:v>
                  </c:pt>
                  <c:pt idx="24">
                    <c:v>ORF3-carc</c:v>
                  </c:pt>
                  <c:pt idx="25">
                    <c:v>ORF3-carc</c:v>
                  </c:pt>
                  <c:pt idx="26">
                    <c:v>ORF3-carc</c:v>
                  </c:pt>
                  <c:pt idx="27">
                    <c:v>ORF3-carc</c:v>
                  </c:pt>
                  <c:pt idx="28">
                    <c:v>ORF3-carc</c:v>
                  </c:pt>
                  <c:pt idx="30">
                    <c:v>ORF3-ovary</c:v>
                  </c:pt>
                  <c:pt idx="31">
                    <c:v>ORF3-ovary</c:v>
                  </c:pt>
                  <c:pt idx="32">
                    <c:v>ORF3-ovary</c:v>
                  </c:pt>
                  <c:pt idx="33">
                    <c:v>ORF3-ovary</c:v>
                  </c:pt>
                  <c:pt idx="34">
                    <c:v>ORF3-ovary</c:v>
                  </c:pt>
                </c:lvl>
              </c:multiLvlStrCache>
            </c:multiLvlStrRef>
          </c:cat>
          <c:val>
            <c:numRef>
              <c:f>Fig7S1A!$W$4:$W$38</c:f>
              <c:numCache>
                <c:formatCode>General</c:formatCode>
                <c:ptCount val="35"/>
                <c:pt idx="0">
                  <c:v>1</c:v>
                </c:pt>
                <c:pt idx="1">
                  <c:v>0.55774078079098321</c:v>
                </c:pt>
                <c:pt idx="2">
                  <c:v>0.8430363050002212</c:v>
                </c:pt>
                <c:pt idx="3">
                  <c:v>0.10125043420400585</c:v>
                </c:pt>
                <c:pt idx="4">
                  <c:v>0.33595346919712632</c:v>
                </c:pt>
                <c:pt idx="6">
                  <c:v>1</c:v>
                </c:pt>
                <c:pt idx="7">
                  <c:v>27.505851624370607</c:v>
                </c:pt>
                <c:pt idx="8">
                  <c:v>69.19839479169417</c:v>
                </c:pt>
                <c:pt idx="9">
                  <c:v>21.273713730907428</c:v>
                </c:pt>
                <c:pt idx="10">
                  <c:v>49.958791261509589</c:v>
                </c:pt>
                <c:pt idx="12">
                  <c:v>1</c:v>
                </c:pt>
                <c:pt idx="13">
                  <c:v>110.60964128875668</c:v>
                </c:pt>
                <c:pt idx="14">
                  <c:v>223.47970333024352</c:v>
                </c:pt>
                <c:pt idx="15">
                  <c:v>10.938426636784646</c:v>
                </c:pt>
                <c:pt idx="16">
                  <c:v>28.893371767189556</c:v>
                </c:pt>
                <c:pt idx="18">
                  <c:v>1</c:v>
                </c:pt>
                <c:pt idx="19">
                  <c:v>196.22068627466268</c:v>
                </c:pt>
                <c:pt idx="20">
                  <c:v>520.10772892711282</c:v>
                </c:pt>
                <c:pt idx="21">
                  <c:v>142.38631341011779</c:v>
                </c:pt>
                <c:pt idx="22">
                  <c:v>301.49703413631573</c:v>
                </c:pt>
                <c:pt idx="24">
                  <c:v>1</c:v>
                </c:pt>
                <c:pt idx="25">
                  <c:v>198.17987656600505</c:v>
                </c:pt>
                <c:pt idx="26">
                  <c:v>408.44556278222569</c:v>
                </c:pt>
                <c:pt idx="27">
                  <c:v>408.44556278222569</c:v>
                </c:pt>
                <c:pt idx="28">
                  <c:v>88.831534016998489</c:v>
                </c:pt>
                <c:pt idx="30">
                  <c:v>1</c:v>
                </c:pt>
                <c:pt idx="31">
                  <c:v>261.62078142793416</c:v>
                </c:pt>
                <c:pt idx="32">
                  <c:v>682.49121549842187</c:v>
                </c:pt>
                <c:pt idx="33">
                  <c:v>176.96660568038558</c:v>
                </c:pt>
                <c:pt idx="34">
                  <c:v>297.27754174085686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4-455C-97DF-18A7C87E5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"/>
        <c:axId val="866623992"/>
        <c:axId val="866618088"/>
      </c:barChart>
      <c:catAx>
        <c:axId val="86662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6618088"/>
        <c:crossesAt val="1.0000000000000002E-2"/>
        <c:auto val="1"/>
        <c:lblAlgn val="ctr"/>
        <c:lblOffset val="100"/>
        <c:noMultiLvlLbl val="0"/>
      </c:catAx>
      <c:valAx>
        <c:axId val="86661808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Normalized P-element  RNA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6623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25371828521435E-2"/>
          <c:y val="5.0925925925925923E-2"/>
          <c:w val="0.88341907261592301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Fig7S1B!$E$33:$E$36</c:f>
                <c:numCache>
                  <c:formatCode>General</c:formatCode>
                  <c:ptCount val="4"/>
                  <c:pt idx="0">
                    <c:v>7.5718777944003675</c:v>
                  </c:pt>
                  <c:pt idx="1">
                    <c:v>0</c:v>
                  </c:pt>
                  <c:pt idx="2">
                    <c:v>8.0829037686547558</c:v>
                  </c:pt>
                  <c:pt idx="3">
                    <c:v>6.0827625302982193</c:v>
                  </c:pt>
                </c:numCache>
              </c:numRef>
            </c:plus>
            <c:minus>
              <c:numRef>
                <c:f>Fig7S1B!$E$33:$E$36</c:f>
                <c:numCache>
                  <c:formatCode>General</c:formatCode>
                  <c:ptCount val="4"/>
                  <c:pt idx="0">
                    <c:v>7.5718777944003675</c:v>
                  </c:pt>
                  <c:pt idx="1">
                    <c:v>0</c:v>
                  </c:pt>
                  <c:pt idx="2">
                    <c:v>8.0829037686547558</c:v>
                  </c:pt>
                  <c:pt idx="3">
                    <c:v>6.0827625302982193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Fig7S1B!$C$33:$C$36</c:f>
              <c:strCache>
                <c:ptCount val="4"/>
                <c:pt idx="0">
                  <c:v>CyO</c:v>
                </c:pt>
                <c:pt idx="1">
                  <c:v>N-17-II</c:v>
                </c:pt>
                <c:pt idx="2">
                  <c:v>TM6b</c:v>
                </c:pt>
                <c:pt idx="3">
                  <c:v>N-17-III </c:v>
                </c:pt>
              </c:strCache>
            </c:strRef>
          </c:cat>
          <c:val>
            <c:numRef>
              <c:f>Fig7S1B!$D$33:$D$36</c:f>
              <c:numCache>
                <c:formatCode>0</c:formatCode>
                <c:ptCount val="4"/>
                <c:pt idx="0">
                  <c:v>20.333333333333332</c:v>
                </c:pt>
                <c:pt idx="1">
                  <c:v>0</c:v>
                </c:pt>
                <c:pt idx="2">
                  <c:v>30.333333333333332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6-46CD-B100-8D1A6AA6F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299624"/>
        <c:axId val="623300608"/>
      </c:barChart>
      <c:catAx>
        <c:axId val="62329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300608"/>
        <c:crosses val="autoZero"/>
        <c:auto val="1"/>
        <c:lblAlgn val="ctr"/>
        <c:lblOffset val="100"/>
        <c:noMultiLvlLbl val="0"/>
      </c:catAx>
      <c:valAx>
        <c:axId val="623300608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996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41274</xdr:colOff>
      <xdr:row>23</xdr:row>
      <xdr:rowOff>127000</xdr:rowOff>
    </xdr:from>
    <xdr:to>
      <xdr:col>18</xdr:col>
      <xdr:colOff>590550</xdr:colOff>
      <xdr:row>51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9BE942-F700-483F-899E-409DB4A6F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196850</xdr:colOff>
      <xdr:row>26</xdr:row>
      <xdr:rowOff>38100</xdr:rowOff>
    </xdr:from>
    <xdr:to>
      <xdr:col>10</xdr:col>
      <xdr:colOff>0</xdr:colOff>
      <xdr:row>41</xdr:row>
      <xdr:rowOff>120650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C56D74-17C9-4354-8228-0A3160A8E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2064-613A-4252-8A77-1C9FDCE674B6}">
  <dimension ref="B1:X47"/>
  <sheetViews>
    <sheetView tabSelected="1" topLeftCell="A10" workbookViewId="0">
      <selection activeCell="T32" sqref="T32"/>
    </sheetView>
  </sheetViews>
  <sheetFormatPr defaultColWidth="9.1796875" defaultRowHeight="15.5" x14ac:dyDescent="0.35"/>
  <cols>
    <col min="1" max="1" width="9.1796875" style="14"/>
    <col min="2" max="2" width="3.26953125" style="14" bestFit="1" customWidth="1"/>
    <col min="3" max="3" width="21.26953125" style="14" bestFit="1" customWidth="1"/>
    <col min="4" max="4" width="6.81640625" style="14" bestFit="1" customWidth="1"/>
    <col min="5" max="5" width="9.7265625" style="14" bestFit="1" customWidth="1"/>
    <col min="6" max="6" width="10.26953125" style="14" bestFit="1" customWidth="1"/>
    <col min="7" max="7" width="9.7265625" style="14" bestFit="1" customWidth="1"/>
    <col min="8" max="8" width="12.26953125" style="14" bestFit="1" customWidth="1"/>
    <col min="9" max="9" width="12.1796875" style="14" bestFit="1" customWidth="1"/>
    <col min="10" max="10" width="11" style="14" bestFit="1" customWidth="1"/>
    <col min="11" max="11" width="10.26953125" style="14" bestFit="1" customWidth="1"/>
    <col min="12" max="12" width="11" style="14" bestFit="1" customWidth="1"/>
    <col min="13" max="13" width="13.7265625" style="14" bestFit="1" customWidth="1"/>
    <col min="14" max="14" width="13.54296875" style="14" bestFit="1" customWidth="1"/>
    <col min="15" max="15" width="5" style="14" bestFit="1" customWidth="1"/>
    <col min="16" max="16" width="5.54296875" style="14" bestFit="1" customWidth="1"/>
    <col min="17" max="17" width="12.81640625" style="14" bestFit="1" customWidth="1"/>
    <col min="18" max="20" width="9.1796875" style="14"/>
    <col min="21" max="21" width="19.54296875" style="15" bestFit="1" customWidth="1"/>
    <col min="22" max="22" width="20" style="15" customWidth="1"/>
    <col min="23" max="16384" width="9.1796875" style="14"/>
  </cols>
  <sheetData>
    <row r="1" spans="2:24" x14ac:dyDescent="0.35">
      <c r="B1" s="6"/>
      <c r="C1" s="7"/>
      <c r="D1" s="8"/>
      <c r="E1" s="9"/>
      <c r="F1" s="9"/>
      <c r="G1" s="9"/>
      <c r="H1" s="10"/>
      <c r="I1" s="11"/>
      <c r="J1" s="9"/>
      <c r="K1" s="9"/>
      <c r="L1" s="9"/>
      <c r="M1" s="9"/>
      <c r="N1" s="12"/>
      <c r="O1" s="9"/>
      <c r="P1" s="9"/>
      <c r="Q1" s="13"/>
    </row>
    <row r="2" spans="2:24" x14ac:dyDescent="0.35">
      <c r="C2" s="16"/>
      <c r="D2" s="5"/>
      <c r="E2" s="57" t="s">
        <v>5</v>
      </c>
      <c r="F2" s="57"/>
      <c r="G2" s="57"/>
      <c r="H2" s="57"/>
      <c r="I2" s="57"/>
      <c r="J2" s="57"/>
      <c r="K2" s="57"/>
      <c r="L2" s="57"/>
      <c r="M2" s="57"/>
      <c r="N2" s="57"/>
      <c r="O2" s="17"/>
      <c r="P2" s="17"/>
      <c r="Q2" s="18"/>
    </row>
    <row r="3" spans="2:24" x14ac:dyDescent="0.35">
      <c r="B3" s="19"/>
      <c r="C3" s="20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1" t="s">
        <v>13</v>
      </c>
      <c r="K3" s="21" t="s">
        <v>14</v>
      </c>
      <c r="L3" s="21" t="s">
        <v>15</v>
      </c>
      <c r="M3" s="21" t="s">
        <v>16</v>
      </c>
      <c r="N3" s="21" t="s">
        <v>17</v>
      </c>
      <c r="O3" s="21" t="s">
        <v>18</v>
      </c>
      <c r="P3" s="21" t="s">
        <v>19</v>
      </c>
      <c r="Q3" s="21" t="s">
        <v>20</v>
      </c>
      <c r="R3" s="14" t="s">
        <v>21</v>
      </c>
      <c r="S3" s="14" t="s">
        <v>22</v>
      </c>
      <c r="W3" s="14" t="s">
        <v>23</v>
      </c>
      <c r="X3" s="14" t="s">
        <v>24</v>
      </c>
    </row>
    <row r="4" spans="2:24" x14ac:dyDescent="0.35">
      <c r="B4" s="6">
        <v>10</v>
      </c>
      <c r="C4" s="22" t="s">
        <v>25</v>
      </c>
      <c r="D4" s="23" t="s">
        <v>26</v>
      </c>
      <c r="E4" s="24">
        <v>18</v>
      </c>
      <c r="F4" s="24">
        <v>17.855</v>
      </c>
      <c r="G4" s="24">
        <v>16.974</v>
      </c>
      <c r="H4" s="25">
        <f>AVERAGE(E4:G4)</f>
        <v>17.609666666666669</v>
      </c>
      <c r="I4" s="26">
        <f>_xlfn.STDEV.P(E4:G4)</f>
        <v>0.45336544003951407</v>
      </c>
      <c r="J4" s="24">
        <v>26.66</v>
      </c>
      <c r="K4" s="24">
        <v>27.146999999999998</v>
      </c>
      <c r="L4" s="24">
        <v>26.98</v>
      </c>
      <c r="M4" s="24">
        <f>AVERAGE(J4:L4)</f>
        <v>26.929000000000002</v>
      </c>
      <c r="N4" s="27">
        <f>_xlfn.STDEV.P(J4:L4)</f>
        <v>0.20206104688105136</v>
      </c>
      <c r="O4" s="24">
        <f>M4-H4</f>
        <v>9.3193333333333328</v>
      </c>
      <c r="P4" s="24">
        <f>O4-O8</f>
        <v>0.84233333333332894</v>
      </c>
      <c r="Q4" s="28">
        <f>2^(-P4)</f>
        <v>0.55774078079098321</v>
      </c>
      <c r="R4" s="29">
        <f>SQRT(N4^2+I4^2+I$8^2)</f>
        <v>0.52525210877994355</v>
      </c>
      <c r="S4" s="30">
        <f>2^(-R4)</f>
        <v>0.69483767747646674</v>
      </c>
      <c r="T4" s="30"/>
      <c r="U4" s="15" t="s">
        <v>27</v>
      </c>
      <c r="V4" s="31" t="s">
        <v>28</v>
      </c>
      <c r="W4" s="14">
        <v>1</v>
      </c>
    </row>
    <row r="5" spans="2:24" x14ac:dyDescent="0.35">
      <c r="B5" s="6">
        <v>8</v>
      </c>
      <c r="C5" s="22" t="s">
        <v>29</v>
      </c>
      <c r="D5" s="23" t="s">
        <v>26</v>
      </c>
      <c r="E5" s="24">
        <v>17.995000000000001</v>
      </c>
      <c r="F5" s="24">
        <v>17.896999999999998</v>
      </c>
      <c r="G5" s="24">
        <v>17.058</v>
      </c>
      <c r="H5" s="25">
        <f>AVERAGE(E5:G5)</f>
        <v>17.649999999999999</v>
      </c>
      <c r="I5" s="26">
        <f>_xlfn.STDEV.P(E5:G5)</f>
        <v>0.42051476391045622</v>
      </c>
      <c r="J5" s="24">
        <v>26.286999999999999</v>
      </c>
      <c r="K5" s="24">
        <v>26.399000000000001</v>
      </c>
      <c r="L5" s="24">
        <v>26.434000000000001</v>
      </c>
      <c r="M5" s="24">
        <f>AVERAGE(J5:L5)</f>
        <v>26.373333333333335</v>
      </c>
      <c r="N5" s="27">
        <f>_xlfn.STDEV.P(J5:L5)</f>
        <v>6.2696801265208116E-2</v>
      </c>
      <c r="O5" s="24">
        <f>M5-H5</f>
        <v>8.7233333333333363</v>
      </c>
      <c r="P5" s="24">
        <f>O5-O8</f>
        <v>0.2463333333333324</v>
      </c>
      <c r="Q5" s="28">
        <f t="shared" ref="Q5:Q8" si="0">2^(-P5)</f>
        <v>0.8430363050002212</v>
      </c>
      <c r="R5" s="29">
        <f t="shared" ref="R5:R7" si="1">SQRT(N5^2+I5^2+I$8^2)</f>
        <v>0.45856781880594799</v>
      </c>
      <c r="S5" s="30">
        <f t="shared" ref="S5:S7" si="2">2^(-R5)</f>
        <v>0.7277083052352662</v>
      </c>
      <c r="T5" s="30"/>
      <c r="U5" s="15" t="s">
        <v>27</v>
      </c>
      <c r="V5" s="31" t="s">
        <v>25</v>
      </c>
      <c r="W5" s="14">
        <v>0.55774078079098321</v>
      </c>
      <c r="X5" s="14">
        <v>0.69483767747646674</v>
      </c>
    </row>
    <row r="6" spans="2:24" x14ac:dyDescent="0.35">
      <c r="B6" s="6">
        <v>6</v>
      </c>
      <c r="C6" s="22" t="s">
        <v>30</v>
      </c>
      <c r="D6" s="23" t="s">
        <v>26</v>
      </c>
      <c r="E6" s="24">
        <v>18.091000000000001</v>
      </c>
      <c r="F6" s="24">
        <v>17.890999999999998</v>
      </c>
      <c r="G6" s="24">
        <v>17.157</v>
      </c>
      <c r="H6" s="25">
        <f>AVERAGE(E6:G6)</f>
        <v>17.712999999999997</v>
      </c>
      <c r="I6" s="26">
        <f>_xlfn.STDEV.P(E6:G6)</f>
        <v>0.40154036741860305</v>
      </c>
      <c r="J6" s="24">
        <v>29.283000000000001</v>
      </c>
      <c r="K6" s="24">
        <v>29.6</v>
      </c>
      <c r="L6" s="24">
        <v>29.599</v>
      </c>
      <c r="M6" s="24">
        <f>AVERAGE(J6:L6)</f>
        <v>29.494</v>
      </c>
      <c r="N6" s="27">
        <f>_xlfn.STDEV.P(J6:L6)</f>
        <v>0.14920008936547796</v>
      </c>
      <c r="O6" s="24">
        <f>M6-H6</f>
        <v>11.781000000000002</v>
      </c>
      <c r="P6" s="24">
        <f>O6-O8</f>
        <v>3.3039999999999985</v>
      </c>
      <c r="Q6" s="28">
        <f t="shared" si="0"/>
        <v>0.10125043420400585</v>
      </c>
      <c r="R6" s="29">
        <f t="shared" si="1"/>
        <v>0.4615368048403316</v>
      </c>
      <c r="S6" s="30">
        <f t="shared" si="2"/>
        <v>0.72621226199210476</v>
      </c>
      <c r="T6" s="30"/>
      <c r="U6" s="15" t="s">
        <v>27</v>
      </c>
      <c r="V6" s="31" t="s">
        <v>29</v>
      </c>
      <c r="W6" s="14">
        <v>0.8430363050002212</v>
      </c>
      <c r="X6" s="14">
        <v>0.7277083052352662</v>
      </c>
    </row>
    <row r="7" spans="2:24" x14ac:dyDescent="0.35">
      <c r="B7" s="6">
        <v>4</v>
      </c>
      <c r="C7" s="22" t="s">
        <v>31</v>
      </c>
      <c r="D7" s="23" t="s">
        <v>26</v>
      </c>
      <c r="E7" s="24">
        <v>18.606000000000002</v>
      </c>
      <c r="F7" s="24">
        <v>18.148</v>
      </c>
      <c r="G7" s="24">
        <v>17.463000000000001</v>
      </c>
      <c r="H7" s="25">
        <f>AVERAGE(E7:G7)</f>
        <v>18.072333333333336</v>
      </c>
      <c r="I7" s="26">
        <f>_xlfn.STDEV.P(E7:G7)</f>
        <v>0.46968523739012963</v>
      </c>
      <c r="J7" s="24">
        <v>28.11</v>
      </c>
      <c r="K7" s="24">
        <v>28.151</v>
      </c>
      <c r="L7" s="24">
        <v>28.108000000000001</v>
      </c>
      <c r="M7" s="24">
        <f>AVERAGE(J7:L7)</f>
        <v>28.123000000000001</v>
      </c>
      <c r="N7" s="27">
        <f>_xlfn.STDEV.P(J7:L7)</f>
        <v>1.9815818596935694E-2</v>
      </c>
      <c r="O7" s="24">
        <f>M7-H7</f>
        <v>10.050666666666665</v>
      </c>
      <c r="P7" s="24">
        <f>O7-O8</f>
        <v>1.5736666666666608</v>
      </c>
      <c r="Q7" s="28">
        <f t="shared" si="0"/>
        <v>0.33595346919712632</v>
      </c>
      <c r="R7" s="29">
        <f t="shared" si="1"/>
        <v>0.50051750996121813</v>
      </c>
      <c r="S7" s="30">
        <f t="shared" si="2"/>
        <v>0.70685317999707542</v>
      </c>
      <c r="T7" s="30"/>
      <c r="U7" s="15" t="s">
        <v>27</v>
      </c>
      <c r="V7" s="31" t="s">
        <v>30</v>
      </c>
      <c r="W7" s="14">
        <v>0.10125043420400585</v>
      </c>
      <c r="X7" s="14">
        <v>0.72621226199210476</v>
      </c>
    </row>
    <row r="8" spans="2:24" x14ac:dyDescent="0.35">
      <c r="B8" s="6">
        <v>2</v>
      </c>
      <c r="C8" s="22" t="s">
        <v>28</v>
      </c>
      <c r="D8" s="23" t="s">
        <v>26</v>
      </c>
      <c r="E8" s="24">
        <v>18.504999999999999</v>
      </c>
      <c r="F8" s="24">
        <v>18.114999999999998</v>
      </c>
      <c r="G8" s="24">
        <v>18.172999999999998</v>
      </c>
      <c r="H8" s="25">
        <f>AVERAGE(E8:G8)</f>
        <v>18.26433333333333</v>
      </c>
      <c r="I8" s="26">
        <f>_xlfn.STDEV.P(E8:G8)</f>
        <v>0.17181643951871714</v>
      </c>
      <c r="J8" s="24">
        <v>26.652000000000001</v>
      </c>
      <c r="K8" s="24">
        <v>26.725999999999999</v>
      </c>
      <c r="L8" s="24">
        <v>26.846</v>
      </c>
      <c r="M8" s="24">
        <f>AVERAGE(J8:L8)</f>
        <v>26.741333333333333</v>
      </c>
      <c r="N8" s="27">
        <f>_xlfn.STDEV.P(J8:L8)</f>
        <v>7.9938865529992215E-2</v>
      </c>
      <c r="O8" s="24">
        <f>M8-H8</f>
        <v>8.4770000000000039</v>
      </c>
      <c r="P8" s="24">
        <f>O8-O8</f>
        <v>0</v>
      </c>
      <c r="Q8" s="28">
        <f t="shared" si="0"/>
        <v>1</v>
      </c>
      <c r="U8" s="15" t="s">
        <v>27</v>
      </c>
      <c r="V8" s="31" t="s">
        <v>31</v>
      </c>
      <c r="W8" s="14">
        <v>0.33595346919712632</v>
      </c>
      <c r="X8" s="14">
        <v>0.70685317999707542</v>
      </c>
    </row>
    <row r="9" spans="2:24" x14ac:dyDescent="0.35">
      <c r="B9" s="19"/>
      <c r="C9" s="20" t="s">
        <v>6</v>
      </c>
      <c r="D9" s="21" t="s">
        <v>7</v>
      </c>
      <c r="E9" s="21" t="s">
        <v>8</v>
      </c>
      <c r="F9" s="21" t="s">
        <v>9</v>
      </c>
      <c r="G9" s="21" t="s">
        <v>10</v>
      </c>
      <c r="H9" s="21" t="s">
        <v>11</v>
      </c>
      <c r="I9" s="21" t="s">
        <v>12</v>
      </c>
      <c r="J9" s="21" t="s">
        <v>13</v>
      </c>
      <c r="K9" s="21" t="s">
        <v>14</v>
      </c>
      <c r="L9" s="21" t="s">
        <v>15</v>
      </c>
      <c r="M9" s="21" t="s">
        <v>16</v>
      </c>
      <c r="N9" s="21" t="s">
        <v>17</v>
      </c>
      <c r="O9" s="21" t="s">
        <v>18</v>
      </c>
      <c r="P9" s="21" t="s">
        <v>19</v>
      </c>
      <c r="Q9" s="32" t="s">
        <v>20</v>
      </c>
      <c r="V9" s="31"/>
    </row>
    <row r="10" spans="2:24" x14ac:dyDescent="0.35">
      <c r="B10" s="6">
        <v>9</v>
      </c>
      <c r="C10" s="22" t="s">
        <v>25</v>
      </c>
      <c r="D10" s="23" t="s">
        <v>32</v>
      </c>
      <c r="E10" s="24">
        <v>16.152999999999999</v>
      </c>
      <c r="F10" s="24">
        <v>15.689</v>
      </c>
      <c r="G10" s="24">
        <v>15.03</v>
      </c>
      <c r="H10" s="25">
        <f>AVERAGE(E10:G10)</f>
        <v>15.624000000000001</v>
      </c>
      <c r="I10" s="26">
        <f>_xlfn.STDEV.P(E10:G10)</f>
        <v>0.46076096478181228</v>
      </c>
      <c r="J10" s="24">
        <v>23.143000000000001</v>
      </c>
      <c r="K10" s="24">
        <v>23.404</v>
      </c>
      <c r="L10" s="24">
        <v>23.405000000000001</v>
      </c>
      <c r="M10" s="24">
        <f>AVERAGE(J10:L10)</f>
        <v>23.317333333333334</v>
      </c>
      <c r="N10" s="27">
        <f>_xlfn.STDEV.P(J10:L10)</f>
        <v>0.12327295819530822</v>
      </c>
      <c r="O10" s="24">
        <f>M10-H10</f>
        <v>7.6933333333333334</v>
      </c>
      <c r="P10" s="24">
        <f>O10-O14</f>
        <v>-4.7816666666666681</v>
      </c>
      <c r="Q10" s="33">
        <f>2^(-P10)</f>
        <v>27.505851624370607</v>
      </c>
      <c r="R10" s="29">
        <f>SQRT(N10^2+I10^2+I$14^2)</f>
        <v>0.47933449234908532</v>
      </c>
      <c r="S10" s="30">
        <f>2^(-R10)</f>
        <v>0.71730843831866509</v>
      </c>
      <c r="T10" s="30"/>
      <c r="U10" s="15" t="s">
        <v>33</v>
      </c>
      <c r="V10" s="31" t="s">
        <v>28</v>
      </c>
      <c r="W10" s="14">
        <v>1</v>
      </c>
    </row>
    <row r="11" spans="2:24" x14ac:dyDescent="0.35">
      <c r="B11" s="6">
        <v>7</v>
      </c>
      <c r="C11" s="22" t="s">
        <v>29</v>
      </c>
      <c r="D11" s="23" t="s">
        <v>32</v>
      </c>
      <c r="E11" s="24">
        <v>14.782</v>
      </c>
      <c r="F11" s="24">
        <v>14.488</v>
      </c>
      <c r="G11" s="24">
        <v>14.095000000000001</v>
      </c>
      <c r="H11" s="25">
        <f>AVERAGE(E11:G11)</f>
        <v>14.455</v>
      </c>
      <c r="I11" s="26">
        <f>_xlfn.STDEV.P(E11:G11)</f>
        <v>0.28143560542333629</v>
      </c>
      <c r="J11" s="24">
        <v>20.626999999999999</v>
      </c>
      <c r="K11" s="24">
        <v>20.841999999999999</v>
      </c>
      <c r="L11" s="24">
        <v>20.983000000000001</v>
      </c>
      <c r="M11" s="24">
        <f>AVERAGE(J11:L11)</f>
        <v>20.817333333333334</v>
      </c>
      <c r="N11" s="27">
        <f>_xlfn.STDEV.P(J11:L11)</f>
        <v>0.14637926386236907</v>
      </c>
      <c r="O11" s="24">
        <f>M11-H11</f>
        <v>6.3623333333333338</v>
      </c>
      <c r="P11" s="24">
        <f>O11-O14</f>
        <v>-6.1126666666666676</v>
      </c>
      <c r="Q11" s="33">
        <f>2^(-P11)</f>
        <v>69.19839479169417</v>
      </c>
      <c r="R11" s="29">
        <f t="shared" ref="R11:R13" si="3">SQRT(N11^2+I11^2+I$14^2)</f>
        <v>0.3207764884706415</v>
      </c>
      <c r="S11" s="30">
        <f t="shared" ref="S11:S13" si="4">2^(-R11)</f>
        <v>0.80063884113072403</v>
      </c>
      <c r="T11" s="30"/>
      <c r="U11" s="15" t="s">
        <v>33</v>
      </c>
      <c r="V11" s="31" t="s">
        <v>25</v>
      </c>
      <c r="W11" s="14">
        <v>27.505851624370607</v>
      </c>
      <c r="X11" s="14">
        <v>0.71730843831866509</v>
      </c>
    </row>
    <row r="12" spans="2:24" x14ac:dyDescent="0.35">
      <c r="B12" s="6">
        <v>5</v>
      </c>
      <c r="C12" s="22" t="s">
        <v>30</v>
      </c>
      <c r="D12" s="23" t="s">
        <v>32</v>
      </c>
      <c r="E12" s="24">
        <v>15.878</v>
      </c>
      <c r="F12" s="24">
        <v>15.407</v>
      </c>
      <c r="G12" s="24">
        <v>15.026999999999999</v>
      </c>
      <c r="H12" s="25">
        <f>AVERAGE(E12:G12)</f>
        <v>15.437333333333333</v>
      </c>
      <c r="I12" s="26">
        <f>_xlfn.STDEV.P(E12:G12)</f>
        <v>0.34808076968172552</v>
      </c>
      <c r="J12" s="24">
        <v>23.434000000000001</v>
      </c>
      <c r="K12" s="24">
        <v>23.448</v>
      </c>
      <c r="L12" s="24">
        <v>23.622</v>
      </c>
      <c r="M12" s="24">
        <f>AVERAGE(J12:L12)</f>
        <v>23.501333333333335</v>
      </c>
      <c r="N12" s="27">
        <f>_xlfn.STDEV.P(J12:L12)</f>
        <v>8.551543070632818E-2</v>
      </c>
      <c r="O12" s="24">
        <f>M12-H12</f>
        <v>8.0640000000000018</v>
      </c>
      <c r="P12" s="24">
        <f>O12-O14</f>
        <v>-4.4109999999999996</v>
      </c>
      <c r="Q12" s="33">
        <f>2^(-P12)</f>
        <v>21.273713730907428</v>
      </c>
      <c r="R12" s="29">
        <f t="shared" si="3"/>
        <v>0.36157679374896001</v>
      </c>
      <c r="S12" s="30">
        <f t="shared" si="4"/>
        <v>0.77831345682511011</v>
      </c>
      <c r="T12" s="30"/>
      <c r="U12" s="15" t="s">
        <v>33</v>
      </c>
      <c r="V12" s="31" t="s">
        <v>29</v>
      </c>
      <c r="W12" s="14">
        <v>69.19839479169417</v>
      </c>
      <c r="X12" s="14">
        <v>0.80063884113072403</v>
      </c>
    </row>
    <row r="13" spans="2:24" x14ac:dyDescent="0.35">
      <c r="B13" s="6">
        <v>3</v>
      </c>
      <c r="C13" s="22" t="s">
        <v>31</v>
      </c>
      <c r="D13" s="23" t="s">
        <v>32</v>
      </c>
      <c r="E13" s="24">
        <v>16.123999999999999</v>
      </c>
      <c r="F13" s="24">
        <v>16.225999999999999</v>
      </c>
      <c r="G13" s="24">
        <v>15.602</v>
      </c>
      <c r="H13" s="25">
        <f>AVERAGE(E13:G13)</f>
        <v>15.984</v>
      </c>
      <c r="I13" s="26">
        <f>_xlfn.STDEV.P(E13:G13)</f>
        <v>0.27330568965903301</v>
      </c>
      <c r="J13" s="24">
        <v>22.553999999999998</v>
      </c>
      <c r="K13" s="24">
        <v>22.895</v>
      </c>
      <c r="L13" s="24">
        <v>23</v>
      </c>
      <c r="M13" s="24">
        <f>AVERAGE(J13:L13)</f>
        <v>22.816333333333333</v>
      </c>
      <c r="N13" s="27">
        <f>_xlfn.STDEV.P(J13:L13)</f>
        <v>0.19038615729324737</v>
      </c>
      <c r="O13" s="24">
        <f>M13-H13</f>
        <v>6.8323333333333327</v>
      </c>
      <c r="P13" s="24">
        <f>O13-O14</f>
        <v>-5.6426666666666687</v>
      </c>
      <c r="Q13" s="33">
        <f>2^(-P13)</f>
        <v>49.958791261509589</v>
      </c>
      <c r="R13" s="29">
        <f t="shared" si="3"/>
        <v>0.33646330491682963</v>
      </c>
      <c r="S13" s="30">
        <f t="shared" si="4"/>
        <v>0.79198043467583368</v>
      </c>
      <c r="T13" s="30"/>
      <c r="U13" s="15" t="s">
        <v>33</v>
      </c>
      <c r="V13" s="31" t="s">
        <v>30</v>
      </c>
      <c r="W13" s="14">
        <v>21.273713730907428</v>
      </c>
      <c r="X13" s="14">
        <v>0.77831345682511011</v>
      </c>
    </row>
    <row r="14" spans="2:24" x14ac:dyDescent="0.35">
      <c r="B14" s="6">
        <v>1</v>
      </c>
      <c r="C14" s="22" t="s">
        <v>28</v>
      </c>
      <c r="D14" s="23" t="s">
        <v>32</v>
      </c>
      <c r="E14" s="24">
        <v>16.75</v>
      </c>
      <c r="F14" s="24">
        <v>16.655000000000001</v>
      </c>
      <c r="G14" s="24">
        <v>16.643999999999998</v>
      </c>
      <c r="H14" s="25">
        <f>AVERAGE(E14:G14)</f>
        <v>16.683</v>
      </c>
      <c r="I14" s="26">
        <f t="shared" ref="I14" si="5">_xlfn.STDEV.P(E14:G14)</f>
        <v>4.7588514020367227E-2</v>
      </c>
      <c r="J14" s="24">
        <v>29.186</v>
      </c>
      <c r="K14" s="24">
        <v>28.94</v>
      </c>
      <c r="L14" s="24">
        <v>29.347999999999999</v>
      </c>
      <c r="M14" s="24">
        <f>AVERAGE(J14:L14)</f>
        <v>29.158000000000001</v>
      </c>
      <c r="N14" s="27">
        <f>_xlfn.STDEV.P(J14:L14)</f>
        <v>0.16773789077009307</v>
      </c>
      <c r="O14" s="24">
        <f>M14-H14</f>
        <v>12.475000000000001</v>
      </c>
      <c r="P14" s="24">
        <f>O14-O14</f>
        <v>0</v>
      </c>
      <c r="Q14" s="33">
        <f t="shared" ref="Q14" si="6">2^(-P14)</f>
        <v>1</v>
      </c>
      <c r="U14" s="15" t="s">
        <v>33</v>
      </c>
      <c r="V14" s="31" t="s">
        <v>31</v>
      </c>
      <c r="W14" s="14">
        <v>49.958791261509589</v>
      </c>
      <c r="X14" s="14">
        <v>0.79198043467583368</v>
      </c>
    </row>
    <row r="15" spans="2:24" x14ac:dyDescent="0.35">
      <c r="C15" s="3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V15" s="31"/>
    </row>
    <row r="16" spans="2:24" x14ac:dyDescent="0.35">
      <c r="C16" s="22"/>
      <c r="D16" s="5"/>
      <c r="E16" s="35" t="s">
        <v>34</v>
      </c>
      <c r="F16" s="35"/>
      <c r="G16" s="35"/>
      <c r="H16" s="35"/>
      <c r="I16" s="35"/>
      <c r="J16" s="35"/>
      <c r="K16" s="35"/>
      <c r="L16" s="35"/>
      <c r="M16" s="35"/>
      <c r="N16" s="35"/>
      <c r="O16" s="17"/>
      <c r="P16" s="17"/>
      <c r="Q16" s="18"/>
      <c r="U16" s="15" t="s">
        <v>35</v>
      </c>
      <c r="V16" s="31" t="s">
        <v>28</v>
      </c>
      <c r="W16" s="14">
        <v>1</v>
      </c>
    </row>
    <row r="17" spans="2:24" x14ac:dyDescent="0.35">
      <c r="B17" s="19"/>
      <c r="C17" s="20" t="s">
        <v>6</v>
      </c>
      <c r="D17" s="21" t="s">
        <v>7</v>
      </c>
      <c r="E17" s="21" t="s">
        <v>8</v>
      </c>
      <c r="F17" s="21" t="s">
        <v>9</v>
      </c>
      <c r="G17" s="21" t="s">
        <v>10</v>
      </c>
      <c r="H17" s="21" t="s">
        <v>11</v>
      </c>
      <c r="I17" s="21" t="s">
        <v>12</v>
      </c>
      <c r="J17" s="21" t="s">
        <v>36</v>
      </c>
      <c r="K17" s="21" t="s">
        <v>37</v>
      </c>
      <c r="L17" s="21" t="s">
        <v>38</v>
      </c>
      <c r="M17" s="21" t="s">
        <v>39</v>
      </c>
      <c r="N17" s="21" t="s">
        <v>40</v>
      </c>
      <c r="O17" s="21" t="s">
        <v>18</v>
      </c>
      <c r="P17" s="21" t="s">
        <v>19</v>
      </c>
      <c r="Q17" s="21" t="s">
        <v>20</v>
      </c>
      <c r="U17" s="15" t="s">
        <v>35</v>
      </c>
      <c r="V17" s="31" t="s">
        <v>25</v>
      </c>
      <c r="W17" s="14">
        <v>110.60964128875668</v>
      </c>
      <c r="X17" s="14">
        <v>0.69302540821187131</v>
      </c>
    </row>
    <row r="18" spans="2:24" x14ac:dyDescent="0.35">
      <c r="B18" s="6">
        <v>10</v>
      </c>
      <c r="C18" s="22" t="s">
        <v>25</v>
      </c>
      <c r="D18" s="23" t="s">
        <v>26</v>
      </c>
      <c r="E18" s="24">
        <v>18</v>
      </c>
      <c r="F18" s="24">
        <v>17.855</v>
      </c>
      <c r="G18" s="24">
        <v>16.974</v>
      </c>
      <c r="H18" s="25">
        <f>AVERAGE(E18:G18)</f>
        <v>17.609666666666669</v>
      </c>
      <c r="I18" s="26">
        <f>_xlfn.STDEV.P(E18:G18)</f>
        <v>0.45336544003951407</v>
      </c>
      <c r="J18" s="24">
        <v>20.077000000000002</v>
      </c>
      <c r="K18" s="24">
        <v>19.626999999999999</v>
      </c>
      <c r="L18" s="24">
        <v>20.074999999999999</v>
      </c>
      <c r="M18" s="25">
        <f>AVERAGE(J18:L18)</f>
        <v>19.926333333333332</v>
      </c>
      <c r="N18" s="26">
        <f>_xlfn.STDEV.P(J18:L18)</f>
        <v>0.21166220467738026</v>
      </c>
      <c r="O18" s="24">
        <f>M18-H18</f>
        <v>2.3166666666666629</v>
      </c>
      <c r="P18" s="24">
        <f>O18-O22</f>
        <v>-6.7893333333333423</v>
      </c>
      <c r="Q18" s="33">
        <f>2^(-P18)</f>
        <v>110.60964128875668</v>
      </c>
      <c r="R18" s="29">
        <f>SQRT(N18^2+I18^2+I$22^2)</f>
        <v>0.52901984839890503</v>
      </c>
      <c r="S18" s="30">
        <f>2^(-R18)</f>
        <v>0.69302540821187131</v>
      </c>
      <c r="U18" s="15" t="s">
        <v>35</v>
      </c>
      <c r="V18" s="31" t="s">
        <v>29</v>
      </c>
      <c r="W18" s="14">
        <v>223.47970333024352</v>
      </c>
      <c r="X18" s="14">
        <v>0.68071548680116989</v>
      </c>
    </row>
    <row r="19" spans="2:24" x14ac:dyDescent="0.35">
      <c r="B19" s="6">
        <v>8</v>
      </c>
      <c r="C19" s="22" t="s">
        <v>29</v>
      </c>
      <c r="D19" s="23" t="s">
        <v>26</v>
      </c>
      <c r="E19" s="24">
        <v>17.995000000000001</v>
      </c>
      <c r="F19" s="24">
        <v>17.896999999999998</v>
      </c>
      <c r="G19" s="24">
        <v>17.058</v>
      </c>
      <c r="H19" s="25">
        <f>AVERAGE(E19:G19)</f>
        <v>17.649999999999999</v>
      </c>
      <c r="I19" s="26">
        <f t="shared" ref="I19:I20" si="7">_xlfn.STDEV.P(E19:G19)</f>
        <v>0.42051476391045622</v>
      </c>
      <c r="J19" s="24">
        <v>19.113</v>
      </c>
      <c r="K19" s="24">
        <v>18.507000000000001</v>
      </c>
      <c r="L19" s="24">
        <v>19.236000000000001</v>
      </c>
      <c r="M19" s="25">
        <f>AVERAGE(J19:L19)</f>
        <v>18.952000000000002</v>
      </c>
      <c r="N19" s="26">
        <f>_xlfn.STDEV.P(J19:L19)</f>
        <v>0.31864400198340409</v>
      </c>
      <c r="O19" s="24">
        <f>M19-H19</f>
        <v>1.3020000000000032</v>
      </c>
      <c r="P19" s="24">
        <f>O19-O22</f>
        <v>-7.804000000000002</v>
      </c>
      <c r="Q19" s="33">
        <f t="shared" ref="Q19:Q20" si="8">2^(-P19)</f>
        <v>223.47970333024352</v>
      </c>
      <c r="R19" s="29">
        <f t="shared" ref="R19:R21" si="9">SQRT(N19^2+I19^2+I$22^2)</f>
        <v>0.55487616236017512</v>
      </c>
      <c r="S19" s="30">
        <f t="shared" ref="S19:S21" si="10">2^(-R19)</f>
        <v>0.68071548680116989</v>
      </c>
      <c r="U19" s="15" t="s">
        <v>35</v>
      </c>
      <c r="V19" s="31" t="s">
        <v>30</v>
      </c>
      <c r="W19" s="14">
        <v>10.938426636784646</v>
      </c>
      <c r="X19" s="14">
        <v>0.72329243877215621</v>
      </c>
    </row>
    <row r="20" spans="2:24" x14ac:dyDescent="0.35">
      <c r="B20" s="6">
        <v>6</v>
      </c>
      <c r="C20" s="22" t="s">
        <v>30</v>
      </c>
      <c r="D20" s="23" t="s">
        <v>26</v>
      </c>
      <c r="E20" s="24">
        <v>18.091000000000001</v>
      </c>
      <c r="F20" s="24">
        <v>17.890999999999998</v>
      </c>
      <c r="G20" s="24">
        <v>17.157</v>
      </c>
      <c r="H20" s="25">
        <f>AVERAGE(E20:G20)</f>
        <v>17.712999999999997</v>
      </c>
      <c r="I20" s="26">
        <f t="shared" si="7"/>
        <v>0.40154036741860305</v>
      </c>
      <c r="J20" s="24">
        <v>23.561</v>
      </c>
      <c r="K20" s="24">
        <v>23.155000000000001</v>
      </c>
      <c r="L20" s="24">
        <v>23.387</v>
      </c>
      <c r="M20" s="25">
        <f>AVERAGE(J20:L20)</f>
        <v>23.367666666666668</v>
      </c>
      <c r="N20" s="26">
        <f>_xlfn.STDEV.P(J20:L20)</f>
        <v>0.1663116218294903</v>
      </c>
      <c r="O20" s="24">
        <f>M20-H20</f>
        <v>5.6546666666666709</v>
      </c>
      <c r="P20" s="24">
        <f>O20-O22</f>
        <v>-3.4513333333333343</v>
      </c>
      <c r="Q20" s="33">
        <f t="shared" si="8"/>
        <v>10.938426636784646</v>
      </c>
      <c r="R20" s="29">
        <f t="shared" si="9"/>
        <v>0.46734902493865449</v>
      </c>
      <c r="S20" s="30">
        <f t="shared" si="10"/>
        <v>0.72329243877215621</v>
      </c>
      <c r="U20" s="15" t="s">
        <v>35</v>
      </c>
      <c r="V20" s="31" t="s">
        <v>31</v>
      </c>
      <c r="W20" s="14">
        <v>28.893371767189556</v>
      </c>
      <c r="X20" s="14">
        <v>0.69694966695169902</v>
      </c>
    </row>
    <row r="21" spans="2:24" x14ac:dyDescent="0.35">
      <c r="B21" s="6">
        <v>4</v>
      </c>
      <c r="C21" s="22" t="s">
        <v>31</v>
      </c>
      <c r="D21" s="23" t="s">
        <v>26</v>
      </c>
      <c r="E21" s="24">
        <v>18.606000000000002</v>
      </c>
      <c r="F21" s="24">
        <v>18.148</v>
      </c>
      <c r="G21" s="24">
        <v>17.463000000000001</v>
      </c>
      <c r="H21" s="25">
        <f>AVERAGE(E21:G21)</f>
        <v>18.072333333333336</v>
      </c>
      <c r="I21" s="26">
        <f>_xlfn.STDEV.P(E21:G21)</f>
        <v>0.46968523739012963</v>
      </c>
      <c r="J21" s="24">
        <v>22.518000000000001</v>
      </c>
      <c r="K21" s="24">
        <v>22.166</v>
      </c>
      <c r="L21" s="24">
        <v>22.292999999999999</v>
      </c>
      <c r="M21" s="25">
        <f>AVERAGE(J21:L21)</f>
        <v>22.325666666666667</v>
      </c>
      <c r="N21" s="26">
        <f>_xlfn.STDEV.P(J21:L21)</f>
        <v>0.14554800658965511</v>
      </c>
      <c r="O21" s="24">
        <f>M21-H21</f>
        <v>4.2533333333333303</v>
      </c>
      <c r="P21" s="24">
        <f>O21-O22</f>
        <v>-4.8526666666666749</v>
      </c>
      <c r="Q21" s="33">
        <f>2^(-P21)</f>
        <v>28.893371767189556</v>
      </c>
      <c r="R21" s="29">
        <f t="shared" si="9"/>
        <v>0.52087362510817703</v>
      </c>
      <c r="S21" s="30">
        <f t="shared" si="10"/>
        <v>0.69694966695169902</v>
      </c>
      <c r="V21" s="31"/>
    </row>
    <row r="22" spans="2:24" x14ac:dyDescent="0.35">
      <c r="B22" s="6">
        <v>2</v>
      </c>
      <c r="C22" s="22" t="s">
        <v>28</v>
      </c>
      <c r="D22" s="23" t="s">
        <v>26</v>
      </c>
      <c r="E22" s="24">
        <v>18.504999999999999</v>
      </c>
      <c r="F22" s="24">
        <v>18.114999999999998</v>
      </c>
      <c r="G22" s="24">
        <v>18.172999999999998</v>
      </c>
      <c r="H22" s="25">
        <f>AVERAGE(E22:G22)</f>
        <v>18.26433333333333</v>
      </c>
      <c r="I22" s="26">
        <f t="shared" ref="I22" si="11">_xlfn.STDEV.P(E22:G22)</f>
        <v>0.17181643951871714</v>
      </c>
      <c r="J22" s="24">
        <v>27.739000000000001</v>
      </c>
      <c r="K22" s="24">
        <v>27.119</v>
      </c>
      <c r="L22" s="24">
        <v>27.253</v>
      </c>
      <c r="M22" s="25">
        <f>AVERAGE(J22:L22)</f>
        <v>27.370333333333335</v>
      </c>
      <c r="N22" s="26">
        <f>_xlfn.STDEV.P(J22:L22)</f>
        <v>0.26636482917649329</v>
      </c>
      <c r="O22" s="24">
        <f>M22-H22</f>
        <v>9.1060000000000052</v>
      </c>
      <c r="P22" s="24">
        <f>O22-O22</f>
        <v>0</v>
      </c>
      <c r="Q22" s="33">
        <f t="shared" ref="Q22" si="12">2^(-P22)</f>
        <v>1</v>
      </c>
      <c r="U22" s="15" t="s">
        <v>41</v>
      </c>
      <c r="V22" s="31" t="s">
        <v>28</v>
      </c>
      <c r="W22" s="14">
        <v>1</v>
      </c>
    </row>
    <row r="23" spans="2:24" x14ac:dyDescent="0.35">
      <c r="B23" s="19"/>
      <c r="C23" s="20" t="s">
        <v>6</v>
      </c>
      <c r="D23" s="21" t="s">
        <v>7</v>
      </c>
      <c r="E23" s="21" t="s">
        <v>8</v>
      </c>
      <c r="F23" s="21" t="s">
        <v>9</v>
      </c>
      <c r="G23" s="21" t="s">
        <v>10</v>
      </c>
      <c r="H23" s="21" t="s">
        <v>11</v>
      </c>
      <c r="I23" s="21" t="s">
        <v>12</v>
      </c>
      <c r="J23" s="21" t="s">
        <v>36</v>
      </c>
      <c r="K23" s="21" t="s">
        <v>37</v>
      </c>
      <c r="L23" s="21" t="s">
        <v>38</v>
      </c>
      <c r="M23" s="21" t="s">
        <v>39</v>
      </c>
      <c r="N23" s="21" t="s">
        <v>40</v>
      </c>
      <c r="O23" s="21" t="s">
        <v>18</v>
      </c>
      <c r="P23" s="21" t="s">
        <v>19</v>
      </c>
      <c r="Q23" s="36" t="s">
        <v>20</v>
      </c>
      <c r="U23" s="15" t="s">
        <v>41</v>
      </c>
      <c r="V23" s="31" t="s">
        <v>25</v>
      </c>
      <c r="W23" s="14">
        <v>196.22068627466268</v>
      </c>
      <c r="X23" s="14">
        <v>0.71592317515142823</v>
      </c>
    </row>
    <row r="24" spans="2:24" x14ac:dyDescent="0.35">
      <c r="B24" s="6">
        <v>9</v>
      </c>
      <c r="C24" s="22" t="s">
        <v>25</v>
      </c>
      <c r="D24" s="23" t="s">
        <v>32</v>
      </c>
      <c r="E24" s="24">
        <v>16.152999999999999</v>
      </c>
      <c r="F24" s="24">
        <v>15.689</v>
      </c>
      <c r="G24" s="24">
        <v>15.03</v>
      </c>
      <c r="H24" s="25">
        <f>AVERAGE(E24:G24)</f>
        <v>15.624000000000001</v>
      </c>
      <c r="I24" s="26">
        <f>_xlfn.STDEV.P(E24:G24)</f>
        <v>0.46076096478181228</v>
      </c>
      <c r="J24" s="24">
        <v>21.082999999999998</v>
      </c>
      <c r="K24" s="24">
        <v>20.843</v>
      </c>
      <c r="L24" s="24">
        <v>21.155999999999999</v>
      </c>
      <c r="M24" s="25">
        <f>AVERAGE(J24:L24)</f>
        <v>21.027333333333335</v>
      </c>
      <c r="N24" s="26">
        <f>_xlfn.STDEV.P(J24:L24)</f>
        <v>0.133706976465536</v>
      </c>
      <c r="O24" s="24">
        <f>M24-H24</f>
        <v>5.4033333333333342</v>
      </c>
      <c r="P24" s="24">
        <f>O24-O28</f>
        <v>-7.6163333333333352</v>
      </c>
      <c r="Q24" s="33">
        <f>2^(-P24)</f>
        <v>196.22068627466268</v>
      </c>
      <c r="R24" s="29">
        <f>SQRT(N24^2+I24^2+I$28^2)</f>
        <v>0.48212331294896799</v>
      </c>
      <c r="S24" s="30">
        <f t="shared" ref="S24:S27" si="13">2^(-R24)</f>
        <v>0.71592317515142823</v>
      </c>
      <c r="U24" s="15" t="s">
        <v>41</v>
      </c>
      <c r="V24" s="31" t="s">
        <v>29</v>
      </c>
      <c r="W24" s="14">
        <v>520.10772892711282</v>
      </c>
      <c r="X24" s="14">
        <v>0.7510425271753044</v>
      </c>
    </row>
    <row r="25" spans="2:24" x14ac:dyDescent="0.35">
      <c r="B25" s="6">
        <v>7</v>
      </c>
      <c r="C25" s="22" t="s">
        <v>29</v>
      </c>
      <c r="D25" s="23" t="s">
        <v>32</v>
      </c>
      <c r="E25" s="24">
        <v>14.782</v>
      </c>
      <c r="F25" s="24">
        <v>14.488</v>
      </c>
      <c r="G25" s="24">
        <v>14.095000000000001</v>
      </c>
      <c r="H25" s="25">
        <f>AVERAGE(E25:G25)</f>
        <v>14.455</v>
      </c>
      <c r="I25" s="26">
        <f>_xlfn.STDEV.P(E25:G25)</f>
        <v>0.28143560542333629</v>
      </c>
      <c r="J25" s="24">
        <v>18.535</v>
      </c>
      <c r="K25" s="24">
        <v>18.052</v>
      </c>
      <c r="L25" s="24">
        <v>18.768999999999998</v>
      </c>
      <c r="M25" s="25">
        <f>AVERAGE(J25:L25)</f>
        <v>18.452000000000002</v>
      </c>
      <c r="N25" s="26">
        <f>_xlfn.STDEV.P(J25:L25)</f>
        <v>0.29853977959394251</v>
      </c>
      <c r="O25" s="24">
        <f>M25-H25</f>
        <v>3.9970000000000017</v>
      </c>
      <c r="P25" s="24">
        <f>O25-O28</f>
        <v>-9.0226666666666677</v>
      </c>
      <c r="Q25" s="33">
        <f>2^(-P25)</f>
        <v>520.10772892711282</v>
      </c>
      <c r="R25" s="29">
        <f t="shared" ref="R25:R27" si="14">SQRT(N25^2+I25^2+I$28^2)</f>
        <v>0.41303349339571277</v>
      </c>
      <c r="S25" s="30">
        <f t="shared" si="13"/>
        <v>0.7510425271753044</v>
      </c>
      <c r="U25" s="15" t="s">
        <v>41</v>
      </c>
      <c r="V25" s="31" t="s">
        <v>30</v>
      </c>
      <c r="W25" s="14">
        <v>142.38631341011779</v>
      </c>
      <c r="X25" s="14">
        <v>0.7561409021017691</v>
      </c>
    </row>
    <row r="26" spans="2:24" x14ac:dyDescent="0.35">
      <c r="B26" s="6">
        <v>5</v>
      </c>
      <c r="C26" s="22" t="s">
        <v>30</v>
      </c>
      <c r="D26" s="23" t="s">
        <v>32</v>
      </c>
      <c r="E26" s="24">
        <v>15.878</v>
      </c>
      <c r="F26" s="24">
        <v>15.407</v>
      </c>
      <c r="G26" s="24">
        <v>15.026999999999999</v>
      </c>
      <c r="H26" s="25">
        <f>AVERAGE(E26:G26)</f>
        <v>15.437333333333333</v>
      </c>
      <c r="I26" s="26">
        <f>_xlfn.STDEV.P(E26:G26)</f>
        <v>0.34808076968172552</v>
      </c>
      <c r="J26" s="24">
        <v>21.545999999999999</v>
      </c>
      <c r="K26" s="24">
        <v>21.061</v>
      </c>
      <c r="L26" s="24">
        <v>21.303000000000001</v>
      </c>
      <c r="M26" s="25">
        <f>AVERAGE(J26:L26)</f>
        <v>21.303333333333331</v>
      </c>
      <c r="N26" s="26">
        <f>_xlfn.STDEV.P(J26:L26)</f>
        <v>0.19800056116643236</v>
      </c>
      <c r="O26" s="24">
        <f>M26-H26</f>
        <v>5.8659999999999979</v>
      </c>
      <c r="P26" s="24">
        <f>O26-O28</f>
        <v>-7.1536666666666715</v>
      </c>
      <c r="Q26" s="33">
        <f>2^(-P26)</f>
        <v>142.38631341011779</v>
      </c>
      <c r="R26" s="29">
        <f t="shared" si="14"/>
        <v>0.40327299824202373</v>
      </c>
      <c r="S26" s="30">
        <f t="shared" si="13"/>
        <v>0.7561409021017691</v>
      </c>
      <c r="U26" s="15" t="s">
        <v>41</v>
      </c>
      <c r="V26" s="31" t="s">
        <v>31</v>
      </c>
      <c r="W26" s="14">
        <v>301.49703413631573</v>
      </c>
      <c r="X26" s="14">
        <v>0.76867823820273218</v>
      </c>
    </row>
    <row r="27" spans="2:24" x14ac:dyDescent="0.35">
      <c r="B27" s="6">
        <v>3</v>
      </c>
      <c r="C27" s="22" t="s">
        <v>31</v>
      </c>
      <c r="D27" s="23" t="s">
        <v>32</v>
      </c>
      <c r="E27" s="24">
        <v>16.123999999999999</v>
      </c>
      <c r="F27" s="24">
        <v>16.225999999999999</v>
      </c>
      <c r="G27" s="24">
        <v>15.602</v>
      </c>
      <c r="H27" s="25">
        <f>AVERAGE(E27:G27)</f>
        <v>15.984</v>
      </c>
      <c r="I27" s="26">
        <f>_xlfn.STDEV.P(E27:G27)</f>
        <v>0.27330568965903301</v>
      </c>
      <c r="J27" s="24">
        <v>21.122</v>
      </c>
      <c r="K27" s="24">
        <v>20.51</v>
      </c>
      <c r="L27" s="24">
        <v>20.670999999999999</v>
      </c>
      <c r="M27" s="25">
        <f>AVERAGE(J27:L27)</f>
        <v>20.767666666666667</v>
      </c>
      <c r="N27" s="26">
        <f>_xlfn.STDEV.P(J27:L27)</f>
        <v>0.25902938486245525</v>
      </c>
      <c r="O27" s="24">
        <f>M27-H27</f>
        <v>4.783666666666667</v>
      </c>
      <c r="P27" s="24">
        <f>O27-O28</f>
        <v>-8.2360000000000024</v>
      </c>
      <c r="Q27" s="33">
        <f>2^(-P27)</f>
        <v>301.49703413631573</v>
      </c>
      <c r="R27" s="29">
        <f t="shared" si="14"/>
        <v>0.37954826951112336</v>
      </c>
      <c r="S27" s="30">
        <f t="shared" si="13"/>
        <v>0.76867823820273218</v>
      </c>
      <c r="V27" s="31"/>
    </row>
    <row r="28" spans="2:24" x14ac:dyDescent="0.35">
      <c r="B28" s="6">
        <v>1</v>
      </c>
      <c r="C28" s="22" t="s">
        <v>28</v>
      </c>
      <c r="D28" s="23" t="s">
        <v>32</v>
      </c>
      <c r="E28" s="24">
        <v>16.75</v>
      </c>
      <c r="F28" s="24">
        <v>16.655000000000001</v>
      </c>
      <c r="G28" s="24">
        <v>16.643999999999998</v>
      </c>
      <c r="H28" s="25">
        <f>AVERAGE(E28:G28)</f>
        <v>16.683</v>
      </c>
      <c r="I28" s="26">
        <f t="shared" ref="I28" si="15">_xlfn.STDEV.P(E28:G28)</f>
        <v>4.7588514020367227E-2</v>
      </c>
      <c r="J28" s="24">
        <v>30</v>
      </c>
      <c r="K28" s="24">
        <v>29.748999999999999</v>
      </c>
      <c r="L28" s="24">
        <v>29.359000000000002</v>
      </c>
      <c r="M28" s="25">
        <f>AVERAGE(J28:L28)</f>
        <v>29.702666666666669</v>
      </c>
      <c r="N28" s="26">
        <f>_xlfn.STDEV.P(J28:L28)</f>
        <v>0.26373008086973149</v>
      </c>
      <c r="O28" s="24">
        <f>M28-H28</f>
        <v>13.019666666666669</v>
      </c>
      <c r="P28" s="24">
        <f>O28-O28</f>
        <v>0</v>
      </c>
      <c r="Q28" s="33">
        <f t="shared" ref="Q28" si="16">2^(-P28)</f>
        <v>1</v>
      </c>
      <c r="U28" s="15" t="s">
        <v>42</v>
      </c>
      <c r="V28" s="31" t="s">
        <v>28</v>
      </c>
      <c r="W28" s="14">
        <v>1</v>
      </c>
    </row>
    <row r="29" spans="2:24" x14ac:dyDescent="0.35">
      <c r="C29" s="3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U29" s="15" t="s">
        <v>42</v>
      </c>
      <c r="V29" s="31" t="s">
        <v>25</v>
      </c>
      <c r="W29" s="14">
        <v>198.17987656600505</v>
      </c>
      <c r="X29" s="14">
        <v>0.70211366863778391</v>
      </c>
    </row>
    <row r="30" spans="2:24" x14ac:dyDescent="0.35">
      <c r="C30" s="22"/>
      <c r="D30" s="5"/>
      <c r="E30" s="58" t="s">
        <v>43</v>
      </c>
      <c r="F30" s="58"/>
      <c r="G30" s="58"/>
      <c r="H30" s="58"/>
      <c r="I30" s="58"/>
      <c r="J30" s="58"/>
      <c r="K30" s="58"/>
      <c r="L30" s="58"/>
      <c r="M30" s="58"/>
      <c r="N30" s="58"/>
      <c r="O30" s="17"/>
      <c r="P30" s="17"/>
      <c r="Q30" s="18"/>
      <c r="U30" s="15" t="s">
        <v>42</v>
      </c>
      <c r="V30" s="31" t="s">
        <v>29</v>
      </c>
      <c r="W30" s="14">
        <v>408.44556278222569</v>
      </c>
      <c r="X30" s="14">
        <v>0.72833972053272755</v>
      </c>
    </row>
    <row r="31" spans="2:24" x14ac:dyDescent="0.35">
      <c r="B31" s="19"/>
      <c r="C31" s="20" t="s">
        <v>6</v>
      </c>
      <c r="D31" s="21" t="s">
        <v>7</v>
      </c>
      <c r="E31" s="21" t="s">
        <v>8</v>
      </c>
      <c r="F31" s="21" t="s">
        <v>37</v>
      </c>
      <c r="G31" s="21" t="s">
        <v>10</v>
      </c>
      <c r="H31" s="21" t="s">
        <v>11</v>
      </c>
      <c r="I31" s="21" t="s">
        <v>12</v>
      </c>
      <c r="J31" s="37" t="s">
        <v>44</v>
      </c>
      <c r="K31" s="37" t="s">
        <v>37</v>
      </c>
      <c r="L31" s="37" t="s">
        <v>45</v>
      </c>
      <c r="M31" s="37" t="s">
        <v>46</v>
      </c>
      <c r="N31" s="37" t="s">
        <v>47</v>
      </c>
      <c r="O31" s="21" t="s">
        <v>18</v>
      </c>
      <c r="P31" s="21" t="s">
        <v>19</v>
      </c>
      <c r="Q31" s="21" t="s">
        <v>20</v>
      </c>
      <c r="U31" s="15" t="s">
        <v>42</v>
      </c>
      <c r="V31" s="31" t="s">
        <v>30</v>
      </c>
      <c r="W31" s="14">
        <v>408.44556278222569</v>
      </c>
      <c r="X31" s="14">
        <v>0.73836980856096968</v>
      </c>
    </row>
    <row r="32" spans="2:24" x14ac:dyDescent="0.35">
      <c r="B32" s="6">
        <v>10</v>
      </c>
      <c r="C32" s="22" t="s">
        <v>25</v>
      </c>
      <c r="D32" s="23" t="s">
        <v>26</v>
      </c>
      <c r="E32" s="24">
        <v>18</v>
      </c>
      <c r="F32" s="24">
        <v>17.855</v>
      </c>
      <c r="G32" s="24">
        <v>16.974</v>
      </c>
      <c r="H32" s="25">
        <f>AVERAGE(E32:G32)</f>
        <v>17.609666666666669</v>
      </c>
      <c r="I32" s="26">
        <f>_xlfn.STDEV.P(E32:G32)</f>
        <v>0.45336544003951407</v>
      </c>
      <c r="J32" s="25">
        <v>18.478000000000002</v>
      </c>
      <c r="K32" s="25">
        <v>18.356999999999999</v>
      </c>
      <c r="L32" s="25">
        <v>18.738</v>
      </c>
      <c r="M32" s="25">
        <f>AVERAGE(J32:L32)</f>
        <v>18.524333333333335</v>
      </c>
      <c r="N32" s="26">
        <f>_xlfn.STDEV.P(J32:L32)</f>
        <v>0.15895561924288443</v>
      </c>
      <c r="O32" s="24">
        <f>M32-H32</f>
        <v>0.91466666666666541</v>
      </c>
      <c r="P32" s="24">
        <f>O32-O36</f>
        <v>-7.6306666666666736</v>
      </c>
      <c r="Q32" s="33">
        <f>2^(-P32)</f>
        <v>198.17987656600505</v>
      </c>
      <c r="R32" s="29">
        <f>SQRT(N32^2+I32^2+I$36^2)</f>
        <v>0.51022348044753885</v>
      </c>
      <c r="S32" s="30">
        <f t="shared" ref="S32:S35" si="17">2^(-R32)</f>
        <v>0.70211366863778391</v>
      </c>
      <c r="U32" s="15" t="s">
        <v>42</v>
      </c>
      <c r="V32" s="31" t="s">
        <v>31</v>
      </c>
      <c r="W32" s="14">
        <v>88.831534016998489</v>
      </c>
      <c r="X32" s="14">
        <v>0.70632360801139826</v>
      </c>
    </row>
    <row r="33" spans="2:24" x14ac:dyDescent="0.35">
      <c r="B33" s="6">
        <v>8</v>
      </c>
      <c r="C33" s="22" t="s">
        <v>29</v>
      </c>
      <c r="D33" s="23" t="s">
        <v>26</v>
      </c>
      <c r="E33" s="24">
        <v>17.995000000000001</v>
      </c>
      <c r="F33" s="24">
        <v>17.896999999999998</v>
      </c>
      <c r="G33" s="24">
        <v>17.058</v>
      </c>
      <c r="H33" s="25">
        <f>AVERAGE(E33:G33)</f>
        <v>17.649999999999999</v>
      </c>
      <c r="I33" s="26">
        <f t="shared" ref="I33:I34" si="18">_xlfn.STDEV.P(E33:G33)</f>
        <v>0.42051476391045622</v>
      </c>
      <c r="J33" s="25">
        <v>17.448</v>
      </c>
      <c r="K33" s="25">
        <v>17.545999999999999</v>
      </c>
      <c r="L33" s="25">
        <v>17.57</v>
      </c>
      <c r="M33" s="25">
        <f>AVERAGE(J33:L33)</f>
        <v>17.521333333333335</v>
      </c>
      <c r="N33" s="26">
        <f>_xlfn.STDEV.P(J33:L33)</f>
        <v>5.2772046472435274E-2</v>
      </c>
      <c r="O33" s="24">
        <f>M33-H33</f>
        <v>-0.12866666666666404</v>
      </c>
      <c r="P33" s="24">
        <f>O33-O36</f>
        <v>-8.674000000000003</v>
      </c>
      <c r="Q33" s="33">
        <f t="shared" ref="Q33:Q34" si="19">2^(-P33)</f>
        <v>408.44556278222569</v>
      </c>
      <c r="R33" s="29">
        <f t="shared" ref="R33:R35" si="20">SQRT(N33^2+I33^2+I$36^2)</f>
        <v>0.45731656917768088</v>
      </c>
      <c r="S33" s="30">
        <f t="shared" si="17"/>
        <v>0.72833972053272755</v>
      </c>
      <c r="V33" s="31"/>
    </row>
    <row r="34" spans="2:24" x14ac:dyDescent="0.35">
      <c r="B34" s="6">
        <v>6</v>
      </c>
      <c r="C34" s="22" t="s">
        <v>30</v>
      </c>
      <c r="D34" s="23" t="s">
        <v>26</v>
      </c>
      <c r="E34" s="24">
        <v>18.091000000000001</v>
      </c>
      <c r="F34" s="24">
        <v>17.890999999999998</v>
      </c>
      <c r="G34" s="24">
        <v>17.157</v>
      </c>
      <c r="H34" s="25">
        <f>AVERAGE(E34:G34)</f>
        <v>17.712999999999997</v>
      </c>
      <c r="I34" s="26">
        <f t="shared" si="18"/>
        <v>0.40154036741860305</v>
      </c>
      <c r="J34" s="25">
        <v>21.303999999999998</v>
      </c>
      <c r="K34" s="25">
        <v>21.245000000000001</v>
      </c>
      <c r="L34" s="25">
        <v>21.248999999999999</v>
      </c>
      <c r="M34" s="25">
        <f>AVERAGE(J34:L34)</f>
        <v>21.266000000000002</v>
      </c>
      <c r="N34" s="26">
        <f>_xlfn.STDEV.P(J34:L34)</f>
        <v>2.6919633479425911E-2</v>
      </c>
      <c r="O34" s="24">
        <f>M34-H34</f>
        <v>3.5530000000000044</v>
      </c>
      <c r="P34" s="24">
        <f>O33-O36</f>
        <v>-8.674000000000003</v>
      </c>
      <c r="Q34" s="33">
        <f t="shared" si="19"/>
        <v>408.44556278222569</v>
      </c>
      <c r="R34" s="29">
        <f t="shared" si="20"/>
        <v>0.43758453151616583</v>
      </c>
      <c r="S34" s="30">
        <f t="shared" si="17"/>
        <v>0.73836980856096968</v>
      </c>
      <c r="U34" s="15" t="s">
        <v>48</v>
      </c>
      <c r="V34" s="31" t="s">
        <v>28</v>
      </c>
      <c r="W34" s="14">
        <v>1</v>
      </c>
    </row>
    <row r="35" spans="2:24" x14ac:dyDescent="0.35">
      <c r="B35" s="6">
        <v>4</v>
      </c>
      <c r="C35" s="22" t="s">
        <v>31</v>
      </c>
      <c r="D35" s="23" t="s">
        <v>26</v>
      </c>
      <c r="E35" s="24">
        <v>18.606000000000002</v>
      </c>
      <c r="F35" s="24">
        <v>18.148</v>
      </c>
      <c r="G35" s="24">
        <v>17.463000000000001</v>
      </c>
      <c r="H35" s="25">
        <f>AVERAGE(E35:G35)</f>
        <v>18.072333333333336</v>
      </c>
      <c r="I35" s="26">
        <f>_xlfn.STDEV.P(E35:G35)</f>
        <v>0.46968523739012963</v>
      </c>
      <c r="J35" s="25">
        <v>20.152999999999999</v>
      </c>
      <c r="K35" s="25">
        <v>20.094000000000001</v>
      </c>
      <c r="L35" s="25">
        <v>20.187000000000001</v>
      </c>
      <c r="M35" s="25">
        <f>AVERAGE(J35:L35)</f>
        <v>20.144666666666666</v>
      </c>
      <c r="N35" s="26">
        <f>_xlfn.STDEV.P(J35:L35)</f>
        <v>3.8421637422449965E-2</v>
      </c>
      <c r="O35" s="24">
        <f>M35-H35</f>
        <v>2.0723333333333294</v>
      </c>
      <c r="P35" s="24">
        <f>O35-O36</f>
        <v>-6.4730000000000096</v>
      </c>
      <c r="Q35" s="33">
        <f>2^(-P35)</f>
        <v>88.831534016998489</v>
      </c>
      <c r="R35" s="29">
        <f t="shared" si="20"/>
        <v>0.50159877724465562</v>
      </c>
      <c r="S35" s="30">
        <f t="shared" si="17"/>
        <v>0.70632360801139826</v>
      </c>
      <c r="U35" s="15" t="s">
        <v>48</v>
      </c>
      <c r="V35" s="31" t="s">
        <v>25</v>
      </c>
      <c r="W35" s="14">
        <v>261.62078142793416</v>
      </c>
      <c r="X35" s="14">
        <v>0.71793581945452722</v>
      </c>
    </row>
    <row r="36" spans="2:24" x14ac:dyDescent="0.35">
      <c r="B36" s="6">
        <v>2</v>
      </c>
      <c r="C36" s="22" t="s">
        <v>28</v>
      </c>
      <c r="D36" s="23" t="s">
        <v>26</v>
      </c>
      <c r="E36" s="24">
        <v>18.504999999999999</v>
      </c>
      <c r="F36" s="24">
        <v>18.114999999999998</v>
      </c>
      <c r="G36" s="24">
        <v>18.172999999999998</v>
      </c>
      <c r="H36" s="25">
        <f>AVERAGE(E36:G36)</f>
        <v>18.26433333333333</v>
      </c>
      <c r="I36" s="26">
        <f t="shared" ref="I36" si="21">_xlfn.STDEV.P(E36:G36)</f>
        <v>0.17181643951871714</v>
      </c>
      <c r="J36" s="25">
        <v>26.844000000000001</v>
      </c>
      <c r="K36" s="25">
        <v>26.704999999999998</v>
      </c>
      <c r="L36" s="25">
        <v>26.88</v>
      </c>
      <c r="M36" s="25">
        <f>AVERAGE(J36:L36)</f>
        <v>26.809666666666669</v>
      </c>
      <c r="N36" s="26">
        <f>_xlfn.STDEV.P(J36:L36)</f>
        <v>7.5455652906562642E-2</v>
      </c>
      <c r="O36" s="24">
        <f>M36-H36</f>
        <v>8.545333333333339</v>
      </c>
      <c r="P36" s="24">
        <f>O36-O36</f>
        <v>0</v>
      </c>
      <c r="Q36" s="33">
        <f t="shared" ref="Q36" si="22">2^(-P36)</f>
        <v>1</v>
      </c>
      <c r="U36" s="15" t="s">
        <v>48</v>
      </c>
      <c r="V36" s="31" t="s">
        <v>29</v>
      </c>
      <c r="W36" s="14">
        <v>682.49121549842187</v>
      </c>
      <c r="X36" s="14">
        <v>0.81698221332291665</v>
      </c>
    </row>
    <row r="37" spans="2:24" x14ac:dyDescent="0.35">
      <c r="B37" s="19"/>
      <c r="C37" s="20" t="s">
        <v>6</v>
      </c>
      <c r="D37" s="21" t="s">
        <v>7</v>
      </c>
      <c r="E37" s="21" t="s">
        <v>8</v>
      </c>
      <c r="F37" s="21" t="s">
        <v>9</v>
      </c>
      <c r="G37" s="21" t="s">
        <v>10</v>
      </c>
      <c r="H37" s="21" t="s">
        <v>11</v>
      </c>
      <c r="I37" s="21" t="s">
        <v>12</v>
      </c>
      <c r="J37" s="37" t="s">
        <v>44</v>
      </c>
      <c r="K37" s="37" t="s">
        <v>37</v>
      </c>
      <c r="L37" s="37" t="s">
        <v>45</v>
      </c>
      <c r="M37" s="37" t="s">
        <v>46</v>
      </c>
      <c r="N37" s="37" t="s">
        <v>47</v>
      </c>
      <c r="O37" s="21" t="s">
        <v>18</v>
      </c>
      <c r="P37" s="21" t="s">
        <v>19</v>
      </c>
      <c r="Q37" s="36" t="s">
        <v>20</v>
      </c>
      <c r="U37" s="15" t="s">
        <v>48</v>
      </c>
      <c r="V37" s="31" t="s">
        <v>30</v>
      </c>
      <c r="W37" s="14">
        <v>176.96660568038558</v>
      </c>
      <c r="X37" s="14">
        <v>0.77990058846650123</v>
      </c>
    </row>
    <row r="38" spans="2:24" x14ac:dyDescent="0.35">
      <c r="B38" s="6">
        <v>9</v>
      </c>
      <c r="C38" s="22" t="s">
        <v>25</v>
      </c>
      <c r="D38" s="23" t="s">
        <v>32</v>
      </c>
      <c r="E38" s="24">
        <v>16.152999999999999</v>
      </c>
      <c r="F38" s="24">
        <v>15.689</v>
      </c>
      <c r="G38" s="24">
        <v>15.03</v>
      </c>
      <c r="H38" s="25">
        <f>AVERAGE(E38:G38)</f>
        <v>15.624000000000001</v>
      </c>
      <c r="I38" s="26">
        <f>_xlfn.STDEV.P(E38:G38)</f>
        <v>0.46076096478181228</v>
      </c>
      <c r="J38" s="25">
        <v>19.756</v>
      </c>
      <c r="K38" s="25">
        <v>20.033000000000001</v>
      </c>
      <c r="L38" s="25">
        <v>19.968</v>
      </c>
      <c r="M38" s="25">
        <f>AVERAGE(J38:L38)</f>
        <v>19.919</v>
      </c>
      <c r="N38" s="26">
        <f>_xlfn.STDEV.P(J38:L38)</f>
        <v>0.11827369389118925</v>
      </c>
      <c r="O38" s="24">
        <f>M38-H38</f>
        <v>4.2949999999999999</v>
      </c>
      <c r="P38" s="24">
        <f>O38-O42</f>
        <v>-8.0313333333333308</v>
      </c>
      <c r="Q38" s="33">
        <f>2^(-P38)</f>
        <v>261.62078142793416</v>
      </c>
      <c r="R38" s="29">
        <f>SQRT(N38^2+I38^2+I$42^2)</f>
        <v>0.47807321614999504</v>
      </c>
      <c r="S38" s="30">
        <f t="shared" ref="S38:S41" si="23">2^(-R38)</f>
        <v>0.71793581945452722</v>
      </c>
      <c r="U38" s="15" t="s">
        <v>48</v>
      </c>
      <c r="V38" s="31" t="s">
        <v>31</v>
      </c>
      <c r="W38" s="14">
        <v>297.27754174085686</v>
      </c>
      <c r="X38" s="14">
        <v>0.81683923812843429</v>
      </c>
    </row>
    <row r="39" spans="2:24" x14ac:dyDescent="0.35">
      <c r="B39" s="6">
        <v>7</v>
      </c>
      <c r="C39" s="22" t="s">
        <v>29</v>
      </c>
      <c r="D39" s="23" t="s">
        <v>32</v>
      </c>
      <c r="E39" s="24">
        <v>14.782</v>
      </c>
      <c r="F39" s="24">
        <v>14.488</v>
      </c>
      <c r="G39" s="24">
        <v>14.095000000000001</v>
      </c>
      <c r="H39" s="25">
        <f>AVERAGE(E39:G39)</f>
        <v>14.455</v>
      </c>
      <c r="I39" s="26">
        <f>_xlfn.STDEV.P(E39:G39)</f>
        <v>0.28143560542333629</v>
      </c>
      <c r="J39" s="25">
        <v>17.283000000000001</v>
      </c>
      <c r="K39" s="25">
        <v>17.398</v>
      </c>
      <c r="L39" s="25">
        <v>17.419</v>
      </c>
      <c r="M39" s="25">
        <f>AVERAGE(J39:L39)</f>
        <v>17.366666666666664</v>
      </c>
      <c r="N39" s="26">
        <f>_xlfn.STDEV.P(J39:L39)</f>
        <v>5.9779223443898098E-2</v>
      </c>
      <c r="O39" s="24">
        <f>M39-H39</f>
        <v>2.9116666666666635</v>
      </c>
      <c r="P39" s="24">
        <f>O39-O42</f>
        <v>-9.4146666666666672</v>
      </c>
      <c r="Q39" s="33">
        <f>2^(-P39)</f>
        <v>682.49121549842187</v>
      </c>
      <c r="R39" s="29">
        <f t="shared" ref="R39:R41" si="24">SQRT(N39^2+I39^2+I$42^2)</f>
        <v>0.29162342536603952</v>
      </c>
      <c r="S39" s="30">
        <f t="shared" si="23"/>
        <v>0.81698221332291665</v>
      </c>
    </row>
    <row r="40" spans="2:24" x14ac:dyDescent="0.35">
      <c r="B40" s="6">
        <v>5</v>
      </c>
      <c r="C40" s="22" t="s">
        <v>30</v>
      </c>
      <c r="D40" s="23" t="s">
        <v>32</v>
      </c>
      <c r="E40" s="24">
        <v>15.878</v>
      </c>
      <c r="F40" s="24">
        <v>15.407</v>
      </c>
      <c r="G40" s="24">
        <v>15.026999999999999</v>
      </c>
      <c r="H40" s="25">
        <f>AVERAGE(E40:G40)</f>
        <v>15.437333333333333</v>
      </c>
      <c r="I40" s="26">
        <f>_xlfn.STDEV.P(E40:G40)</f>
        <v>0.34808076968172552</v>
      </c>
      <c r="J40" s="25">
        <v>20.279</v>
      </c>
      <c r="K40" s="25">
        <v>20.218</v>
      </c>
      <c r="L40" s="25">
        <v>20.391999999999999</v>
      </c>
      <c r="M40" s="25">
        <f>AVERAGE(J40:L40)</f>
        <v>20.296333333333333</v>
      </c>
      <c r="N40" s="26">
        <f>_xlfn.STDEV.P(J40:L40)</f>
        <v>7.2084826574128555E-2</v>
      </c>
      <c r="O40" s="24">
        <f>M40-H40</f>
        <v>4.859</v>
      </c>
      <c r="P40" s="24">
        <f>O40-O42</f>
        <v>-7.4673333333333307</v>
      </c>
      <c r="Q40" s="33">
        <f>2^(-P40)</f>
        <v>176.96660568038558</v>
      </c>
      <c r="R40" s="29">
        <f t="shared" si="24"/>
        <v>0.35863785510053359</v>
      </c>
      <c r="S40" s="30">
        <f t="shared" si="23"/>
        <v>0.77990058846650123</v>
      </c>
    </row>
    <row r="41" spans="2:24" x14ac:dyDescent="0.35">
      <c r="B41" s="6">
        <v>3</v>
      </c>
      <c r="C41" s="22" t="s">
        <v>31</v>
      </c>
      <c r="D41" s="23" t="s">
        <v>32</v>
      </c>
      <c r="E41" s="24">
        <v>16.123999999999999</v>
      </c>
      <c r="F41" s="24">
        <v>16.225999999999999</v>
      </c>
      <c r="G41" s="24">
        <v>15.602</v>
      </c>
      <c r="H41" s="25">
        <f>AVERAGE(E41:G41)</f>
        <v>15.984</v>
      </c>
      <c r="I41" s="26">
        <f>_xlfn.STDEV.P(E41:G41)</f>
        <v>0.27330568965903301</v>
      </c>
      <c r="J41" s="25">
        <v>20</v>
      </c>
      <c r="K41" s="25">
        <v>20.067</v>
      </c>
      <c r="L41" s="25">
        <v>20.216999999999999</v>
      </c>
      <c r="M41" s="25">
        <f>AVERAGE(J41:L41)</f>
        <v>20.094666666666665</v>
      </c>
      <c r="N41" s="26">
        <f>_xlfn.STDEV.P(J41:L41)</f>
        <v>9.0724246422270061E-2</v>
      </c>
      <c r="O41" s="24">
        <f>M41-H41</f>
        <v>4.1106666666666651</v>
      </c>
      <c r="P41" s="24">
        <f>O41-O42</f>
        <v>-8.2156666666666656</v>
      </c>
      <c r="Q41" s="33">
        <f>2^(-P41)</f>
        <v>297.27754174085686</v>
      </c>
      <c r="R41" s="29">
        <f t="shared" si="24"/>
        <v>0.29187592493310432</v>
      </c>
      <c r="S41" s="30">
        <f t="shared" si="23"/>
        <v>0.81683923812843429</v>
      </c>
    </row>
    <row r="42" spans="2:24" x14ac:dyDescent="0.35">
      <c r="B42" s="6">
        <v>1</v>
      </c>
      <c r="C42" s="22" t="s">
        <v>28</v>
      </c>
      <c r="D42" s="23" t="s">
        <v>32</v>
      </c>
      <c r="E42" s="24">
        <v>16.75</v>
      </c>
      <c r="F42" s="24">
        <v>16.655000000000001</v>
      </c>
      <c r="G42" s="24">
        <v>16.643999999999998</v>
      </c>
      <c r="H42" s="25">
        <f>AVERAGE(E42:G42)</f>
        <v>16.683</v>
      </c>
      <c r="I42" s="26">
        <f t="shared" ref="I42" si="25">_xlfn.STDEV.P(E42:G42)</f>
        <v>4.7588514020367227E-2</v>
      </c>
      <c r="J42" s="25">
        <v>28.885999999999999</v>
      </c>
      <c r="K42" s="25">
        <v>28.928999999999998</v>
      </c>
      <c r="L42" s="25">
        <v>29.213000000000001</v>
      </c>
      <c r="M42" s="25">
        <f>AVERAGE(J42:L42)</f>
        <v>29.009333333333331</v>
      </c>
      <c r="N42" s="26">
        <f>_xlfn.STDEV.P(J42:L42)</f>
        <v>0.14508005452929254</v>
      </c>
      <c r="O42" s="24">
        <f>M42-H42</f>
        <v>12.326333333333331</v>
      </c>
      <c r="P42" s="24">
        <f>O42-O42</f>
        <v>0</v>
      </c>
      <c r="Q42" s="33">
        <f t="shared" ref="Q42" si="26">2^(-P42)</f>
        <v>1</v>
      </c>
    </row>
    <row r="44" spans="2:24" x14ac:dyDescent="0.35"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2:24" x14ac:dyDescent="0.35">
      <c r="B45" s="6"/>
      <c r="C45" s="7"/>
      <c r="D45" s="8"/>
      <c r="E45" s="9"/>
      <c r="F45" s="9"/>
      <c r="G45" s="9"/>
      <c r="H45" s="10"/>
      <c r="I45" s="11"/>
      <c r="J45" s="9"/>
      <c r="K45" s="9"/>
      <c r="L45" s="9"/>
      <c r="M45" s="9"/>
      <c r="N45" s="12"/>
      <c r="O45" s="9"/>
      <c r="P45" s="9"/>
      <c r="Q45" s="39"/>
    </row>
    <row r="46" spans="2:24" x14ac:dyDescent="0.35">
      <c r="B46" s="6"/>
      <c r="C46" s="7"/>
      <c r="D46" s="8"/>
      <c r="E46" s="9"/>
      <c r="F46" s="9"/>
      <c r="G46" s="9"/>
      <c r="H46" s="10"/>
      <c r="I46" s="11"/>
      <c r="J46" s="9"/>
      <c r="K46" s="9"/>
      <c r="L46" s="9"/>
      <c r="M46" s="9"/>
      <c r="N46" s="12"/>
      <c r="O46" s="9"/>
      <c r="P46" s="9"/>
      <c r="Q46" s="39"/>
    </row>
    <row r="47" spans="2:24" x14ac:dyDescent="0.35">
      <c r="B47" s="6"/>
      <c r="C47" s="7"/>
      <c r="D47" s="8"/>
      <c r="E47" s="9"/>
      <c r="F47" s="9"/>
      <c r="G47" s="9"/>
      <c r="H47" s="10"/>
      <c r="I47" s="11"/>
      <c r="J47" s="10"/>
      <c r="K47" s="10"/>
      <c r="L47" s="10"/>
      <c r="M47" s="10"/>
      <c r="N47" s="11"/>
      <c r="O47" s="9"/>
      <c r="P47" s="9"/>
      <c r="Q47" s="39"/>
    </row>
  </sheetData>
  <mergeCells count="2">
    <mergeCell ref="E2:N2"/>
    <mergeCell ref="E30:N30"/>
  </mergeCells>
  <pageMargins left="0.1" right="0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F305-5CE6-446B-82F4-3AD51521C1E1}">
  <dimension ref="A1:O36"/>
  <sheetViews>
    <sheetView topLeftCell="A10" workbookViewId="0">
      <selection activeCell="G17" sqref="G17"/>
    </sheetView>
  </sheetViews>
  <sheetFormatPr defaultRowHeight="14.5" x14ac:dyDescent="0.35"/>
  <cols>
    <col min="1" max="1" width="13.7265625" customWidth="1"/>
    <col min="2" max="2" width="8.26953125" customWidth="1"/>
    <col min="3" max="3" width="15.453125" customWidth="1"/>
    <col min="4" max="4" width="23.453125" customWidth="1"/>
    <col min="5" max="5" width="15.81640625" customWidth="1"/>
    <col min="6" max="6" width="12.81640625" customWidth="1"/>
    <col min="7" max="8" width="11.81640625" customWidth="1"/>
    <col min="9" max="9" width="14" customWidth="1"/>
    <col min="10" max="10" width="8.1796875" customWidth="1"/>
    <col min="11" max="11" width="6.54296875" customWidth="1"/>
    <col min="12" max="13" width="6" customWidth="1"/>
  </cols>
  <sheetData>
    <row r="1" spans="1:13" ht="18" x14ac:dyDescent="0.4">
      <c r="A1" s="40"/>
      <c r="B1" s="40"/>
      <c r="C1" s="65" t="s">
        <v>49</v>
      </c>
      <c r="D1" s="65"/>
      <c r="E1" s="65"/>
      <c r="F1" s="65"/>
      <c r="G1" s="65"/>
      <c r="H1" s="65"/>
      <c r="I1" s="65"/>
      <c r="J1" s="65"/>
      <c r="K1" s="65"/>
      <c r="L1" s="41"/>
      <c r="M1" s="40"/>
    </row>
    <row r="2" spans="1:13" ht="15" customHeight="1" x14ac:dyDescent="0.35">
      <c r="A2" s="61" t="s">
        <v>50</v>
      </c>
      <c r="B2" s="61" t="s">
        <v>0</v>
      </c>
      <c r="C2" s="61" t="s">
        <v>1</v>
      </c>
      <c r="D2" s="61" t="s">
        <v>2</v>
      </c>
      <c r="E2" s="66" t="s">
        <v>51</v>
      </c>
      <c r="F2" s="61" t="s">
        <v>52</v>
      </c>
      <c r="G2" s="61" t="s">
        <v>3</v>
      </c>
      <c r="H2" s="66" t="s">
        <v>53</v>
      </c>
      <c r="I2" s="61" t="s">
        <v>52</v>
      </c>
      <c r="J2" s="61" t="s">
        <v>3</v>
      </c>
      <c r="K2" s="61" t="s">
        <v>54</v>
      </c>
    </row>
    <row r="3" spans="1:13" ht="30" customHeight="1" x14ac:dyDescent="0.35">
      <c r="A3" s="61"/>
      <c r="B3" s="61"/>
      <c r="C3" s="61"/>
      <c r="D3" s="61"/>
      <c r="E3" s="67"/>
      <c r="F3" s="61"/>
      <c r="G3" s="61"/>
      <c r="H3" s="67"/>
      <c r="I3" s="61"/>
      <c r="J3" s="61"/>
      <c r="K3" s="61"/>
    </row>
    <row r="4" spans="1:13" ht="21" customHeight="1" x14ac:dyDescent="0.35">
      <c r="A4" s="1" t="s">
        <v>55</v>
      </c>
      <c r="B4" s="42">
        <v>43621</v>
      </c>
      <c r="C4" s="1" t="s">
        <v>4</v>
      </c>
      <c r="D4" s="1" t="s">
        <v>56</v>
      </c>
      <c r="E4" s="1" t="s">
        <v>57</v>
      </c>
      <c r="F4" s="1">
        <v>15</v>
      </c>
      <c r="G4" s="1">
        <v>33</v>
      </c>
      <c r="H4" s="1" t="s">
        <v>58</v>
      </c>
      <c r="I4" s="1">
        <v>0</v>
      </c>
      <c r="J4" s="1">
        <v>49</v>
      </c>
      <c r="K4" s="1">
        <v>97</v>
      </c>
    </row>
    <row r="5" spans="1:13" ht="21" customHeight="1" x14ac:dyDescent="0.35">
      <c r="A5" s="1" t="s">
        <v>59</v>
      </c>
      <c r="B5" s="42">
        <v>43621</v>
      </c>
      <c r="C5" s="1" t="s">
        <v>4</v>
      </c>
      <c r="D5" s="1" t="s">
        <v>56</v>
      </c>
      <c r="E5" s="1" t="s">
        <v>57</v>
      </c>
      <c r="F5" s="1">
        <v>29</v>
      </c>
      <c r="G5" s="1">
        <v>36</v>
      </c>
      <c r="H5" s="1" t="s">
        <v>58</v>
      </c>
      <c r="I5" s="1">
        <v>0</v>
      </c>
      <c r="J5" s="1">
        <v>65</v>
      </c>
      <c r="K5" s="1">
        <v>130</v>
      </c>
    </row>
    <row r="6" spans="1:13" ht="21" customHeight="1" x14ac:dyDescent="0.35">
      <c r="A6" s="1" t="s">
        <v>60</v>
      </c>
      <c r="B6" s="42">
        <v>43621</v>
      </c>
      <c r="C6" s="1" t="s">
        <v>4</v>
      </c>
      <c r="D6" s="1" t="s">
        <v>56</v>
      </c>
      <c r="E6" s="1" t="s">
        <v>57</v>
      </c>
      <c r="F6" s="1">
        <v>17</v>
      </c>
      <c r="G6" s="1">
        <v>30</v>
      </c>
      <c r="H6" s="1" t="s">
        <v>58</v>
      </c>
      <c r="I6" s="1">
        <v>0</v>
      </c>
      <c r="J6" s="1">
        <v>47</v>
      </c>
      <c r="K6" s="1">
        <v>94</v>
      </c>
    </row>
    <row r="7" spans="1:13" ht="21" customHeight="1" x14ac:dyDescent="0.35">
      <c r="A7" s="1" t="s">
        <v>55</v>
      </c>
      <c r="B7" s="42">
        <v>43621</v>
      </c>
      <c r="C7" s="1" t="s">
        <v>4</v>
      </c>
      <c r="D7" s="1" t="s">
        <v>61</v>
      </c>
      <c r="E7" s="1" t="s">
        <v>62</v>
      </c>
      <c r="F7" s="1">
        <v>21</v>
      </c>
      <c r="G7" s="1">
        <v>23</v>
      </c>
      <c r="H7" s="1" t="s">
        <v>63</v>
      </c>
      <c r="I7" s="1">
        <v>7</v>
      </c>
      <c r="J7" s="1">
        <v>37</v>
      </c>
      <c r="K7" s="1">
        <v>88</v>
      </c>
    </row>
    <row r="8" spans="1:13" ht="21" customHeight="1" x14ac:dyDescent="0.35">
      <c r="A8" s="1" t="s">
        <v>59</v>
      </c>
      <c r="B8" s="42">
        <v>43621</v>
      </c>
      <c r="C8" s="1" t="s">
        <v>4</v>
      </c>
      <c r="D8" s="1" t="s">
        <v>61</v>
      </c>
      <c r="E8" s="1" t="s">
        <v>62</v>
      </c>
      <c r="F8" s="1">
        <v>35</v>
      </c>
      <c r="G8" s="1">
        <v>22</v>
      </c>
      <c r="H8" s="1" t="s">
        <v>63</v>
      </c>
      <c r="I8" s="1">
        <v>8</v>
      </c>
      <c r="J8" s="1">
        <v>49</v>
      </c>
      <c r="K8" s="1">
        <v>114</v>
      </c>
    </row>
    <row r="9" spans="1:13" ht="21" customHeight="1" x14ac:dyDescent="0.35">
      <c r="A9" s="1" t="s">
        <v>60</v>
      </c>
      <c r="B9" s="42">
        <v>43621</v>
      </c>
      <c r="C9" s="1" t="s">
        <v>4</v>
      </c>
      <c r="D9" s="1" t="s">
        <v>61</v>
      </c>
      <c r="E9" s="1" t="s">
        <v>62</v>
      </c>
      <c r="F9" s="1">
        <v>35</v>
      </c>
      <c r="G9" s="1">
        <v>9</v>
      </c>
      <c r="H9" s="1" t="s">
        <v>63</v>
      </c>
      <c r="I9" s="1">
        <v>18</v>
      </c>
      <c r="J9" s="1">
        <v>26</v>
      </c>
      <c r="K9" s="1">
        <v>99</v>
      </c>
    </row>
    <row r="10" spans="1:13" ht="21" customHeight="1" x14ac:dyDescent="0.35"/>
    <row r="11" spans="1:13" ht="21" customHeight="1" x14ac:dyDescent="0.35"/>
    <row r="12" spans="1:13" ht="21" customHeight="1" x14ac:dyDescent="0.35">
      <c r="C12" s="43"/>
      <c r="D12" s="62" t="s">
        <v>64</v>
      </c>
      <c r="E12" s="63"/>
      <c r="F12" s="44"/>
      <c r="G12" s="64"/>
      <c r="H12" s="64"/>
      <c r="I12" s="64"/>
      <c r="J12" s="64"/>
    </row>
    <row r="13" spans="1:13" ht="21" customHeight="1" x14ac:dyDescent="0.35">
      <c r="A13" s="2"/>
      <c r="B13" s="45"/>
      <c r="C13" s="46" t="s">
        <v>65</v>
      </c>
      <c r="D13" s="48" t="s">
        <v>70</v>
      </c>
      <c r="E13" s="50"/>
      <c r="F13" s="51"/>
      <c r="G13" s="51"/>
      <c r="H13" s="52"/>
      <c r="I13" s="52"/>
    </row>
    <row r="14" spans="1:13" ht="21" customHeight="1" x14ac:dyDescent="0.35">
      <c r="A14" s="2" t="s">
        <v>55</v>
      </c>
      <c r="B14" s="1" t="s">
        <v>57</v>
      </c>
      <c r="C14" s="2" t="str">
        <f t="shared" ref="C14:C22" si="0">CONCATENATE(B14,"_",A14)</f>
        <v>CyO_rep1</v>
      </c>
      <c r="D14" s="1">
        <v>15</v>
      </c>
      <c r="E14" s="3"/>
      <c r="F14" s="53"/>
      <c r="G14" s="54"/>
      <c r="H14" s="59"/>
      <c r="I14" s="59"/>
    </row>
    <row r="15" spans="1:13" ht="21" customHeight="1" x14ac:dyDescent="0.35">
      <c r="A15" s="2" t="s">
        <v>59</v>
      </c>
      <c r="B15" s="1" t="s">
        <v>57</v>
      </c>
      <c r="C15" s="2" t="str">
        <f t="shared" si="0"/>
        <v>CyO_rep2</v>
      </c>
      <c r="D15" s="1">
        <v>29</v>
      </c>
      <c r="E15" s="3"/>
      <c r="F15" s="53"/>
      <c r="G15" s="54"/>
      <c r="H15" s="60"/>
      <c r="I15" s="59"/>
    </row>
    <row r="16" spans="1:13" ht="15.5" x14ac:dyDescent="0.35">
      <c r="A16" s="2" t="s">
        <v>60</v>
      </c>
      <c r="B16" s="1" t="s">
        <v>57</v>
      </c>
      <c r="C16" s="2" t="str">
        <f t="shared" si="0"/>
        <v>CyO_rep3</v>
      </c>
      <c r="D16" s="1">
        <v>17</v>
      </c>
      <c r="E16" s="3"/>
      <c r="F16" s="53"/>
      <c r="G16" s="54"/>
      <c r="H16" s="60"/>
      <c r="I16" s="59"/>
    </row>
    <row r="17" spans="1:15" ht="15.5" x14ac:dyDescent="0.35">
      <c r="A17" s="2" t="s">
        <v>55</v>
      </c>
      <c r="B17" s="1" t="s">
        <v>66</v>
      </c>
      <c r="C17" s="2" t="str">
        <f t="shared" si="0"/>
        <v>N-17-II_rep1</v>
      </c>
      <c r="D17" s="1">
        <v>0</v>
      </c>
      <c r="E17" s="3"/>
      <c r="F17" s="53"/>
      <c r="G17" s="54"/>
      <c r="H17" s="59"/>
      <c r="I17" s="59"/>
    </row>
    <row r="18" spans="1:15" ht="15.5" x14ac:dyDescent="0.35">
      <c r="A18" s="2" t="s">
        <v>59</v>
      </c>
      <c r="B18" s="1" t="s">
        <v>66</v>
      </c>
      <c r="C18" s="2" t="str">
        <f t="shared" si="0"/>
        <v>N-17-II_rep2</v>
      </c>
      <c r="D18" s="1">
        <v>0</v>
      </c>
      <c r="E18" s="3"/>
      <c r="F18" s="53"/>
      <c r="G18" s="54"/>
      <c r="H18" s="60"/>
      <c r="I18" s="59"/>
    </row>
    <row r="19" spans="1:15" ht="15.5" x14ac:dyDescent="0.35">
      <c r="A19" s="2" t="s">
        <v>60</v>
      </c>
      <c r="B19" s="1" t="s">
        <v>66</v>
      </c>
      <c r="C19" s="2" t="str">
        <f t="shared" si="0"/>
        <v>N-17-II_rep3</v>
      </c>
      <c r="D19" s="1">
        <v>0</v>
      </c>
      <c r="E19" s="3"/>
      <c r="F19" s="53"/>
      <c r="G19" s="54"/>
      <c r="H19" s="60"/>
      <c r="I19" s="59"/>
    </row>
    <row r="20" spans="1:15" ht="15.5" x14ac:dyDescent="0.35">
      <c r="A20" s="2" t="s">
        <v>55</v>
      </c>
      <c r="B20" s="1" t="s">
        <v>62</v>
      </c>
      <c r="C20" s="2" t="str">
        <f t="shared" si="0"/>
        <v>TM6b_rep1</v>
      </c>
      <c r="D20" s="1">
        <v>21</v>
      </c>
      <c r="E20" s="3"/>
      <c r="F20" s="53"/>
      <c r="G20" s="54"/>
      <c r="H20" s="59"/>
      <c r="I20" s="59"/>
    </row>
    <row r="21" spans="1:15" ht="15.5" x14ac:dyDescent="0.35">
      <c r="A21" s="2" t="s">
        <v>59</v>
      </c>
      <c r="B21" s="1" t="s">
        <v>62</v>
      </c>
      <c r="C21" s="2" t="str">
        <f t="shared" si="0"/>
        <v>TM6b_rep2</v>
      </c>
      <c r="D21" s="1">
        <v>35</v>
      </c>
      <c r="E21" s="3"/>
      <c r="F21" s="53"/>
      <c r="G21" s="54"/>
      <c r="H21" s="60"/>
      <c r="I21" s="59"/>
    </row>
    <row r="22" spans="1:15" ht="15.5" x14ac:dyDescent="0.35">
      <c r="A22" s="2" t="s">
        <v>60</v>
      </c>
      <c r="B22" s="1" t="s">
        <v>62</v>
      </c>
      <c r="C22" s="2" t="str">
        <f t="shared" si="0"/>
        <v>TM6b_rep3</v>
      </c>
      <c r="D22" s="1">
        <v>35</v>
      </c>
      <c r="E22" s="3"/>
      <c r="F22" s="53"/>
      <c r="G22" s="54"/>
      <c r="H22" s="60"/>
      <c r="I22" s="59"/>
    </row>
    <row r="23" spans="1:15" ht="15.5" x14ac:dyDescent="0.35">
      <c r="A23" s="2" t="s">
        <v>55</v>
      </c>
      <c r="B23" s="1" t="s">
        <v>67</v>
      </c>
      <c r="C23" s="2" t="str">
        <f>CONCATENATE(B23,"_",A23)</f>
        <v>N-17-III _rep1</v>
      </c>
      <c r="D23" s="1">
        <v>7</v>
      </c>
      <c r="E23" s="3"/>
      <c r="F23" s="53"/>
      <c r="G23" s="54"/>
      <c r="H23" s="59"/>
      <c r="I23" s="59"/>
    </row>
    <row r="24" spans="1:15" ht="15.5" x14ac:dyDescent="0.35">
      <c r="A24" s="2" t="s">
        <v>59</v>
      </c>
      <c r="B24" s="1" t="s">
        <v>67</v>
      </c>
      <c r="C24" s="2" t="str">
        <f>CONCATENATE(B24,"_",A24)</f>
        <v>N-17-III _rep2</v>
      </c>
      <c r="D24" s="1">
        <v>8</v>
      </c>
      <c r="E24" s="3"/>
      <c r="F24" s="53"/>
      <c r="G24" s="54"/>
      <c r="H24" s="60"/>
      <c r="I24" s="59"/>
      <c r="N24" s="47"/>
      <c r="O24" s="47"/>
    </row>
    <row r="25" spans="1:15" ht="15.5" x14ac:dyDescent="0.35">
      <c r="A25" s="2" t="s">
        <v>60</v>
      </c>
      <c r="B25" s="1" t="s">
        <v>67</v>
      </c>
      <c r="C25" s="2" t="str">
        <f>CONCATENATE(B25,"_",A25)</f>
        <v>N-17-III _rep3</v>
      </c>
      <c r="D25" s="1">
        <v>18</v>
      </c>
      <c r="E25" s="3"/>
      <c r="F25" s="53"/>
      <c r="G25" s="54"/>
      <c r="H25" s="60"/>
      <c r="I25" s="59"/>
      <c r="N25" s="47"/>
      <c r="O25" s="47"/>
    </row>
    <row r="26" spans="1:15" x14ac:dyDescent="0.35">
      <c r="C26" s="43"/>
      <c r="D26" s="43"/>
      <c r="E26" s="43"/>
      <c r="F26" s="43"/>
      <c r="G26" s="43"/>
      <c r="H26" s="43"/>
      <c r="I26" s="43"/>
      <c r="J26" s="43"/>
    </row>
    <row r="32" spans="1:15" x14ac:dyDescent="0.35">
      <c r="D32" s="4" t="s">
        <v>68</v>
      </c>
      <c r="E32" s="55" t="s">
        <v>69</v>
      </c>
    </row>
    <row r="33" spans="3:5" ht="15.5" x14ac:dyDescent="0.35">
      <c r="C33" s="49" t="s">
        <v>57</v>
      </c>
      <c r="D33" s="56">
        <f>AVERAGE(D14:D16)</f>
        <v>20.333333333333332</v>
      </c>
      <c r="E33" s="56">
        <f>STDEV(D14:D16)</f>
        <v>7.5718777944003675</v>
      </c>
    </row>
    <row r="34" spans="3:5" ht="15.5" x14ac:dyDescent="0.35">
      <c r="C34" s="49" t="s">
        <v>66</v>
      </c>
      <c r="D34" s="56">
        <f>AVERAGE(D17:D19)</f>
        <v>0</v>
      </c>
      <c r="E34" s="4">
        <f>STDEV(D17:D19)</f>
        <v>0</v>
      </c>
    </row>
    <row r="35" spans="3:5" ht="15.5" x14ac:dyDescent="0.35">
      <c r="C35" s="49" t="s">
        <v>62</v>
      </c>
      <c r="D35" s="56">
        <f>AVERAGE(D20:D22)</f>
        <v>30.333333333333332</v>
      </c>
      <c r="E35" s="56">
        <f>STDEV(D20:D22)</f>
        <v>8.0829037686547558</v>
      </c>
    </row>
    <row r="36" spans="3:5" ht="15.5" x14ac:dyDescent="0.35">
      <c r="C36" s="49" t="s">
        <v>67</v>
      </c>
      <c r="D36" s="56">
        <f>AVERAGE(D23:D25)</f>
        <v>11</v>
      </c>
      <c r="E36" s="56">
        <f>STDEV(D23:D25)</f>
        <v>6.0827625302982193</v>
      </c>
    </row>
  </sheetData>
  <mergeCells count="23">
    <mergeCell ref="H14:H16"/>
    <mergeCell ref="I14:I16"/>
    <mergeCell ref="C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D12:E12"/>
    <mergeCell ref="G12:H12"/>
    <mergeCell ref="I12:J12"/>
    <mergeCell ref="H17:H19"/>
    <mergeCell ref="I17:I19"/>
    <mergeCell ref="H20:H22"/>
    <mergeCell ref="I20:I22"/>
    <mergeCell ref="H23:H25"/>
    <mergeCell ref="I23:I25"/>
  </mergeCells>
  <pageMargins left="0.45" right="0.4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Fig7S1A</vt:lpstr>
      <vt:lpstr>Fig7S1B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spsrivas</dc:creator>
  <cp:lastModifiedBy>nlau</cp:lastModifiedBy>
  <dcterms:created xsi:type="dcterms:W3CDTF">2019-06-21T18:11:12Z</dcterms:created>
  <dcterms:modified xsi:type="dcterms:W3CDTF">2019-11-05T21:46:27Z</dcterms:modified>
</cp:coreProperties>
</file>