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AD7BE05B-25C4-DC41-9028-62B957FACC05}" xr6:coauthVersionLast="45" xr6:coauthVersionMax="45" xr10:uidLastSave="{00000000-0000-0000-0000-000000000000}"/>
  <bookViews>
    <workbookView xWindow="14060" yWindow="1680" windowWidth="23940" windowHeight="152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7" i="1" l="1"/>
  <c r="D86" i="1"/>
  <c r="E82" i="1"/>
  <c r="D82" i="1"/>
  <c r="C82" i="1"/>
  <c r="E81" i="1"/>
  <c r="D81" i="1"/>
  <c r="C81" i="1"/>
  <c r="E71" i="1"/>
  <c r="D71" i="1"/>
  <c r="C71" i="1"/>
  <c r="E70" i="1"/>
  <c r="D70" i="1"/>
  <c r="C70" i="1"/>
  <c r="E68" i="1"/>
  <c r="D68" i="1"/>
  <c r="C68" i="1"/>
  <c r="E67" i="1"/>
  <c r="D67" i="1"/>
  <c r="C67" i="1"/>
  <c r="E78" i="1" l="1"/>
  <c r="E75" i="1" s="1"/>
  <c r="E77" i="1"/>
  <c r="E74" i="1" s="1"/>
  <c r="C72" i="1"/>
  <c r="C78" i="1" s="1"/>
  <c r="C75" i="1" s="1"/>
  <c r="D72" i="1"/>
  <c r="D78" i="1" s="1"/>
  <c r="D75" i="1" s="1"/>
  <c r="E72" i="1"/>
  <c r="D77" i="1" l="1"/>
  <c r="D74" i="1" s="1"/>
  <c r="C77" i="1"/>
  <c r="C74" i="1" s="1"/>
  <c r="F39" i="1" l="1"/>
  <c r="F36" i="1"/>
  <c r="F33" i="1"/>
  <c r="F30" i="1"/>
  <c r="F27" i="1"/>
  <c r="F24" i="1"/>
  <c r="H19" i="1"/>
  <c r="M6" i="1" s="1"/>
  <c r="F19" i="1"/>
  <c r="H16" i="1"/>
  <c r="L6" i="1" s="1"/>
  <c r="F16" i="1"/>
  <c r="H13" i="1"/>
  <c r="F13" i="1"/>
  <c r="H10" i="1"/>
  <c r="F10" i="1"/>
  <c r="H7" i="1"/>
  <c r="F7" i="1"/>
  <c r="K6" i="1"/>
  <c r="P6" i="1" s="1"/>
  <c r="H4" i="1"/>
  <c r="K5" i="1"/>
  <c r="P5" i="1" s="1"/>
  <c r="L5" i="1"/>
  <c r="M5" i="1"/>
  <c r="F4" i="1"/>
  <c r="O9" i="1" l="1"/>
  <c r="O6" i="1"/>
  <c r="O5" i="1"/>
</calcChain>
</file>

<file path=xl/sharedStrings.xml><?xml version="1.0" encoding="utf-8"?>
<sst xmlns="http://schemas.openxmlformats.org/spreadsheetml/2006/main" count="60" uniqueCount="40">
  <si>
    <t>Genotype</t>
  </si>
  <si>
    <t>Biological Rep</t>
  </si>
  <si>
    <t>Techincal Rep</t>
  </si>
  <si>
    <t>Ct</t>
  </si>
  <si>
    <t>Avg</t>
  </si>
  <si>
    <t xml:space="preserve">Copy # </t>
  </si>
  <si>
    <t>Transcripts per Rpl7 Transcripts</t>
  </si>
  <si>
    <t>Sample</t>
  </si>
  <si>
    <t>Bio Rep 1</t>
  </si>
  <si>
    <t>Bio Rep 2</t>
  </si>
  <si>
    <t>Bio Rep 3</t>
  </si>
  <si>
    <t>StDev</t>
  </si>
  <si>
    <t>TTEST</t>
  </si>
  <si>
    <t>rpl7</t>
  </si>
  <si>
    <t>o∆n</t>
  </si>
  <si>
    <t>oM1,139R∆n</t>
  </si>
  <si>
    <t>oskar</t>
  </si>
  <si>
    <t>Copy number determined using the following standard curves</t>
  </si>
  <si>
    <t>rpL7</t>
  </si>
  <si>
    <t>y= -1.508ln(x) + 42.729</t>
  </si>
  <si>
    <t>y = -1.578ln(x) + 44.403</t>
  </si>
  <si>
    <t>Figure 1 - supplement 2B</t>
  </si>
  <si>
    <t>Figure 1 - supplement 2D</t>
  </si>
  <si>
    <t>wt</t>
  </si>
  <si>
    <t>Remove outliers based on interquartile range</t>
  </si>
  <si>
    <t>Max</t>
  </si>
  <si>
    <t>Min</t>
  </si>
  <si>
    <t>Q1</t>
  </si>
  <si>
    <t>Q3</t>
  </si>
  <si>
    <t>IQR</t>
  </si>
  <si>
    <t>High outlier?</t>
  </si>
  <si>
    <t>Low outlier?</t>
  </si>
  <si>
    <t>Above</t>
  </si>
  <si>
    <t>Below</t>
  </si>
  <si>
    <t>Ttests</t>
  </si>
  <si>
    <t>Array 1</t>
  </si>
  <si>
    <t>Array 2</t>
  </si>
  <si>
    <t>p-value</t>
  </si>
  <si>
    <t>**</t>
  </si>
  <si>
    <t>n.s.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</si>
</sst>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/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topLeftCell="A42" workbookViewId="0">
      <selection activeCell="A50" sqref="A50:F106"/>
    </sheetView>
  </sheetViews>
  <sheetFormatPr baseColWidth="10" defaultRowHeight="16" x14ac:dyDescent="0.2"/>
  <cols>
    <col min="2" max="2" width="11.6640625" bestFit="1" customWidth="1"/>
    <col min="3" max="3" width="12.5" bestFit="1" customWidth="1"/>
    <col min="4" max="4" width="12.33203125" bestFit="1" customWidth="1"/>
    <col min="9" max="9" width="18" customWidth="1"/>
  </cols>
  <sheetData>
    <row r="1" spans="1:16" ht="21" x14ac:dyDescent="0.25">
      <c r="A1" s="2" t="s">
        <v>21</v>
      </c>
      <c r="B1" s="3"/>
      <c r="C1" s="3"/>
    </row>
    <row r="2" spans="1:16" x14ac:dyDescent="0.2">
      <c r="B2" t="s">
        <v>16</v>
      </c>
    </row>
    <row r="3" spans="1:16" x14ac:dyDescent="0.2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J3" t="s">
        <v>6</v>
      </c>
    </row>
    <row r="4" spans="1:16" x14ac:dyDescent="0.2">
      <c r="B4" t="s">
        <v>14</v>
      </c>
      <c r="C4">
        <v>1</v>
      </c>
      <c r="D4">
        <v>1</v>
      </c>
      <c r="E4">
        <v>20.144570999999999</v>
      </c>
      <c r="F4">
        <f>AVERAGE(E4:E6)</f>
        <v>20.261744</v>
      </c>
      <c r="G4">
        <v>63.879581820319629</v>
      </c>
      <c r="H4">
        <f>G4/G24</f>
        <v>0.94589994754141415</v>
      </c>
      <c r="J4" t="s">
        <v>7</v>
      </c>
      <c r="K4" t="s">
        <v>8</v>
      </c>
      <c r="L4" t="s">
        <v>9</v>
      </c>
      <c r="M4" t="s">
        <v>10</v>
      </c>
      <c r="O4" t="s">
        <v>4</v>
      </c>
      <c r="P4" t="s">
        <v>11</v>
      </c>
    </row>
    <row r="5" spans="1:16" x14ac:dyDescent="0.2">
      <c r="D5">
        <v>2</v>
      </c>
      <c r="E5">
        <v>20.505316000000001</v>
      </c>
      <c r="J5" t="s">
        <v>14</v>
      </c>
      <c r="K5">
        <f>H4</f>
        <v>0.94589994754141415</v>
      </c>
      <c r="L5">
        <f>H7</f>
        <v>0.92060690365857312</v>
      </c>
      <c r="M5">
        <f>H10</f>
        <v>1.1725509770399107</v>
      </c>
      <c r="O5">
        <f>AVERAGE(K5:M5)</f>
        <v>1.0130192760799659</v>
      </c>
      <c r="P5">
        <f>STDEV(K5:M5)</f>
        <v>0.13873610642365314</v>
      </c>
    </row>
    <row r="6" spans="1:16" x14ac:dyDescent="0.2">
      <c r="D6">
        <v>3</v>
      </c>
      <c r="E6">
        <v>20.135345000000001</v>
      </c>
      <c r="J6" t="s">
        <v>15</v>
      </c>
      <c r="K6">
        <f>H13</f>
        <v>1.0096800617921697</v>
      </c>
      <c r="L6">
        <f>H16</f>
        <v>1.0210096577348324</v>
      </c>
      <c r="M6">
        <f>H19</f>
        <v>1.041461138939866</v>
      </c>
      <c r="O6">
        <f>AVERAGE(K6:M6)</f>
        <v>1.0240502861556227</v>
      </c>
      <c r="P6">
        <f>STDEV(K6:M6)</f>
        <v>1.6107243155237465E-2</v>
      </c>
    </row>
    <row r="7" spans="1:16" x14ac:dyDescent="0.2">
      <c r="C7">
        <v>2</v>
      </c>
      <c r="D7">
        <v>1</v>
      </c>
      <c r="E7">
        <v>20.246867999999999</v>
      </c>
      <c r="F7">
        <f>AVERAGE(E7:E9)</f>
        <v>20.370499333333331</v>
      </c>
      <c r="G7">
        <v>59.434856004167422</v>
      </c>
      <c r="H7">
        <f>G7/G27</f>
        <v>0.92060690365857312</v>
      </c>
    </row>
    <row r="8" spans="1:16" x14ac:dyDescent="0.2">
      <c r="D8">
        <v>2</v>
      </c>
      <c r="E8">
        <v>20.601803</v>
      </c>
      <c r="O8" t="s">
        <v>12</v>
      </c>
    </row>
    <row r="9" spans="1:16" x14ac:dyDescent="0.2">
      <c r="D9">
        <v>3</v>
      </c>
      <c r="E9">
        <v>20.262827000000001</v>
      </c>
      <c r="O9">
        <f>TTEST(K5:M5,K6:M6,2,2)</f>
        <v>0.89779972090725657</v>
      </c>
    </row>
    <row r="10" spans="1:16" x14ac:dyDescent="0.2">
      <c r="C10">
        <v>3</v>
      </c>
      <c r="D10">
        <v>1</v>
      </c>
      <c r="E10">
        <v>19.299240000000001</v>
      </c>
      <c r="F10">
        <f>AVERAGE(E10:E12)</f>
        <v>19.982156666666668</v>
      </c>
      <c r="G10">
        <v>76.892052135878188</v>
      </c>
      <c r="H10">
        <f>G10/G30</f>
        <v>1.1725509770399107</v>
      </c>
    </row>
    <row r="11" spans="1:16" x14ac:dyDescent="0.2">
      <c r="D11">
        <v>2</v>
      </c>
      <c r="E11">
        <v>20.516209</v>
      </c>
    </row>
    <row r="12" spans="1:16" x14ac:dyDescent="0.2">
      <c r="D12">
        <v>3</v>
      </c>
      <c r="E12">
        <v>20.131021</v>
      </c>
      <c r="J12" t="s">
        <v>17</v>
      </c>
    </row>
    <row r="13" spans="1:16" x14ac:dyDescent="0.2">
      <c r="B13" t="s">
        <v>15</v>
      </c>
      <c r="C13">
        <v>1</v>
      </c>
      <c r="D13">
        <v>1</v>
      </c>
      <c r="E13">
        <v>19.465458000000002</v>
      </c>
      <c r="F13">
        <f>AVERAGE(E13:E15)</f>
        <v>19.384294333333333</v>
      </c>
      <c r="G13">
        <v>114.30415835248959</v>
      </c>
      <c r="H13">
        <f>G13/G33</f>
        <v>1.0096800617921697</v>
      </c>
    </row>
    <row r="14" spans="1:16" x14ac:dyDescent="0.2">
      <c r="D14">
        <v>2</v>
      </c>
      <c r="E14">
        <v>19.238571</v>
      </c>
      <c r="K14" t="s">
        <v>16</v>
      </c>
      <c r="L14" s="1" t="s">
        <v>19</v>
      </c>
    </row>
    <row r="15" spans="1:16" x14ac:dyDescent="0.2">
      <c r="D15">
        <v>3</v>
      </c>
      <c r="E15">
        <v>19.448854000000001</v>
      </c>
    </row>
    <row r="16" spans="1:16" x14ac:dyDescent="0.2">
      <c r="C16">
        <v>2</v>
      </c>
      <c r="D16">
        <v>1</v>
      </c>
      <c r="E16">
        <v>19.413532</v>
      </c>
      <c r="F16">
        <f>AVERAGE(E16:E18)</f>
        <v>19.366669999999999</v>
      </c>
      <c r="G16">
        <v>115.64789359252381</v>
      </c>
      <c r="H16">
        <f>G16/G36</f>
        <v>1.0210096577348324</v>
      </c>
      <c r="K16" t="s">
        <v>18</v>
      </c>
      <c r="L16" s="1" t="s">
        <v>20</v>
      </c>
    </row>
    <row r="17" spans="2:8" x14ac:dyDescent="0.2">
      <c r="D17">
        <v>2</v>
      </c>
      <c r="E17">
        <v>19.224150000000002</v>
      </c>
    </row>
    <row r="18" spans="2:8" x14ac:dyDescent="0.2">
      <c r="D18">
        <v>3</v>
      </c>
      <c r="E18">
        <v>19.462327999999999</v>
      </c>
    </row>
    <row r="19" spans="2:8" x14ac:dyDescent="0.2">
      <c r="C19">
        <v>3</v>
      </c>
      <c r="D19">
        <v>1</v>
      </c>
      <c r="E19">
        <v>19.444068999999999</v>
      </c>
      <c r="F19">
        <f>AVERAGE(E19:E21)</f>
        <v>19.316810333333333</v>
      </c>
      <c r="G19">
        <v>119.53552581025599</v>
      </c>
      <c r="H19">
        <f>G19/G39</f>
        <v>1.041461138939866</v>
      </c>
    </row>
    <row r="20" spans="2:8" x14ac:dyDescent="0.2">
      <c r="D20">
        <v>2</v>
      </c>
      <c r="E20">
        <v>19.122661999999998</v>
      </c>
    </row>
    <row r="21" spans="2:8" x14ac:dyDescent="0.2">
      <c r="D21">
        <v>3</v>
      </c>
      <c r="E21">
        <v>19.383700000000001</v>
      </c>
    </row>
    <row r="22" spans="2:8" x14ac:dyDescent="0.2">
      <c r="B22" t="s">
        <v>13</v>
      </c>
    </row>
    <row r="23" spans="2:8" x14ac:dyDescent="0.2">
      <c r="B23" t="s">
        <v>0</v>
      </c>
      <c r="C23" t="s">
        <v>1</v>
      </c>
      <c r="D23" t="s">
        <v>2</v>
      </c>
      <c r="E23" t="s">
        <v>3</v>
      </c>
    </row>
    <row r="24" spans="2:8" x14ac:dyDescent="0.2">
      <c r="B24" t="s">
        <v>14</v>
      </c>
      <c r="C24">
        <v>1</v>
      </c>
      <c r="D24">
        <v>1</v>
      </c>
      <c r="E24">
        <v>19.849357999999999</v>
      </c>
      <c r="F24">
        <f>AVERAGE(E24:E26)</f>
        <v>20.177871333333332</v>
      </c>
      <c r="G24">
        <v>67.533127564237233</v>
      </c>
    </row>
    <row r="25" spans="2:8" x14ac:dyDescent="0.2">
      <c r="D25">
        <v>2</v>
      </c>
      <c r="E25">
        <v>20.482299999999999</v>
      </c>
    </row>
    <row r="26" spans="2:8" x14ac:dyDescent="0.2">
      <c r="D26">
        <v>3</v>
      </c>
      <c r="E26">
        <v>20.201955999999999</v>
      </c>
    </row>
    <row r="27" spans="2:8" x14ac:dyDescent="0.2">
      <c r="C27">
        <v>2</v>
      </c>
      <c r="D27">
        <v>1</v>
      </c>
      <c r="E27">
        <v>19.882988000000001</v>
      </c>
      <c r="F27">
        <f>AVERAGE(E27:E29)</f>
        <v>20.245754333333334</v>
      </c>
      <c r="G27">
        <v>64.560515207922137</v>
      </c>
    </row>
    <row r="28" spans="2:8" x14ac:dyDescent="0.2">
      <c r="D28">
        <v>2</v>
      </c>
      <c r="E28">
        <v>20.54382</v>
      </c>
    </row>
    <row r="29" spans="2:8" x14ac:dyDescent="0.2">
      <c r="D29">
        <v>3</v>
      </c>
      <c r="E29">
        <v>20.310455000000001</v>
      </c>
    </row>
    <row r="30" spans="2:8" x14ac:dyDescent="0.2">
      <c r="C30">
        <v>3</v>
      </c>
      <c r="D30">
        <v>1</v>
      </c>
      <c r="E30">
        <v>19.871866000000001</v>
      </c>
      <c r="F30">
        <f>AVERAGE(E30:E32)</f>
        <v>20.222202666666664</v>
      </c>
      <c r="G30">
        <v>65.576724288773477</v>
      </c>
    </row>
    <row r="31" spans="2:8" x14ac:dyDescent="0.2">
      <c r="D31">
        <v>2</v>
      </c>
      <c r="E31">
        <v>20.543921999999998</v>
      </c>
    </row>
    <row r="32" spans="2:8" x14ac:dyDescent="0.2">
      <c r="D32">
        <v>3</v>
      </c>
      <c r="E32">
        <v>20.250820000000001</v>
      </c>
    </row>
    <row r="33" spans="2:7" x14ac:dyDescent="0.2">
      <c r="B33" t="s">
        <v>15</v>
      </c>
      <c r="C33">
        <v>1</v>
      </c>
      <c r="D33">
        <v>1</v>
      </c>
      <c r="E33">
        <v>18.928850000000001</v>
      </c>
      <c r="F33">
        <f>AVERAGE(E33:E35)</f>
        <v>19.398821666666667</v>
      </c>
      <c r="G33">
        <v>113.20829506091377</v>
      </c>
    </row>
    <row r="34" spans="2:7" x14ac:dyDescent="0.2">
      <c r="D34">
        <v>2</v>
      </c>
      <c r="E34">
        <v>19.769439999999999</v>
      </c>
    </row>
    <row r="35" spans="2:7" x14ac:dyDescent="0.2">
      <c r="D35">
        <v>3</v>
      </c>
      <c r="E35">
        <v>19.498175</v>
      </c>
    </row>
    <row r="36" spans="2:7" x14ac:dyDescent="0.2">
      <c r="C36">
        <v>2</v>
      </c>
      <c r="D36">
        <v>1</v>
      </c>
      <c r="E36">
        <v>18.908712000000001</v>
      </c>
      <c r="F36">
        <f>AVERAGE(E36:E38)</f>
        <v>19.398024333333332</v>
      </c>
      <c r="G36">
        <v>113.26816814749353</v>
      </c>
    </row>
    <row r="37" spans="2:7" x14ac:dyDescent="0.2">
      <c r="D37">
        <v>2</v>
      </c>
      <c r="E37">
        <v>19.807483999999999</v>
      </c>
    </row>
    <row r="38" spans="2:7" x14ac:dyDescent="0.2">
      <c r="D38">
        <v>3</v>
      </c>
      <c r="E38">
        <v>19.477876999999999</v>
      </c>
    </row>
    <row r="39" spans="2:7" x14ac:dyDescent="0.2">
      <c r="C39">
        <v>3</v>
      </c>
      <c r="D39">
        <v>1</v>
      </c>
      <c r="E39">
        <v>18.906075000000001</v>
      </c>
      <c r="F39">
        <f>AVERAGE(E39:E41)</f>
        <v>19.378072333333336</v>
      </c>
      <c r="G39">
        <v>114.77675099037754</v>
      </c>
    </row>
    <row r="40" spans="2:7" x14ac:dyDescent="0.2">
      <c r="D40">
        <v>2</v>
      </c>
      <c r="E40">
        <v>19.73122</v>
      </c>
    </row>
    <row r="41" spans="2:7" x14ac:dyDescent="0.2">
      <c r="D41">
        <v>3</v>
      </c>
      <c r="E41">
        <v>19.496922000000001</v>
      </c>
    </row>
    <row r="50" spans="1:5" ht="21" x14ac:dyDescent="0.25">
      <c r="A50" s="4" t="s">
        <v>22</v>
      </c>
      <c r="B50" s="5"/>
      <c r="C50" s="5"/>
    </row>
    <row r="53" spans="1:5" x14ac:dyDescent="0.2">
      <c r="B53" s="6" t="s">
        <v>7</v>
      </c>
      <c r="C53" t="s">
        <v>23</v>
      </c>
      <c r="D53" t="s">
        <v>14</v>
      </c>
      <c r="E53" t="s">
        <v>15</v>
      </c>
    </row>
    <row r="54" spans="1:5" x14ac:dyDescent="0.2">
      <c r="B54" s="6">
        <v>1</v>
      </c>
      <c r="C54">
        <v>648560.43999999994</v>
      </c>
      <c r="D54">
        <v>1043347.518</v>
      </c>
      <c r="E54">
        <v>836133.74800000002</v>
      </c>
    </row>
    <row r="55" spans="1:5" x14ac:dyDescent="0.2">
      <c r="B55" s="6">
        <v>2</v>
      </c>
      <c r="C55">
        <v>628965.41399999999</v>
      </c>
      <c r="D55">
        <v>1393453.8359999999</v>
      </c>
      <c r="E55">
        <v>621746.39899999998</v>
      </c>
    </row>
    <row r="56" spans="1:5" x14ac:dyDescent="0.2">
      <c r="B56" s="6">
        <v>3</v>
      </c>
      <c r="C56">
        <v>414963.701</v>
      </c>
      <c r="D56">
        <v>597270.18299999996</v>
      </c>
      <c r="E56">
        <v>671758.89399999997</v>
      </c>
    </row>
    <row r="57" spans="1:5" x14ac:dyDescent="0.2">
      <c r="B57" s="6">
        <v>4</v>
      </c>
      <c r="C57">
        <v>781481.35600000003</v>
      </c>
      <c r="D57">
        <v>928912.62699999998</v>
      </c>
      <c r="E57">
        <v>595857.45400000003</v>
      </c>
    </row>
    <row r="58" spans="1:5" x14ac:dyDescent="0.2">
      <c r="B58" s="6">
        <v>5</v>
      </c>
      <c r="C58">
        <v>463155.473</v>
      </c>
      <c r="D58">
        <v>1139396.8370000001</v>
      </c>
      <c r="E58">
        <v>425023.42300000001</v>
      </c>
    </row>
    <row r="59" spans="1:5" x14ac:dyDescent="0.2">
      <c r="B59" s="6">
        <v>6</v>
      </c>
      <c r="C59">
        <v>371251.92599999998</v>
      </c>
      <c r="D59">
        <v>944324.89500000002</v>
      </c>
      <c r="E59">
        <v>429578.93900000001</v>
      </c>
    </row>
    <row r="60" spans="1:5" x14ac:dyDescent="0.2">
      <c r="B60" s="6">
        <v>7</v>
      </c>
      <c r="C60">
        <v>625397.73600000003</v>
      </c>
      <c r="D60">
        <v>782776.63300000003</v>
      </c>
      <c r="E60">
        <v>568612.23800000001</v>
      </c>
    </row>
    <row r="61" spans="1:5" x14ac:dyDescent="0.2">
      <c r="B61" s="6">
        <v>8</v>
      </c>
      <c r="C61">
        <v>227165.27600000001</v>
      </c>
      <c r="D61">
        <v>667467.95600000001</v>
      </c>
      <c r="E61">
        <v>825533.64099999995</v>
      </c>
    </row>
    <row r="62" spans="1:5" x14ac:dyDescent="0.2">
      <c r="B62" s="6">
        <v>9</v>
      </c>
      <c r="C62">
        <v>885381.152</v>
      </c>
      <c r="D62">
        <v>1204084.635</v>
      </c>
      <c r="E62">
        <v>504937.93400000001</v>
      </c>
    </row>
    <row r="63" spans="1:5" x14ac:dyDescent="0.2">
      <c r="B63" s="6">
        <v>10</v>
      </c>
      <c r="C63">
        <v>942858.79599999997</v>
      </c>
      <c r="D63">
        <v>839167.53099999996</v>
      </c>
      <c r="E63">
        <v>311022.90000000002</v>
      </c>
    </row>
    <row r="64" spans="1:5" x14ac:dyDescent="0.2">
      <c r="B64" s="6">
        <v>11</v>
      </c>
      <c r="C64">
        <v>946695.89399999997</v>
      </c>
      <c r="D64">
        <v>841427.77399999998</v>
      </c>
    </row>
    <row r="66" spans="2:5" x14ac:dyDescent="0.2">
      <c r="B66" t="s">
        <v>24</v>
      </c>
    </row>
    <row r="67" spans="2:5" x14ac:dyDescent="0.2">
      <c r="B67" t="s">
        <v>25</v>
      </c>
      <c r="C67">
        <f>MAX(C54:C64)</f>
        <v>946695.89399999997</v>
      </c>
      <c r="D67">
        <f>MAX(D54:D64)</f>
        <v>1393453.8359999999</v>
      </c>
      <c r="E67">
        <f>MAX(E54:E63)</f>
        <v>836133.74800000002</v>
      </c>
    </row>
    <row r="68" spans="2:5" x14ac:dyDescent="0.2">
      <c r="B68" t="s">
        <v>26</v>
      </c>
      <c r="C68">
        <f>MIN(C54:C64)</f>
        <v>227165.27600000001</v>
      </c>
      <c r="D68">
        <f>MIN(D54:D64)</f>
        <v>597270.18299999996</v>
      </c>
      <c r="E68">
        <f>MIN(E54:E63)</f>
        <v>311022.90000000002</v>
      </c>
    </row>
    <row r="70" spans="2:5" x14ac:dyDescent="0.2">
      <c r="B70" t="s">
        <v>27</v>
      </c>
      <c r="C70">
        <f>QUARTILE(C54:C64,1)</f>
        <v>439059.587</v>
      </c>
      <c r="D70">
        <f>QUARTILE(D54:D64,1)</f>
        <v>810972.08199999994</v>
      </c>
      <c r="E70">
        <f>QUARTILE(E54:E63,1)</f>
        <v>448418.68775000004</v>
      </c>
    </row>
    <row r="71" spans="2:5" x14ac:dyDescent="0.2">
      <c r="B71" t="s">
        <v>28</v>
      </c>
      <c r="C71">
        <f>QUARTILE(C54:C64,3)</f>
        <v>833431.25399999996</v>
      </c>
      <c r="D71">
        <f>QUARTILE(D54:D64,3)</f>
        <v>1091372.1775</v>
      </c>
      <c r="E71">
        <f>QUARTILE(E54:E63,3)</f>
        <v>659255.77024999994</v>
      </c>
    </row>
    <row r="72" spans="2:5" x14ac:dyDescent="0.2">
      <c r="B72" t="s">
        <v>29</v>
      </c>
      <c r="C72">
        <f>C71-C70</f>
        <v>394371.66699999996</v>
      </c>
      <c r="D72">
        <f t="shared" ref="D72:E72" si="0">D71-D70</f>
        <v>280400.09550000005</v>
      </c>
      <c r="E72">
        <f t="shared" si="0"/>
        <v>210837.0824999999</v>
      </c>
    </row>
    <row r="74" spans="2:5" x14ac:dyDescent="0.2">
      <c r="B74" t="s">
        <v>30</v>
      </c>
      <c r="C74" t="b">
        <f>C77&lt;C67</f>
        <v>0</v>
      </c>
      <c r="D74" t="b">
        <f t="shared" ref="D74:E74" si="1">D77&lt;D67</f>
        <v>0</v>
      </c>
      <c r="E74" t="b">
        <f t="shared" si="1"/>
        <v>0</v>
      </c>
    </row>
    <row r="75" spans="2:5" x14ac:dyDescent="0.2">
      <c r="B75" t="s">
        <v>31</v>
      </c>
      <c r="C75" t="b">
        <f>C78&gt;C68</f>
        <v>0</v>
      </c>
      <c r="D75" t="b">
        <f t="shared" ref="D75:E75" si="2">D78&gt;D68</f>
        <v>0</v>
      </c>
      <c r="E75" t="b">
        <f t="shared" si="2"/>
        <v>0</v>
      </c>
    </row>
    <row r="77" spans="2:5" x14ac:dyDescent="0.2">
      <c r="B77" t="s">
        <v>32</v>
      </c>
      <c r="C77">
        <f>C71+(1.5*C72)</f>
        <v>1424988.7544999998</v>
      </c>
      <c r="D77">
        <f>D71+(1.5*D72)</f>
        <v>1511972.32075</v>
      </c>
      <c r="E77">
        <f>E71+(1.5*E72)</f>
        <v>975511.39399999985</v>
      </c>
    </row>
    <row r="78" spans="2:5" x14ac:dyDescent="0.2">
      <c r="B78" t="s">
        <v>33</v>
      </c>
      <c r="C78">
        <f>C70-(1.5*C72)</f>
        <v>-152497.91349999997</v>
      </c>
      <c r="D78">
        <f>D70-(1.5*D72)</f>
        <v>390371.93874999986</v>
      </c>
      <c r="E78">
        <f>E70-(1.5*E72)</f>
        <v>132163.06400000019</v>
      </c>
    </row>
    <row r="81" spans="2:5" x14ac:dyDescent="0.2">
      <c r="B81" t="s">
        <v>4</v>
      </c>
      <c r="C81">
        <f>AVERAGE(C54:C64)</f>
        <v>630534.28763636365</v>
      </c>
      <c r="D81">
        <f>AVERAGE(D54:D64)</f>
        <v>943784.58409090911</v>
      </c>
      <c r="E81">
        <f>AVERAGE(E54:E63)</f>
        <v>579020.55700000003</v>
      </c>
    </row>
    <row r="82" spans="2:5" x14ac:dyDescent="0.2">
      <c r="B82" t="s">
        <v>11</v>
      </c>
      <c r="C82">
        <f>STDEV(C54:C64)</f>
        <v>242901.36625775901</v>
      </c>
      <c r="D82">
        <f>STDEV(D54:D64)</f>
        <v>237091.81022610876</v>
      </c>
      <c r="E82">
        <f>STDEV(E54:E63)</f>
        <v>170310.98945336053</v>
      </c>
    </row>
    <row r="84" spans="2:5" x14ac:dyDescent="0.2">
      <c r="B84" t="s">
        <v>34</v>
      </c>
    </row>
    <row r="85" spans="2:5" x14ac:dyDescent="0.2">
      <c r="B85" t="s">
        <v>35</v>
      </c>
      <c r="C85" t="s">
        <v>36</v>
      </c>
      <c r="D85" t="s">
        <v>37</v>
      </c>
    </row>
    <row r="86" spans="2:5" x14ac:dyDescent="0.2">
      <c r="B86" t="s">
        <v>23</v>
      </c>
      <c r="C86" t="s">
        <v>14</v>
      </c>
      <c r="D86">
        <f>TTEST(C54:C64,D54:D64,2,2)</f>
        <v>6.1687787332988294E-3</v>
      </c>
      <c r="E86" t="s">
        <v>38</v>
      </c>
    </row>
    <row r="87" spans="2:5" x14ac:dyDescent="0.2">
      <c r="B87" t="s">
        <v>23</v>
      </c>
      <c r="C87" t="s">
        <v>15</v>
      </c>
      <c r="D87">
        <f>TTEST(C54:C64,E54:E64,2,2)</f>
        <v>0.58398656326136833</v>
      </c>
      <c r="E87" t="s">
        <v>39</v>
      </c>
    </row>
  </sheetData>
  <mergeCells count="2">
    <mergeCell ref="A1:C1"/>
    <mergeCell ref="A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2019-08-27T15:35:04Z</dcterms:created>
  <dcterms:modified xsi:type="dcterms:W3CDTF">2019-12-18T20:52:35Z</dcterms:modified>
</cp:coreProperties>
</file>