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33783701-FD76-BD4E-8C4C-F188CE652738}" xr6:coauthVersionLast="45" xr6:coauthVersionMax="45" xr10:uidLastSave="{00000000-0000-0000-0000-000000000000}"/>
  <bookViews>
    <workbookView xWindow="1040" yWindow="460" windowWidth="27760" windowHeight="147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  <c r="D44" i="1"/>
  <c r="E37" i="1"/>
  <c r="D37" i="1"/>
  <c r="M27" i="1"/>
  <c r="K27" i="1"/>
  <c r="D41" i="1"/>
  <c r="O27" i="1"/>
  <c r="E41" i="1" s="1"/>
  <c r="M28" i="1"/>
  <c r="D42" i="1" s="1"/>
  <c r="O28" i="1"/>
  <c r="E42" i="1" s="1"/>
  <c r="K28" i="1"/>
  <c r="C42" i="1"/>
  <c r="C41" i="1"/>
  <c r="G27" i="1"/>
  <c r="E34" i="1" s="1"/>
  <c r="C27" i="1"/>
  <c r="G28" i="1"/>
  <c r="E35" i="1" s="1"/>
  <c r="E28" i="1"/>
  <c r="D35" i="1" s="1"/>
  <c r="E27" i="1"/>
  <c r="D34" i="1" s="1"/>
  <c r="C28" i="1"/>
  <c r="C35" i="1" s="1"/>
  <c r="C34" i="1"/>
  <c r="O20" i="1"/>
  <c r="O19" i="1"/>
  <c r="O21" i="1" s="1"/>
  <c r="O24" i="1" s="1"/>
  <c r="O17" i="1"/>
  <c r="O16" i="1"/>
  <c r="O23" i="1" s="1"/>
  <c r="M20" i="1"/>
  <c r="M21" i="1" s="1"/>
  <c r="M24" i="1" s="1"/>
  <c r="M19" i="1"/>
  <c r="M17" i="1"/>
  <c r="M16" i="1"/>
  <c r="K20" i="1"/>
  <c r="K19" i="1"/>
  <c r="K21" i="1" s="1"/>
  <c r="K17" i="1"/>
  <c r="K16" i="1"/>
  <c r="K23" i="1" s="1"/>
  <c r="G17" i="1"/>
  <c r="G24" i="1" s="1"/>
  <c r="G19" i="1"/>
  <c r="G20" i="1"/>
  <c r="G21" i="1" s="1"/>
  <c r="G23" i="1" s="1"/>
  <c r="G16" i="1"/>
  <c r="E17" i="1"/>
  <c r="E19" i="1"/>
  <c r="E21" i="1" s="1"/>
  <c r="E23" i="1" s="1"/>
  <c r="E20" i="1"/>
  <c r="E16" i="1"/>
  <c r="C20" i="1"/>
  <c r="C19" i="1"/>
  <c r="C21" i="1" s="1"/>
  <c r="C23" i="1" s="1"/>
  <c r="C17" i="1"/>
  <c r="C16" i="1"/>
  <c r="M23" i="1" l="1"/>
  <c r="E24" i="1"/>
  <c r="K24" i="1"/>
  <c r="C24" i="1"/>
</calcChain>
</file>

<file path=xl/sharedStrings.xml><?xml version="1.0" encoding="utf-8"?>
<sst xmlns="http://schemas.openxmlformats.org/spreadsheetml/2006/main" count="83" uniqueCount="20">
  <si>
    <t>Intenisty</t>
  </si>
  <si>
    <t>Avg</t>
  </si>
  <si>
    <t>StDev</t>
  </si>
  <si>
    <t>nanos</t>
  </si>
  <si>
    <t>oskar</t>
  </si>
  <si>
    <t>Q1</t>
  </si>
  <si>
    <t>Max</t>
  </si>
  <si>
    <t>Min</t>
  </si>
  <si>
    <t>Q3</t>
  </si>
  <si>
    <t>IQR</t>
  </si>
  <si>
    <t>High outlier?</t>
  </si>
  <si>
    <t>Low outlier?</t>
  </si>
  <si>
    <t>Sample</t>
  </si>
  <si>
    <t>nc11-12</t>
  </si>
  <si>
    <t>nc6-10</t>
  </si>
  <si>
    <t>nc2-5</t>
  </si>
  <si>
    <t>Normalize to Average Intensity at nc2-5</t>
  </si>
  <si>
    <t>Remove outliers based on interquartile range</t>
  </si>
  <si>
    <t>ttest vs nc2-5</t>
  </si>
  <si>
    <t>Figure 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</si>
</sst>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/>
  </sheetViews>
  <sheetFormatPr baseColWidth="10" defaultRowHeight="16" x14ac:dyDescent="0.2"/>
  <cols>
    <col min="10" max="10" width="12" bestFit="1" customWidth="1"/>
  </cols>
  <sheetData>
    <row r="1" spans="1:15" ht="21" x14ac:dyDescent="0.25">
      <c r="A1" s="3" t="s">
        <v>19</v>
      </c>
    </row>
    <row r="2" spans="1:15" x14ac:dyDescent="0.2">
      <c r="B2" s="4" t="s">
        <v>3</v>
      </c>
      <c r="C2" s="4"/>
      <c r="D2" s="4"/>
      <c r="E2" s="4"/>
      <c r="F2" s="4"/>
      <c r="G2" s="4"/>
      <c r="J2" s="4" t="s">
        <v>4</v>
      </c>
      <c r="K2" s="4"/>
      <c r="L2" s="4"/>
      <c r="M2" s="4"/>
      <c r="N2" s="4"/>
      <c r="O2" s="4"/>
    </row>
    <row r="3" spans="1:15" x14ac:dyDescent="0.2">
      <c r="B3" s="4" t="s">
        <v>15</v>
      </c>
      <c r="C3" s="4"/>
      <c r="D3" s="4" t="s">
        <v>14</v>
      </c>
      <c r="E3" s="4"/>
      <c r="F3" s="4" t="s">
        <v>13</v>
      </c>
      <c r="G3" s="4"/>
      <c r="J3" s="4" t="s">
        <v>15</v>
      </c>
      <c r="K3" s="4"/>
      <c r="L3" s="4" t="s">
        <v>14</v>
      </c>
      <c r="M3" s="4"/>
      <c r="N3" s="4" t="s">
        <v>13</v>
      </c>
      <c r="O3" s="4"/>
    </row>
    <row r="4" spans="1:15" x14ac:dyDescent="0.2">
      <c r="B4" s="2" t="s">
        <v>12</v>
      </c>
      <c r="C4" t="s">
        <v>0</v>
      </c>
      <c r="D4" s="2" t="s">
        <v>12</v>
      </c>
      <c r="E4" t="s">
        <v>0</v>
      </c>
      <c r="F4" s="2" t="s">
        <v>12</v>
      </c>
      <c r="G4" t="s">
        <v>0</v>
      </c>
      <c r="J4" s="2" t="s">
        <v>12</v>
      </c>
      <c r="K4" t="s">
        <v>0</v>
      </c>
      <c r="L4" s="2" t="s">
        <v>12</v>
      </c>
      <c r="M4" t="s">
        <v>0</v>
      </c>
      <c r="N4" s="2" t="s">
        <v>12</v>
      </c>
      <c r="O4" t="s">
        <v>0</v>
      </c>
    </row>
    <row r="5" spans="1:15" x14ac:dyDescent="0.2">
      <c r="B5" s="2">
        <v>1</v>
      </c>
      <c r="C5">
        <v>306966.97399999999</v>
      </c>
      <c r="D5" s="2">
        <v>1</v>
      </c>
      <c r="E5">
        <v>388522.83899999998</v>
      </c>
      <c r="F5" s="2">
        <v>1</v>
      </c>
      <c r="G5">
        <v>217356.505</v>
      </c>
      <c r="J5" s="2">
        <v>1</v>
      </c>
      <c r="K5">
        <v>692587.73899999994</v>
      </c>
      <c r="L5" s="2">
        <v>1</v>
      </c>
      <c r="M5">
        <v>394385.56699999998</v>
      </c>
      <c r="N5" s="2">
        <v>1</v>
      </c>
      <c r="O5">
        <v>114722.137</v>
      </c>
    </row>
    <row r="6" spans="1:15" x14ac:dyDescent="0.2">
      <c r="B6" s="2">
        <v>2</v>
      </c>
      <c r="C6">
        <v>250588.726</v>
      </c>
      <c r="D6" s="2">
        <v>2</v>
      </c>
      <c r="E6">
        <v>292964.86300000001</v>
      </c>
      <c r="F6" s="2">
        <v>2</v>
      </c>
      <c r="G6">
        <v>379988.67</v>
      </c>
      <c r="J6" s="2">
        <v>2</v>
      </c>
      <c r="K6">
        <v>665496.78599999996</v>
      </c>
      <c r="L6" s="2">
        <v>2</v>
      </c>
      <c r="M6">
        <v>490057.75799999997</v>
      </c>
      <c r="N6" s="2">
        <v>2</v>
      </c>
      <c r="O6">
        <v>181277.704</v>
      </c>
    </row>
    <row r="7" spans="1:15" x14ac:dyDescent="0.2">
      <c r="B7" s="2">
        <v>3</v>
      </c>
      <c r="C7">
        <v>359393.03899999999</v>
      </c>
      <c r="D7" s="2">
        <v>3</v>
      </c>
      <c r="E7">
        <v>215720.82</v>
      </c>
      <c r="F7" s="2">
        <v>3</v>
      </c>
      <c r="G7">
        <v>233260.435</v>
      </c>
      <c r="J7" s="2">
        <v>3</v>
      </c>
      <c r="K7">
        <v>693694.74800000002</v>
      </c>
      <c r="L7" s="2">
        <v>3</v>
      </c>
      <c r="M7">
        <v>557987.77500000002</v>
      </c>
      <c r="N7" s="2">
        <v>3</v>
      </c>
      <c r="O7">
        <v>4792.9669999999996</v>
      </c>
    </row>
    <row r="8" spans="1:15" x14ac:dyDescent="0.2">
      <c r="B8" s="2">
        <v>4</v>
      </c>
      <c r="C8">
        <v>293204.48499999999</v>
      </c>
      <c r="D8" s="2">
        <v>4</v>
      </c>
      <c r="E8">
        <v>351085.57900000003</v>
      </c>
      <c r="F8" s="2">
        <v>4</v>
      </c>
      <c r="G8">
        <v>298435.73599999998</v>
      </c>
      <c r="J8" s="2">
        <v>4</v>
      </c>
      <c r="K8">
        <v>722056.853</v>
      </c>
      <c r="L8" s="2">
        <v>4</v>
      </c>
      <c r="M8">
        <v>626752.53399999999</v>
      </c>
      <c r="N8" s="2">
        <v>4</v>
      </c>
      <c r="O8">
        <v>9146.6579999999994</v>
      </c>
    </row>
    <row r="9" spans="1:15" x14ac:dyDescent="0.2">
      <c r="B9" s="2">
        <v>5</v>
      </c>
      <c r="C9">
        <v>385847.61700000003</v>
      </c>
      <c r="D9" s="2">
        <v>5</v>
      </c>
      <c r="E9">
        <v>332881.40700000001</v>
      </c>
      <c r="F9" s="2">
        <v>5</v>
      </c>
      <c r="G9">
        <v>385451.57500000001</v>
      </c>
      <c r="J9" s="2">
        <v>5</v>
      </c>
      <c r="K9">
        <v>721635.9</v>
      </c>
      <c r="L9" s="2">
        <v>5</v>
      </c>
      <c r="M9">
        <v>492895.62699999998</v>
      </c>
      <c r="N9" s="2">
        <v>5</v>
      </c>
      <c r="O9">
        <v>25808.942999999999</v>
      </c>
    </row>
    <row r="10" spans="1:15" x14ac:dyDescent="0.2">
      <c r="J10" s="2">
        <v>6</v>
      </c>
      <c r="K10">
        <v>726312.45</v>
      </c>
      <c r="L10" s="2">
        <v>6</v>
      </c>
      <c r="M10">
        <v>523684.90299999999</v>
      </c>
      <c r="N10" s="2">
        <v>6</v>
      </c>
      <c r="O10">
        <v>128059.549</v>
      </c>
    </row>
    <row r="11" spans="1:15" x14ac:dyDescent="0.2">
      <c r="J11" s="2">
        <v>7</v>
      </c>
      <c r="K11">
        <v>661279.79299999995</v>
      </c>
      <c r="L11" s="2">
        <v>7</v>
      </c>
      <c r="M11">
        <v>544645.98899999994</v>
      </c>
      <c r="N11" s="2">
        <v>7</v>
      </c>
      <c r="O11">
        <v>68074.782999999996</v>
      </c>
    </row>
    <row r="12" spans="1:15" x14ac:dyDescent="0.2">
      <c r="L12" s="2">
        <v>8</v>
      </c>
      <c r="M12">
        <v>593188.875</v>
      </c>
      <c r="N12" s="2">
        <v>8</v>
      </c>
      <c r="O12">
        <v>87524.042000000001</v>
      </c>
    </row>
    <row r="13" spans="1:15" x14ac:dyDescent="0.2">
      <c r="L13" s="2">
        <v>9</v>
      </c>
      <c r="M13">
        <v>444141.02100000001</v>
      </c>
      <c r="N13" s="2">
        <v>9</v>
      </c>
      <c r="O13">
        <v>143973.79999999999</v>
      </c>
    </row>
    <row r="14" spans="1:15" x14ac:dyDescent="0.2">
      <c r="L14" s="2">
        <v>10</v>
      </c>
      <c r="M14">
        <v>440933.92300000001</v>
      </c>
    </row>
    <row r="15" spans="1:15" x14ac:dyDescent="0.2">
      <c r="B15" t="s">
        <v>17</v>
      </c>
    </row>
    <row r="16" spans="1:15" x14ac:dyDescent="0.2">
      <c r="B16" t="s">
        <v>6</v>
      </c>
      <c r="C16">
        <f>MAX(C5:C9)</f>
        <v>385847.61700000003</v>
      </c>
      <c r="D16" t="s">
        <v>6</v>
      </c>
      <c r="E16">
        <f>MAX(E5:E9)</f>
        <v>388522.83899999998</v>
      </c>
      <c r="F16" t="s">
        <v>6</v>
      </c>
      <c r="G16">
        <f>MAX(G5:G9)</f>
        <v>385451.57500000001</v>
      </c>
      <c r="J16" t="s">
        <v>6</v>
      </c>
      <c r="K16">
        <f>MAX(K5:K14)</f>
        <v>726312.45</v>
      </c>
      <c r="L16" t="s">
        <v>6</v>
      </c>
      <c r="M16">
        <f>MAX(M5:M14)</f>
        <v>626752.53399999999</v>
      </c>
      <c r="N16" t="s">
        <v>6</v>
      </c>
      <c r="O16">
        <f>MAX(O5:O14)</f>
        <v>181277.704</v>
      </c>
    </row>
    <row r="17" spans="2:15" x14ac:dyDescent="0.2">
      <c r="B17" t="s">
        <v>7</v>
      </c>
      <c r="C17">
        <f>MIN(C5:C9)</f>
        <v>250588.726</v>
      </c>
      <c r="D17" t="s">
        <v>7</v>
      </c>
      <c r="E17">
        <f>MIN(E5:E9)</f>
        <v>215720.82</v>
      </c>
      <c r="F17" t="s">
        <v>7</v>
      </c>
      <c r="G17">
        <f>MIN(G5:G9)</f>
        <v>217356.505</v>
      </c>
      <c r="J17" t="s">
        <v>7</v>
      </c>
      <c r="K17">
        <f>MIN(K5:K14)</f>
        <v>661279.79299999995</v>
      </c>
      <c r="L17" t="s">
        <v>7</v>
      </c>
      <c r="M17">
        <f>MIN(M5:M14)</f>
        <v>394385.56699999998</v>
      </c>
      <c r="N17" t="s">
        <v>7</v>
      </c>
      <c r="O17">
        <f>MIN(O5:O14)</f>
        <v>4792.9669999999996</v>
      </c>
    </row>
    <row r="19" spans="2:15" x14ac:dyDescent="0.2">
      <c r="B19" t="s">
        <v>5</v>
      </c>
      <c r="C19">
        <f>QUARTILE(C5:C9,1)</f>
        <v>293204.48499999999</v>
      </c>
      <c r="D19" t="s">
        <v>5</v>
      </c>
      <c r="E19">
        <f>QUARTILE(E5:E9,1)</f>
        <v>292964.86300000001</v>
      </c>
      <c r="F19" t="s">
        <v>5</v>
      </c>
      <c r="G19">
        <f>QUARTILE(G5:G9,1)</f>
        <v>233260.435</v>
      </c>
      <c r="J19" t="s">
        <v>5</v>
      </c>
      <c r="K19">
        <f>QUARTILE(K5:K14,1)</f>
        <v>679042.26249999995</v>
      </c>
      <c r="L19" t="s">
        <v>5</v>
      </c>
      <c r="M19">
        <f>QUARTILE(M5:M14,1)</f>
        <v>455620.20525</v>
      </c>
      <c r="N19" t="s">
        <v>5</v>
      </c>
      <c r="O19">
        <f>QUARTILE(O5:O14,1)</f>
        <v>25808.942999999999</v>
      </c>
    </row>
    <row r="20" spans="2:15" x14ac:dyDescent="0.2">
      <c r="B20" t="s">
        <v>8</v>
      </c>
      <c r="C20">
        <f>QUARTILE(C5:C9,3)</f>
        <v>359393.03899999999</v>
      </c>
      <c r="D20" t="s">
        <v>8</v>
      </c>
      <c r="E20">
        <f>QUARTILE(E5:E9,3)</f>
        <v>351085.57900000003</v>
      </c>
      <c r="F20" t="s">
        <v>8</v>
      </c>
      <c r="G20">
        <f>QUARTILE(G5:G9,3)</f>
        <v>379988.67</v>
      </c>
      <c r="J20" t="s">
        <v>8</v>
      </c>
      <c r="K20">
        <f>QUARTILE(K5:K14,3)</f>
        <v>721846.37650000001</v>
      </c>
      <c r="L20" t="s">
        <v>8</v>
      </c>
      <c r="M20">
        <f>QUARTILE(M5:M14,3)</f>
        <v>554652.32850000006</v>
      </c>
      <c r="N20" t="s">
        <v>8</v>
      </c>
      <c r="O20">
        <f>QUARTILE(O5:O14,3)</f>
        <v>128059.549</v>
      </c>
    </row>
    <row r="21" spans="2:15" x14ac:dyDescent="0.2">
      <c r="B21" t="s">
        <v>9</v>
      </c>
      <c r="C21">
        <f>C20-C19</f>
        <v>66188.554000000004</v>
      </c>
      <c r="D21" t="s">
        <v>9</v>
      </c>
      <c r="E21">
        <f>E20-E19</f>
        <v>58120.716000000015</v>
      </c>
      <c r="F21" t="s">
        <v>9</v>
      </c>
      <c r="G21">
        <f>G20-G19</f>
        <v>146728.23499999999</v>
      </c>
      <c r="J21" t="s">
        <v>9</v>
      </c>
      <c r="K21">
        <f>K20-K19</f>
        <v>42804.11400000006</v>
      </c>
      <c r="L21" t="s">
        <v>9</v>
      </c>
      <c r="M21">
        <f>M20-M19</f>
        <v>99032.123250000062</v>
      </c>
      <c r="N21" t="s">
        <v>9</v>
      </c>
      <c r="O21">
        <f>O20-O19</f>
        <v>102250.606</v>
      </c>
    </row>
    <row r="23" spans="2:15" x14ac:dyDescent="0.2">
      <c r="B23" t="s">
        <v>10</v>
      </c>
      <c r="C23" s="1" t="b">
        <f>C16&gt;(1.5*C21)+C20</f>
        <v>0</v>
      </c>
      <c r="D23" t="s">
        <v>10</v>
      </c>
      <c r="E23" s="1" t="b">
        <f>E16&gt;(1.5*E21)+E20</f>
        <v>0</v>
      </c>
      <c r="F23" t="s">
        <v>10</v>
      </c>
      <c r="G23" s="1" t="b">
        <f>G16&gt;(1.5*G21)+G20</f>
        <v>0</v>
      </c>
      <c r="J23" t="s">
        <v>10</v>
      </c>
      <c r="K23" s="1" t="b">
        <f>K16&gt;(1.5*K21)+K20</f>
        <v>0</v>
      </c>
      <c r="L23" t="s">
        <v>10</v>
      </c>
      <c r="M23" s="1" t="b">
        <f>M16&gt;(1.5*M21)+M20</f>
        <v>0</v>
      </c>
      <c r="N23" t="s">
        <v>10</v>
      </c>
      <c r="O23" s="1" t="b">
        <f>O16&gt;(1.5*O21)+O20</f>
        <v>0</v>
      </c>
    </row>
    <row r="24" spans="2:15" x14ac:dyDescent="0.2">
      <c r="B24" t="s">
        <v>11</v>
      </c>
      <c r="C24" t="b">
        <f>C17&lt;C19-(1.5*C21)</f>
        <v>0</v>
      </c>
      <c r="D24" t="s">
        <v>11</v>
      </c>
      <c r="E24" t="b">
        <f>E17&lt;E19-(1.5*E21)</f>
        <v>0</v>
      </c>
      <c r="F24" t="s">
        <v>11</v>
      </c>
      <c r="G24" t="b">
        <f>G17&lt;G19-(1.5*G21)</f>
        <v>0</v>
      </c>
      <c r="J24" t="s">
        <v>11</v>
      </c>
      <c r="K24" t="b">
        <f>K17&lt;K19-(1.5*K21)</f>
        <v>0</v>
      </c>
      <c r="L24" t="s">
        <v>11</v>
      </c>
      <c r="M24" t="b">
        <f>M17&lt;M19-(1.5*M21)</f>
        <v>0</v>
      </c>
      <c r="N24" t="s">
        <v>11</v>
      </c>
      <c r="O24" t="b">
        <f>O17&lt;O19-(1.5*O21)</f>
        <v>0</v>
      </c>
    </row>
    <row r="27" spans="2:15" x14ac:dyDescent="0.2">
      <c r="B27" t="s">
        <v>1</v>
      </c>
      <c r="C27">
        <f>AVERAGE(C5:C9)</f>
        <v>319200.16820000001</v>
      </c>
      <c r="E27">
        <f>AVERAGE(E5:E9)</f>
        <v>316235.10160000005</v>
      </c>
      <c r="G27">
        <f>AVERAGE(G5:G9)</f>
        <v>302898.58420000004</v>
      </c>
      <c r="J27" t="s">
        <v>1</v>
      </c>
      <c r="K27">
        <f>AVERAGE(K5:K14)</f>
        <v>697580.60985714279</v>
      </c>
      <c r="M27">
        <f>AVERAGE(M5:M14)</f>
        <v>510867.39720000001</v>
      </c>
      <c r="O27">
        <f>AVERAGE(O5:O14)</f>
        <v>84820.064777777763</v>
      </c>
    </row>
    <row r="28" spans="2:15" x14ac:dyDescent="0.2">
      <c r="B28" t="s">
        <v>2</v>
      </c>
      <c r="C28">
        <f>STDEV(C5:C9)</f>
        <v>53829.141458943406</v>
      </c>
      <c r="E28">
        <f>STDEV(E5:E9)</f>
        <v>65882.086045741904</v>
      </c>
      <c r="G28">
        <f>STDEV(G5:G9)</f>
        <v>78969.477918042729</v>
      </c>
      <c r="J28" t="s">
        <v>2</v>
      </c>
      <c r="K28">
        <f>STDEV(K5:K14)</f>
        <v>27050.606400476201</v>
      </c>
      <c r="M28">
        <f>STDEV(M5:M14)</f>
        <v>72570.995759885918</v>
      </c>
      <c r="O28">
        <f>STDEV(O5:O14)</f>
        <v>62717.47841934512</v>
      </c>
    </row>
    <row r="31" spans="2:15" x14ac:dyDescent="0.2">
      <c r="B31" t="s">
        <v>16</v>
      </c>
    </row>
    <row r="32" spans="2:15" x14ac:dyDescent="0.2">
      <c r="B32" t="s">
        <v>3</v>
      </c>
    </row>
    <row r="33" spans="2:5" x14ac:dyDescent="0.2">
      <c r="C33" t="s">
        <v>15</v>
      </c>
      <c r="D33" t="s">
        <v>14</v>
      </c>
      <c r="E33" t="s">
        <v>13</v>
      </c>
    </row>
    <row r="34" spans="2:5" x14ac:dyDescent="0.2">
      <c r="B34" t="s">
        <v>1</v>
      </c>
      <c r="C34">
        <f>C27/$C$27</f>
        <v>1</v>
      </c>
      <c r="D34">
        <f>E27/$C$27</f>
        <v>0.99071094913038349</v>
      </c>
      <c r="E34">
        <f>G27/$C$27</f>
        <v>0.94892990159771484</v>
      </c>
    </row>
    <row r="35" spans="2:5" x14ac:dyDescent="0.2">
      <c r="B35" t="s">
        <v>2</v>
      </c>
      <c r="C35">
        <f>C28/$C$27</f>
        <v>0.16863757234994906</v>
      </c>
      <c r="D35">
        <f>E28/$C$27</f>
        <v>0.20639740391509576</v>
      </c>
      <c r="E35">
        <f>G28/$C$27</f>
        <v>0.24739798341385311</v>
      </c>
    </row>
    <row r="37" spans="2:5" x14ac:dyDescent="0.2">
      <c r="B37" t="s">
        <v>18</v>
      </c>
      <c r="D37">
        <f>TTEST(C5:C9,E5:E9,2,2)</f>
        <v>0.93979698298619185</v>
      </c>
      <c r="E37">
        <f>TTEST(C5:C9,G5:G9,2,2)</f>
        <v>0.71283068662496296</v>
      </c>
    </row>
    <row r="39" spans="2:5" x14ac:dyDescent="0.2">
      <c r="B39" t="s">
        <v>4</v>
      </c>
    </row>
    <row r="40" spans="2:5" x14ac:dyDescent="0.2">
      <c r="C40" t="s">
        <v>15</v>
      </c>
      <c r="D40" t="s">
        <v>14</v>
      </c>
      <c r="E40" t="s">
        <v>13</v>
      </c>
    </row>
    <row r="41" spans="2:5" x14ac:dyDescent="0.2">
      <c r="B41" t="s">
        <v>1</v>
      </c>
      <c r="C41">
        <f>K27/$K$27</f>
        <v>1</v>
      </c>
      <c r="D41">
        <f>M27/$K$27</f>
        <v>0.73234173940789482</v>
      </c>
      <c r="E41">
        <f>O27/$K$27</f>
        <v>0.1215917753148959</v>
      </c>
    </row>
    <row r="42" spans="2:5" x14ac:dyDescent="0.2">
      <c r="B42" t="s">
        <v>2</v>
      </c>
      <c r="C42">
        <f>K28/$K$27</f>
        <v>3.8777749866092011E-2</v>
      </c>
      <c r="D42">
        <f>M28/$K$27</f>
        <v>0.10403241537167683</v>
      </c>
      <c r="E42">
        <f>O28/$K$27</f>
        <v>8.9907141243775399E-2</v>
      </c>
    </row>
    <row r="44" spans="2:5" x14ac:dyDescent="0.2">
      <c r="B44" t="s">
        <v>18</v>
      </c>
      <c r="D44">
        <f>TTEST(K5:K11,M5:M14,2,2)</f>
        <v>1.098086544739505E-5</v>
      </c>
      <c r="E44">
        <f>TTEST(K5:K11,O5:O13,2,2)</f>
        <v>8.8375290056341713E-13</v>
      </c>
    </row>
  </sheetData>
  <mergeCells count="8">
    <mergeCell ref="N3:O3"/>
    <mergeCell ref="J2:O2"/>
    <mergeCell ref="B3:C3"/>
    <mergeCell ref="D3:E3"/>
    <mergeCell ref="F3:G3"/>
    <mergeCell ref="B2:G2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2019-08-22T17:11:00Z</dcterms:created>
  <dcterms:modified xsi:type="dcterms:W3CDTF">2019-12-18T20:01:49Z</dcterms:modified>
</cp:coreProperties>
</file>