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8"/>
  <workbookPr/>
  <mc:AlternateContent xmlns:mc="http://schemas.openxmlformats.org/markup-compatibility/2006">
    <mc:Choice Requires="x15">
      <x15ac:absPath xmlns:x15ac="http://schemas.microsoft.com/office/spreadsheetml/2010/11/ac" url="/Users/gavis/Documents/Writing/Manuscripts/2019aRuesch/Source Data Files/"/>
    </mc:Choice>
  </mc:AlternateContent>
  <xr:revisionPtr revIDLastSave="0" documentId="13_ncr:1_{FCFAD67A-F5D4-3548-ABF6-0B4F6334EA92}" xr6:coauthVersionLast="45" xr6:coauthVersionMax="45" xr10:uidLastSave="{00000000-0000-0000-0000-000000000000}"/>
  <bookViews>
    <workbookView xWindow="2140" yWindow="800" windowWidth="27760" windowHeight="14740" tabRatio="50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E31" i="1"/>
  <c r="E32" i="1"/>
  <c r="E36" i="1"/>
  <c r="F13" i="1"/>
  <c r="F14" i="1"/>
  <c r="F32" i="1"/>
  <c r="G16" i="1"/>
  <c r="G17" i="1"/>
  <c r="H14" i="1"/>
  <c r="H13" i="1"/>
  <c r="H16" i="1"/>
  <c r="I31" i="1"/>
  <c r="I32" i="1"/>
  <c r="I14" i="1"/>
  <c r="I13" i="1"/>
  <c r="J31" i="1"/>
  <c r="J17" i="1"/>
  <c r="J34" i="1"/>
  <c r="J13" i="1"/>
  <c r="D17" i="1"/>
  <c r="D32" i="1"/>
  <c r="S31" i="1"/>
  <c r="S32" i="1"/>
  <c r="S33" i="1"/>
  <c r="S34" i="1"/>
  <c r="S35" i="1"/>
  <c r="R30" i="1"/>
  <c r="R31" i="1"/>
  <c r="R32" i="1"/>
  <c r="R33" i="1"/>
  <c r="R34" i="1"/>
  <c r="Q30" i="1"/>
  <c r="Q17" i="1"/>
  <c r="Q32" i="1"/>
  <c r="Q33" i="1"/>
  <c r="Q34" i="1"/>
  <c r="P30" i="1"/>
  <c r="P31" i="1"/>
  <c r="P32" i="1"/>
  <c r="P33" i="1"/>
  <c r="P34" i="1"/>
  <c r="P35" i="1"/>
  <c r="O30" i="1"/>
  <c r="O17" i="1"/>
  <c r="O16" i="1"/>
  <c r="O32" i="1"/>
  <c r="O33" i="1"/>
  <c r="O34" i="1"/>
  <c r="O35" i="1"/>
  <c r="O36" i="1"/>
  <c r="N17" i="1"/>
  <c r="N31" i="1"/>
  <c r="N33" i="1"/>
  <c r="N34" i="1"/>
  <c r="N35" i="1"/>
  <c r="N36" i="1"/>
  <c r="M16" i="1"/>
  <c r="M30" i="1"/>
  <c r="M39" i="1" s="1"/>
  <c r="M31" i="1"/>
  <c r="M32" i="1"/>
  <c r="M33" i="1"/>
  <c r="M34" i="1"/>
  <c r="J30" i="1"/>
  <c r="J32" i="1"/>
  <c r="J35" i="1"/>
  <c r="I30" i="1"/>
  <c r="I33" i="1"/>
  <c r="H30" i="1"/>
  <c r="H39" i="1" s="1"/>
  <c r="H32" i="1"/>
  <c r="H34" i="1"/>
  <c r="G30" i="1"/>
  <c r="G31" i="1"/>
  <c r="G33" i="1"/>
  <c r="G34" i="1"/>
  <c r="G35" i="1"/>
  <c r="F30" i="1"/>
  <c r="F33" i="1"/>
  <c r="F34" i="1"/>
  <c r="F35" i="1"/>
  <c r="F36" i="1"/>
  <c r="E30" i="1"/>
  <c r="E33" i="1"/>
  <c r="E34" i="1"/>
  <c r="E35" i="1"/>
  <c r="D30" i="1"/>
  <c r="D33" i="1"/>
  <c r="D34" i="1"/>
  <c r="H38" i="1"/>
  <c r="S16" i="1"/>
  <c r="S17" i="1"/>
  <c r="Q16" i="1"/>
  <c r="N16" i="1"/>
  <c r="J16" i="1"/>
  <c r="I16" i="1"/>
  <c r="I17" i="1"/>
  <c r="I18" i="1" s="1"/>
  <c r="D16" i="1"/>
  <c r="I24" i="1" l="1"/>
  <c r="I21" i="1" s="1"/>
  <c r="J24" i="1"/>
  <c r="J21" i="1" s="1"/>
  <c r="N24" i="1"/>
  <c r="N21" i="1" s="1"/>
  <c r="O18" i="1"/>
  <c r="O23" i="1" s="1"/>
  <c r="O20" i="1" s="1"/>
  <c r="D18" i="1"/>
  <c r="D23" i="1" s="1"/>
  <c r="D20" i="1" s="1"/>
  <c r="N18" i="1"/>
  <c r="N23" i="1"/>
  <c r="N20" i="1" s="1"/>
  <c r="Q18" i="1"/>
  <c r="Q23" i="1" s="1"/>
  <c r="Q20" i="1" s="1"/>
  <c r="R39" i="1"/>
  <c r="R38" i="1"/>
  <c r="S39" i="1"/>
  <c r="S38" i="1"/>
  <c r="Q38" i="1"/>
  <c r="J18" i="1"/>
  <c r="J23" i="1" s="1"/>
  <c r="J20" i="1" s="1"/>
  <c r="P39" i="1"/>
  <c r="I39" i="1"/>
  <c r="F38" i="1"/>
  <c r="F39" i="1"/>
  <c r="E39" i="1"/>
  <c r="E38" i="1"/>
  <c r="D24" i="1"/>
  <c r="D21" i="1" s="1"/>
  <c r="S18" i="1"/>
  <c r="S24" i="1" s="1"/>
  <c r="S21" i="1" s="1"/>
  <c r="J39" i="1"/>
  <c r="G18" i="1"/>
  <c r="G23" i="1" s="1"/>
  <c r="G20" i="1" s="1"/>
  <c r="F16" i="1"/>
  <c r="M17" i="1"/>
  <c r="P17" i="1"/>
  <c r="O31" i="1"/>
  <c r="O39" i="1" s="1"/>
  <c r="Q31" i="1"/>
  <c r="E56" i="1"/>
  <c r="F17" i="1"/>
  <c r="I23" i="1"/>
  <c r="I20" i="1" s="1"/>
  <c r="H17" i="1"/>
  <c r="P16" i="1"/>
  <c r="M38" i="1"/>
  <c r="G32" i="1"/>
  <c r="G38" i="1" s="1"/>
  <c r="I34" i="1"/>
  <c r="I38" i="1" s="1"/>
  <c r="J33" i="1"/>
  <c r="J38" i="1" s="1"/>
  <c r="Q39" i="1"/>
  <c r="J14" i="1"/>
  <c r="E55" i="1"/>
  <c r="E54" i="1"/>
  <c r="E14" i="1"/>
  <c r="E17" i="1"/>
  <c r="R17" i="1"/>
  <c r="D13" i="1"/>
  <c r="G13" i="1"/>
  <c r="E16" i="1"/>
  <c r="R16" i="1"/>
  <c r="N30" i="1"/>
  <c r="E51" i="1" s="1"/>
  <c r="D14" i="1"/>
  <c r="E53" i="1"/>
  <c r="P38" i="1"/>
  <c r="G14" i="1"/>
  <c r="D31" i="1"/>
  <c r="E46" i="1" s="1"/>
  <c r="E57" i="1" l="1"/>
  <c r="E47" i="1"/>
  <c r="O38" i="1"/>
  <c r="E48" i="1"/>
  <c r="E52" i="1"/>
  <c r="G39" i="1"/>
  <c r="O24" i="1"/>
  <c r="O21" i="1" s="1"/>
  <c r="E50" i="1"/>
  <c r="S23" i="1"/>
  <c r="S20" i="1" s="1"/>
  <c r="H18" i="1"/>
  <c r="H24" i="1" s="1"/>
  <c r="H21" i="1" s="1"/>
  <c r="F18" i="1"/>
  <c r="F24" i="1" s="1"/>
  <c r="F21" i="1" s="1"/>
  <c r="G24" i="1"/>
  <c r="G21" i="1" s="1"/>
  <c r="D38" i="1"/>
  <c r="D39" i="1"/>
  <c r="P18" i="1"/>
  <c r="P23" i="1" s="1"/>
  <c r="P20" i="1" s="1"/>
  <c r="Q24" i="1"/>
  <c r="Q21" i="1" s="1"/>
  <c r="M18" i="1"/>
  <c r="M24" i="1" s="1"/>
  <c r="M21" i="1" s="1"/>
  <c r="N38" i="1"/>
  <c r="N39" i="1"/>
  <c r="E45" i="1"/>
  <c r="P24" i="1"/>
  <c r="P21" i="1" s="1"/>
  <c r="E49" i="1"/>
  <c r="R18" i="1"/>
  <c r="R24" i="1" s="1"/>
  <c r="R21" i="1" s="1"/>
  <c r="E18" i="1"/>
  <c r="E23" i="1" s="1"/>
  <c r="E20" i="1" s="1"/>
  <c r="R23" i="1" l="1"/>
  <c r="R20" i="1" s="1"/>
  <c r="M23" i="1"/>
  <c r="M20" i="1" s="1"/>
  <c r="F23" i="1"/>
  <c r="F20" i="1" s="1"/>
  <c r="E24" i="1"/>
  <c r="E21" i="1" s="1"/>
  <c r="H23" i="1"/>
  <c r="H20" i="1" s="1"/>
</calcChain>
</file>

<file path=xl/sharedStrings.xml><?xml version="1.0" encoding="utf-8"?>
<sst xmlns="http://schemas.openxmlformats.org/spreadsheetml/2006/main" count="98" uniqueCount="46">
  <si>
    <t>nc3</t>
  </si>
  <si>
    <t>nc4</t>
  </si>
  <si>
    <t>nc5</t>
  </si>
  <si>
    <t>nc6</t>
  </si>
  <si>
    <t>nc7</t>
  </si>
  <si>
    <t>nc8</t>
  </si>
  <si>
    <t>nc9</t>
  </si>
  <si>
    <t>Sample</t>
  </si>
  <si>
    <t>Remove outliers based on interquartile range</t>
  </si>
  <si>
    <t>Max</t>
  </si>
  <si>
    <t>Min</t>
  </si>
  <si>
    <t>Q1</t>
  </si>
  <si>
    <t>Q3</t>
  </si>
  <si>
    <t>IQR</t>
  </si>
  <si>
    <t>High outlier?</t>
  </si>
  <si>
    <t>Low outlier?</t>
  </si>
  <si>
    <t>High outliers above</t>
  </si>
  <si>
    <t>Low outliers below</t>
  </si>
  <si>
    <t>Avg</t>
  </si>
  <si>
    <t>StDev</t>
  </si>
  <si>
    <t>% oskar coloc with Pacman</t>
  </si>
  <si>
    <t>Data minus outliers</t>
  </si>
  <si>
    <t>Student's 2 tailed t-test</t>
  </si>
  <si>
    <t>array 1</t>
  </si>
  <si>
    <t>array 2</t>
  </si>
  <si>
    <t>p-value</t>
  </si>
  <si>
    <t>dcp1 nc3</t>
  </si>
  <si>
    <t>dcp1 nc4</t>
  </si>
  <si>
    <t>dcp1 nc5</t>
  </si>
  <si>
    <t>dcp1 nc6</t>
  </si>
  <si>
    <t>dcp1 nc7</t>
  </si>
  <si>
    <t>dcp1 nc8</t>
  </si>
  <si>
    <t>dcp1 nc9</t>
  </si>
  <si>
    <t>pcm nc3</t>
  </si>
  <si>
    <t>pcm nc4</t>
  </si>
  <si>
    <t>pcm nc5</t>
  </si>
  <si>
    <t>pcm nc6</t>
  </si>
  <si>
    <t>pcm nc7</t>
  </si>
  <si>
    <t>pcm nc8</t>
  </si>
  <si>
    <t>pcm nc9</t>
  </si>
  <si>
    <t>*</t>
  </si>
  <si>
    <t>***</t>
  </si>
  <si>
    <t>**</t>
  </si>
  <si>
    <t>Asterisks indicate significantly higher than nc3</t>
  </si>
  <si>
    <t>% oskar coloc with DCP1</t>
  </si>
  <si>
    <t>Figure 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</si>
</sst>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Font="1"/>
    <xf numFmtId="0" fontId="1" fillId="0" borderId="0" xfId="0" applyFont="1" applyAlignment="1">
      <alignment horizontal="left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7"/>
  <sheetViews>
    <sheetView tabSelected="1" workbookViewId="0"/>
  </sheetViews>
  <sheetFormatPr baseColWidth="10" defaultRowHeight="16" x14ac:dyDescent="0.2"/>
  <cols>
    <col min="3" max="3" width="17.5" customWidth="1"/>
    <col min="12" max="12" width="16.83203125" bestFit="1" customWidth="1"/>
  </cols>
  <sheetData>
    <row r="1" spans="1:19" ht="21" x14ac:dyDescent="0.25">
      <c r="A1" s="3" t="s">
        <v>45</v>
      </c>
      <c r="B1" s="3"/>
    </row>
    <row r="2" spans="1:19" x14ac:dyDescent="0.2">
      <c r="C2" s="7" t="s">
        <v>44</v>
      </c>
      <c r="D2" s="7"/>
      <c r="E2" s="7"/>
      <c r="F2" s="7"/>
      <c r="G2" s="7"/>
      <c r="H2" s="7"/>
      <c r="I2" s="7"/>
      <c r="J2" s="7"/>
      <c r="L2" s="7" t="s">
        <v>20</v>
      </c>
      <c r="M2" s="7"/>
      <c r="N2" s="7"/>
      <c r="O2" s="7"/>
      <c r="P2" s="7"/>
      <c r="Q2" s="7"/>
      <c r="R2" s="7"/>
      <c r="S2" s="7"/>
    </row>
    <row r="3" spans="1:19" x14ac:dyDescent="0.2">
      <c r="C3" s="1" t="s">
        <v>7</v>
      </c>
      <c r="D3" t="s">
        <v>0</v>
      </c>
      <c r="E3" t="s">
        <v>1</v>
      </c>
      <c r="F3" t="s">
        <v>2</v>
      </c>
      <c r="G3" t="s">
        <v>3</v>
      </c>
      <c r="H3" t="s">
        <v>4</v>
      </c>
      <c r="I3" t="s">
        <v>5</v>
      </c>
      <c r="J3" t="s">
        <v>6</v>
      </c>
      <c r="L3" s="1" t="s">
        <v>7</v>
      </c>
      <c r="M3" t="s">
        <v>0</v>
      </c>
      <c r="N3" t="s">
        <v>1</v>
      </c>
      <c r="O3" t="s">
        <v>2</v>
      </c>
      <c r="P3" t="s">
        <v>3</v>
      </c>
      <c r="Q3" t="s">
        <v>4</v>
      </c>
      <c r="R3" t="s">
        <v>5</v>
      </c>
      <c r="S3" t="s">
        <v>6</v>
      </c>
    </row>
    <row r="4" spans="1:19" x14ac:dyDescent="0.2">
      <c r="C4" s="1">
        <v>1</v>
      </c>
      <c r="D4">
        <v>17.888563049853399</v>
      </c>
      <c r="E4">
        <v>27.265973254086202</v>
      </c>
      <c r="F4">
        <v>43.478260869565197</v>
      </c>
      <c r="G4">
        <v>50.714711137581901</v>
      </c>
      <c r="H4">
        <v>44.398907103825103</v>
      </c>
      <c r="I4">
        <v>54.785742891469802</v>
      </c>
      <c r="J4">
        <v>51.923076923076898</v>
      </c>
      <c r="L4" s="1">
        <v>1</v>
      </c>
      <c r="M4">
        <v>18.548387096774199</v>
      </c>
      <c r="N4">
        <v>20.076238881829699</v>
      </c>
      <c r="O4">
        <v>35.470527404343301</v>
      </c>
      <c r="P4">
        <v>43.452631578947397</v>
      </c>
      <c r="Q4">
        <v>50.2695417789757</v>
      </c>
      <c r="R4">
        <v>59.6971177332682</v>
      </c>
      <c r="S4" s="4">
        <v>67.545638945233307</v>
      </c>
    </row>
    <row r="5" spans="1:19" x14ac:dyDescent="0.2">
      <c r="C5" s="1">
        <v>2</v>
      </c>
      <c r="D5">
        <v>35.703918722786597</v>
      </c>
      <c r="E5">
        <v>22.7482678983834</v>
      </c>
      <c r="F5" s="4">
        <v>58.6656997824511</v>
      </c>
      <c r="G5">
        <v>52.571428571428598</v>
      </c>
      <c r="H5" s="4">
        <v>25.305164319248799</v>
      </c>
      <c r="I5">
        <v>44.573322286661103</v>
      </c>
      <c r="J5">
        <v>44.8310640443772</v>
      </c>
      <c r="L5" s="1">
        <v>2</v>
      </c>
      <c r="M5">
        <v>27.790697674418599</v>
      </c>
      <c r="N5">
        <v>18.701964133219501</v>
      </c>
      <c r="O5">
        <v>13.508196721311499</v>
      </c>
      <c r="P5">
        <v>48.390804597701198</v>
      </c>
      <c r="Q5">
        <v>42.153493699885502</v>
      </c>
      <c r="R5">
        <v>51.461988304093602</v>
      </c>
      <c r="S5">
        <v>49.3229166666667</v>
      </c>
    </row>
    <row r="6" spans="1:19" x14ac:dyDescent="0.2">
      <c r="C6" s="1">
        <v>3</v>
      </c>
      <c r="D6">
        <v>25.235531628533</v>
      </c>
      <c r="E6">
        <v>17.550818046603901</v>
      </c>
      <c r="F6">
        <v>39.970717423133202</v>
      </c>
      <c r="G6">
        <v>45.910290237467002</v>
      </c>
      <c r="H6">
        <v>43.133265513733498</v>
      </c>
      <c r="I6">
        <v>46.328437917222999</v>
      </c>
      <c r="J6">
        <v>31.4070351758794</v>
      </c>
      <c r="L6" s="1">
        <v>3</v>
      </c>
      <c r="M6">
        <v>22.736696613683499</v>
      </c>
      <c r="N6" s="4">
        <v>11.044776119403</v>
      </c>
      <c r="O6">
        <v>32.716049382716101</v>
      </c>
      <c r="P6">
        <v>39.579967689822297</v>
      </c>
      <c r="Q6">
        <v>45.585412667946301</v>
      </c>
      <c r="R6">
        <v>60.085836909871297</v>
      </c>
      <c r="S6">
        <v>48.820058997050197</v>
      </c>
    </row>
    <row r="7" spans="1:19" x14ac:dyDescent="0.2">
      <c r="C7" s="1">
        <v>4</v>
      </c>
      <c r="D7">
        <v>30.289193302891899</v>
      </c>
      <c r="E7">
        <v>20.338983050847499</v>
      </c>
      <c r="F7">
        <v>33.156498673740103</v>
      </c>
      <c r="G7">
        <v>42.081447963800898</v>
      </c>
      <c r="H7" s="4">
        <v>56.938073394495397</v>
      </c>
      <c r="I7">
        <v>60.539629005058998</v>
      </c>
      <c r="J7">
        <v>65.889212827988402</v>
      </c>
      <c r="L7" s="1">
        <v>4</v>
      </c>
      <c r="M7">
        <v>27.4154589371981</v>
      </c>
      <c r="N7">
        <v>18.642447418738101</v>
      </c>
      <c r="O7">
        <v>18.693284936479099</v>
      </c>
      <c r="P7">
        <v>42.857142857142897</v>
      </c>
      <c r="Q7">
        <v>59.298029556650199</v>
      </c>
      <c r="R7">
        <v>43.336944745395499</v>
      </c>
      <c r="S7">
        <v>43.010752688171998</v>
      </c>
    </row>
    <row r="8" spans="1:19" x14ac:dyDescent="0.2">
      <c r="C8" s="1">
        <v>5</v>
      </c>
      <c r="D8">
        <v>31.9463087248322</v>
      </c>
      <c r="E8">
        <v>38.645980253878697</v>
      </c>
      <c r="F8">
        <v>47.858017135862902</v>
      </c>
      <c r="G8">
        <v>52.906110283159499</v>
      </c>
      <c r="H8">
        <v>41.580942068218697</v>
      </c>
      <c r="I8">
        <v>65.834279228149796</v>
      </c>
      <c r="J8">
        <v>65.356004250797</v>
      </c>
      <c r="L8" s="1">
        <v>5</v>
      </c>
      <c r="M8">
        <v>19.8226725775807</v>
      </c>
      <c r="N8">
        <v>17.682317682317699</v>
      </c>
      <c r="O8">
        <v>16.4156626506024</v>
      </c>
      <c r="P8">
        <v>49.960722702278098</v>
      </c>
      <c r="Q8">
        <v>57.207207207207198</v>
      </c>
      <c r="R8">
        <v>36.560364464692498</v>
      </c>
      <c r="S8">
        <v>43.444730077120802</v>
      </c>
    </row>
    <row r="9" spans="1:19" x14ac:dyDescent="0.2">
      <c r="C9" s="1">
        <v>6</v>
      </c>
      <c r="E9">
        <v>19.694072657743799</v>
      </c>
      <c r="F9">
        <v>34.527972027971998</v>
      </c>
      <c r="G9">
        <v>39.638346727898998</v>
      </c>
      <c r="J9">
        <v>54.880694143166998</v>
      </c>
      <c r="L9" s="1">
        <v>6</v>
      </c>
      <c r="N9">
        <v>15.2719665271967</v>
      </c>
      <c r="O9">
        <v>25.2187748607796</v>
      </c>
      <c r="P9">
        <v>44.483756834995198</v>
      </c>
      <c r="S9">
        <v>37.723577235772403</v>
      </c>
    </row>
    <row r="10" spans="1:19" x14ac:dyDescent="0.2">
      <c r="C10" s="1">
        <v>7</v>
      </c>
      <c r="E10">
        <v>27.924025324891701</v>
      </c>
      <c r="F10">
        <v>40.975609756097597</v>
      </c>
      <c r="L10" s="1">
        <v>7</v>
      </c>
      <c r="N10">
        <v>21.890243902439</v>
      </c>
      <c r="O10">
        <v>21.076923076923102</v>
      </c>
    </row>
    <row r="12" spans="1:19" x14ac:dyDescent="0.2">
      <c r="C12" t="s">
        <v>8</v>
      </c>
    </row>
    <row r="13" spans="1:19" x14ac:dyDescent="0.2">
      <c r="C13" t="s">
        <v>9</v>
      </c>
      <c r="D13">
        <f>MAX(D4:D10)</f>
        <v>35.703918722786597</v>
      </c>
      <c r="E13">
        <f t="shared" ref="E13:J13" si="0">MAX(E4:E10)</f>
        <v>38.645980253878697</v>
      </c>
      <c r="F13">
        <f t="shared" si="0"/>
        <v>58.6656997824511</v>
      </c>
      <c r="G13">
        <f t="shared" si="0"/>
        <v>52.906110283159499</v>
      </c>
      <c r="H13">
        <f t="shared" si="0"/>
        <v>56.938073394495397</v>
      </c>
      <c r="I13">
        <f t="shared" si="0"/>
        <v>65.834279228149796</v>
      </c>
      <c r="J13">
        <f t="shared" si="0"/>
        <v>65.889212827988402</v>
      </c>
    </row>
    <row r="14" spans="1:19" x14ac:dyDescent="0.2">
      <c r="C14" t="s">
        <v>10</v>
      </c>
      <c r="D14">
        <f>MIN(D4:D10)</f>
        <v>17.888563049853399</v>
      </c>
      <c r="E14">
        <f t="shared" ref="E14:J14" si="1">MIN(E4:E10)</f>
        <v>17.550818046603901</v>
      </c>
      <c r="F14">
        <f t="shared" si="1"/>
        <v>33.156498673740103</v>
      </c>
      <c r="G14">
        <f t="shared" si="1"/>
        <v>39.638346727898998</v>
      </c>
      <c r="H14">
        <f t="shared" si="1"/>
        <v>25.305164319248799</v>
      </c>
      <c r="I14">
        <f t="shared" si="1"/>
        <v>44.573322286661103</v>
      </c>
      <c r="J14">
        <f t="shared" si="1"/>
        <v>31.4070351758794</v>
      </c>
    </row>
    <row r="16" spans="1:19" x14ac:dyDescent="0.2">
      <c r="C16" t="s">
        <v>11</v>
      </c>
      <c r="D16">
        <f>QUARTILE(D4:D10,1)</f>
        <v>25.235531628533</v>
      </c>
      <c r="E16">
        <f t="shared" ref="E16:J16" si="2">QUARTILE(E4:E10,1)</f>
        <v>20.016527854295649</v>
      </c>
      <c r="F16">
        <f t="shared" si="2"/>
        <v>37.249344725552604</v>
      </c>
      <c r="G16">
        <f t="shared" si="2"/>
        <v>43.038658532217426</v>
      </c>
      <c r="H16">
        <f t="shared" si="2"/>
        <v>41.580942068218697</v>
      </c>
      <c r="I16">
        <f>QUARTILE(I4:I10,1)</f>
        <v>46.328437917222999</v>
      </c>
      <c r="J16">
        <f t="shared" si="2"/>
        <v>46.604067264052127</v>
      </c>
      <c r="L16" t="s">
        <v>11</v>
      </c>
      <c r="M16">
        <f>QUARTILE(M4:M10,1)</f>
        <v>19.8226725775807</v>
      </c>
      <c r="N16">
        <f t="shared" ref="N16:S16" si="3">QUARTILE(N4:N10,1)</f>
        <v>16.477142104757199</v>
      </c>
      <c r="O16">
        <f t="shared" si="3"/>
        <v>17.554473793540751</v>
      </c>
      <c r="P16">
        <f t="shared" si="3"/>
        <v>43.006015037594025</v>
      </c>
      <c r="Q16">
        <f t="shared" si="3"/>
        <v>45.585412667946301</v>
      </c>
      <c r="R16">
        <f>QUARTILE(R4:R10,1)</f>
        <v>43.336944745395499</v>
      </c>
      <c r="S16">
        <f t="shared" si="3"/>
        <v>43.119247035409202</v>
      </c>
    </row>
    <row r="17" spans="3:19" x14ac:dyDescent="0.2">
      <c r="C17" t="s">
        <v>12</v>
      </c>
      <c r="D17">
        <f>QUARTILE(D4:D10,3)</f>
        <v>31.9463087248322</v>
      </c>
      <c r="E17">
        <f t="shared" ref="E17:J17" si="4">QUARTILE(E4:E10,3)</f>
        <v>27.594999289488953</v>
      </c>
      <c r="F17">
        <f t="shared" si="4"/>
        <v>45.668139002714049</v>
      </c>
      <c r="G17">
        <f t="shared" si="4"/>
        <v>52.10724921296692</v>
      </c>
      <c r="H17">
        <f t="shared" si="4"/>
        <v>44.398907103825103</v>
      </c>
      <c r="I17">
        <f>QUARTILE(I4:I10,3)</f>
        <v>60.539629005058998</v>
      </c>
      <c r="J17">
        <f t="shared" si="4"/>
        <v>62.737176723889498</v>
      </c>
      <c r="L17" t="s">
        <v>12</v>
      </c>
      <c r="M17">
        <f>QUARTILE(M4:M10,3)</f>
        <v>27.4154589371981</v>
      </c>
      <c r="N17">
        <f t="shared" ref="N17:S17" si="5">QUARTILE(N4:N10,3)</f>
        <v>19.3891015075246</v>
      </c>
      <c r="O17">
        <f t="shared" si="5"/>
        <v>28.967412121747849</v>
      </c>
      <c r="P17">
        <f t="shared" si="5"/>
        <v>47.414042657024694</v>
      </c>
      <c r="Q17">
        <f t="shared" si="5"/>
        <v>57.207207207207198</v>
      </c>
      <c r="R17">
        <f>QUARTILE(R4:R10,3)</f>
        <v>59.6971177332682</v>
      </c>
      <c r="S17">
        <f t="shared" si="5"/>
        <v>49.197202249262574</v>
      </c>
    </row>
    <row r="18" spans="3:19" x14ac:dyDescent="0.2">
      <c r="C18" t="s">
        <v>13</v>
      </c>
      <c r="D18">
        <f>D17-D16</f>
        <v>6.7107770962991999</v>
      </c>
      <c r="E18">
        <f t="shared" ref="E18:J18" si="6">E17-E16</f>
        <v>7.578471435193304</v>
      </c>
      <c r="F18">
        <f t="shared" si="6"/>
        <v>8.4187942771614459</v>
      </c>
      <c r="G18">
        <f t="shared" si="6"/>
        <v>9.0685906807494945</v>
      </c>
      <c r="H18">
        <f t="shared" si="6"/>
        <v>2.8179650356064059</v>
      </c>
      <c r="I18">
        <f t="shared" si="6"/>
        <v>14.211191087835999</v>
      </c>
      <c r="J18">
        <f t="shared" si="6"/>
        <v>16.133109459837371</v>
      </c>
      <c r="L18" t="s">
        <v>13</v>
      </c>
      <c r="M18">
        <f>M17-M16</f>
        <v>7.5927863596173992</v>
      </c>
      <c r="N18">
        <f t="shared" ref="N18:S18" si="7">N17-N16</f>
        <v>2.9119594027674012</v>
      </c>
      <c r="O18">
        <f t="shared" si="7"/>
        <v>11.412938328207098</v>
      </c>
      <c r="P18">
        <f t="shared" si="7"/>
        <v>4.4080276194306691</v>
      </c>
      <c r="Q18">
        <f t="shared" si="7"/>
        <v>11.621794539260897</v>
      </c>
      <c r="R18">
        <f t="shared" si="7"/>
        <v>16.360172987872701</v>
      </c>
      <c r="S18">
        <f t="shared" si="7"/>
        <v>6.0779552138533717</v>
      </c>
    </row>
    <row r="20" spans="3:19" x14ac:dyDescent="0.2">
      <c r="C20" t="s">
        <v>14</v>
      </c>
      <c r="D20" t="b">
        <f t="shared" ref="D20:J20" si="8">MAX(D4:D10)&gt;D23</f>
        <v>0</v>
      </c>
      <c r="E20" t="b">
        <f t="shared" si="8"/>
        <v>0</v>
      </c>
      <c r="F20" t="b">
        <f t="shared" si="8"/>
        <v>1</v>
      </c>
      <c r="G20" t="b">
        <f t="shared" si="8"/>
        <v>0</v>
      </c>
      <c r="H20" t="b">
        <f t="shared" si="8"/>
        <v>1</v>
      </c>
      <c r="I20" t="b">
        <f t="shared" si="8"/>
        <v>0</v>
      </c>
      <c r="J20" t="b">
        <f t="shared" si="8"/>
        <v>0</v>
      </c>
      <c r="L20" t="s">
        <v>14</v>
      </c>
      <c r="M20" t="b">
        <f t="shared" ref="M20:S20" si="9">MAX(M4:M10)&gt;M23</f>
        <v>0</v>
      </c>
      <c r="N20" t="b">
        <f t="shared" si="9"/>
        <v>0</v>
      </c>
      <c r="O20" t="b">
        <f t="shared" si="9"/>
        <v>0</v>
      </c>
      <c r="P20" t="b">
        <f t="shared" si="9"/>
        <v>0</v>
      </c>
      <c r="Q20" t="b">
        <f t="shared" si="9"/>
        <v>0</v>
      </c>
      <c r="R20" t="b">
        <f t="shared" si="9"/>
        <v>0</v>
      </c>
      <c r="S20" t="b">
        <f t="shared" si="9"/>
        <v>1</v>
      </c>
    </row>
    <row r="21" spans="3:19" x14ac:dyDescent="0.2">
      <c r="C21" t="s">
        <v>15</v>
      </c>
      <c r="D21" t="b">
        <f t="shared" ref="D21:J21" si="10">MIN(D4:D10)&lt;D24</f>
        <v>0</v>
      </c>
      <c r="E21" t="b">
        <f t="shared" si="10"/>
        <v>0</v>
      </c>
      <c r="F21" t="b">
        <f t="shared" si="10"/>
        <v>0</v>
      </c>
      <c r="G21" t="b">
        <f t="shared" si="10"/>
        <v>0</v>
      </c>
      <c r="H21" t="b">
        <f t="shared" si="10"/>
        <v>1</v>
      </c>
      <c r="I21" t="b">
        <f t="shared" si="10"/>
        <v>0</v>
      </c>
      <c r="J21" t="b">
        <f t="shared" si="10"/>
        <v>0</v>
      </c>
      <c r="L21" t="s">
        <v>15</v>
      </c>
      <c r="M21" t="b">
        <f t="shared" ref="M21:S21" si="11">MIN(M4:M10)&lt;M24</f>
        <v>0</v>
      </c>
      <c r="N21" t="b">
        <f t="shared" si="11"/>
        <v>1</v>
      </c>
      <c r="O21" t="b">
        <f t="shared" si="11"/>
        <v>0</v>
      </c>
      <c r="P21" t="b">
        <f t="shared" si="11"/>
        <v>0</v>
      </c>
      <c r="Q21" t="b">
        <f t="shared" si="11"/>
        <v>0</v>
      </c>
      <c r="R21" t="b">
        <f t="shared" si="11"/>
        <v>0</v>
      </c>
      <c r="S21" t="b">
        <f t="shared" si="11"/>
        <v>0</v>
      </c>
    </row>
    <row r="23" spans="3:19" x14ac:dyDescent="0.2">
      <c r="C23" t="s">
        <v>16</v>
      </c>
      <c r="D23">
        <f t="shared" ref="D23:J23" si="12">D17+(1.5*D18)</f>
        <v>42.012474369281001</v>
      </c>
      <c r="E23">
        <f t="shared" si="12"/>
        <v>38.962706442278908</v>
      </c>
      <c r="F23">
        <f t="shared" si="12"/>
        <v>58.296330418456222</v>
      </c>
      <c r="G23">
        <f t="shared" si="12"/>
        <v>65.710135234091155</v>
      </c>
      <c r="H23">
        <f t="shared" si="12"/>
        <v>48.625854657234711</v>
      </c>
      <c r="I23">
        <f t="shared" si="12"/>
        <v>81.856415636812997</v>
      </c>
      <c r="J23">
        <f t="shared" si="12"/>
        <v>86.936840913645554</v>
      </c>
      <c r="L23" t="s">
        <v>16</v>
      </c>
      <c r="M23">
        <f t="shared" ref="M23:S23" si="13">M17+(1.5*M18)</f>
        <v>38.804638476624199</v>
      </c>
      <c r="N23">
        <f t="shared" si="13"/>
        <v>23.757040611675702</v>
      </c>
      <c r="O23">
        <f t="shared" si="13"/>
        <v>46.086819614058498</v>
      </c>
      <c r="P23">
        <f t="shared" si="13"/>
        <v>54.026084086170698</v>
      </c>
      <c r="Q23">
        <f t="shared" si="13"/>
        <v>74.639899016098539</v>
      </c>
      <c r="R23">
        <f t="shared" si="13"/>
        <v>84.23737721507726</v>
      </c>
      <c r="S23">
        <f t="shared" si="13"/>
        <v>58.314135070042632</v>
      </c>
    </row>
    <row r="24" spans="3:19" x14ac:dyDescent="0.2">
      <c r="C24" t="s">
        <v>17</v>
      </c>
      <c r="D24">
        <f t="shared" ref="D24:J24" si="14">D16-(1.5*D18)</f>
        <v>15.1693659840842</v>
      </c>
      <c r="E24">
        <f t="shared" si="14"/>
        <v>8.6488207015056933</v>
      </c>
      <c r="F24">
        <f t="shared" si="14"/>
        <v>24.621153309810435</v>
      </c>
      <c r="G24">
        <f t="shared" si="14"/>
        <v>29.435772511093184</v>
      </c>
      <c r="H24">
        <f t="shared" si="14"/>
        <v>37.353994514809088</v>
      </c>
      <c r="I24">
        <f t="shared" si="14"/>
        <v>25.011651285469</v>
      </c>
      <c r="J24">
        <f t="shared" si="14"/>
        <v>22.40440307429607</v>
      </c>
      <c r="L24" t="s">
        <v>17</v>
      </c>
      <c r="M24">
        <f t="shared" ref="M24:S24" si="15">M16-(1.5*M18)</f>
        <v>8.4334930381546016</v>
      </c>
      <c r="N24">
        <f t="shared" si="15"/>
        <v>12.109203000606097</v>
      </c>
      <c r="O24">
        <f t="shared" si="15"/>
        <v>0.43506630123010481</v>
      </c>
      <c r="P24">
        <f t="shared" si="15"/>
        <v>36.393973608448022</v>
      </c>
      <c r="Q24">
        <f t="shared" si="15"/>
        <v>28.152720859054956</v>
      </c>
      <c r="R24">
        <f t="shared" si="15"/>
        <v>18.796685263586447</v>
      </c>
      <c r="S24">
        <f t="shared" si="15"/>
        <v>34.002314214629145</v>
      </c>
    </row>
    <row r="26" spans="3:19" x14ac:dyDescent="0.2">
      <c r="C26" t="s">
        <v>21</v>
      </c>
    </row>
    <row r="28" spans="3:19" x14ac:dyDescent="0.2">
      <c r="C28" s="7" t="s">
        <v>44</v>
      </c>
      <c r="D28" s="7"/>
      <c r="E28" s="7"/>
      <c r="F28" s="7"/>
      <c r="G28" s="7"/>
      <c r="H28" s="7"/>
      <c r="I28" s="7"/>
      <c r="J28" s="7"/>
      <c r="L28" s="7" t="s">
        <v>20</v>
      </c>
      <c r="M28" s="7"/>
      <c r="N28" s="7"/>
      <c r="O28" s="7"/>
      <c r="P28" s="7"/>
      <c r="Q28" s="7"/>
      <c r="R28" s="7"/>
      <c r="S28" s="7"/>
    </row>
    <row r="29" spans="3:19" x14ac:dyDescent="0.2">
      <c r="D29" t="s">
        <v>0</v>
      </c>
      <c r="E29" t="s">
        <v>1</v>
      </c>
      <c r="F29" t="s">
        <v>2</v>
      </c>
      <c r="G29" t="s">
        <v>3</v>
      </c>
      <c r="H29" t="s">
        <v>4</v>
      </c>
      <c r="I29" t="s">
        <v>5</v>
      </c>
      <c r="J29" t="s">
        <v>6</v>
      </c>
      <c r="M29" t="s">
        <v>0</v>
      </c>
      <c r="N29" t="s">
        <v>1</v>
      </c>
      <c r="O29" t="s">
        <v>2</v>
      </c>
      <c r="P29" t="s">
        <v>3</v>
      </c>
      <c r="Q29" t="s">
        <v>4</v>
      </c>
      <c r="R29" t="s">
        <v>5</v>
      </c>
      <c r="S29" t="s">
        <v>6</v>
      </c>
    </row>
    <row r="30" spans="3:19" x14ac:dyDescent="0.2">
      <c r="D30">
        <f t="shared" ref="D30:J30" si="16">D4</f>
        <v>17.888563049853399</v>
      </c>
      <c r="E30">
        <f t="shared" si="16"/>
        <v>27.265973254086202</v>
      </c>
      <c r="F30">
        <f t="shared" si="16"/>
        <v>43.478260869565197</v>
      </c>
      <c r="G30">
        <f t="shared" si="16"/>
        <v>50.714711137581901</v>
      </c>
      <c r="H30">
        <f t="shared" si="16"/>
        <v>44.398907103825103</v>
      </c>
      <c r="I30">
        <f t="shared" si="16"/>
        <v>54.785742891469802</v>
      </c>
      <c r="J30">
        <f t="shared" si="16"/>
        <v>51.923076923076898</v>
      </c>
      <c r="M30">
        <f t="shared" ref="M30:R31" si="17">M4</f>
        <v>18.548387096774199</v>
      </c>
      <c r="N30">
        <f t="shared" si="17"/>
        <v>20.076238881829699</v>
      </c>
      <c r="O30">
        <f t="shared" si="17"/>
        <v>35.470527404343301</v>
      </c>
      <c r="P30">
        <f t="shared" si="17"/>
        <v>43.452631578947397</v>
      </c>
      <c r="Q30">
        <f t="shared" si="17"/>
        <v>50.2695417789757</v>
      </c>
      <c r="R30">
        <f t="shared" si="17"/>
        <v>59.6971177332682</v>
      </c>
    </row>
    <row r="31" spans="3:19" x14ac:dyDescent="0.2">
      <c r="D31">
        <f t="shared" ref="D31:E34" si="18">D5</f>
        <v>35.703918722786597</v>
      </c>
      <c r="E31">
        <f t="shared" si="18"/>
        <v>22.7482678983834</v>
      </c>
      <c r="G31">
        <f>G5</f>
        <v>52.571428571428598</v>
      </c>
      <c r="I31">
        <f t="shared" ref="I31:J34" si="19">I5</f>
        <v>44.573322286661103</v>
      </c>
      <c r="J31">
        <f t="shared" si="19"/>
        <v>44.8310640443772</v>
      </c>
      <c r="M31">
        <f t="shared" si="17"/>
        <v>27.790697674418599</v>
      </c>
      <c r="N31">
        <f t="shared" si="17"/>
        <v>18.701964133219501</v>
      </c>
      <c r="O31">
        <f t="shared" si="17"/>
        <v>13.508196721311499</v>
      </c>
      <c r="P31">
        <f t="shared" si="17"/>
        <v>48.390804597701198</v>
      </c>
      <c r="Q31">
        <f t="shared" si="17"/>
        <v>42.153493699885502</v>
      </c>
      <c r="R31">
        <f t="shared" si="17"/>
        <v>51.461988304093602</v>
      </c>
      <c r="S31">
        <f>S5</f>
        <v>49.3229166666667</v>
      </c>
    </row>
    <row r="32" spans="3:19" x14ac:dyDescent="0.2">
      <c r="D32">
        <f t="shared" si="18"/>
        <v>25.235531628533</v>
      </c>
      <c r="E32">
        <f t="shared" si="18"/>
        <v>17.550818046603901</v>
      </c>
      <c r="F32">
        <f>F6</f>
        <v>39.970717423133202</v>
      </c>
      <c r="G32">
        <f>G6</f>
        <v>45.910290237467002</v>
      </c>
      <c r="H32">
        <f>H6</f>
        <v>43.133265513733498</v>
      </c>
      <c r="I32">
        <f t="shared" si="19"/>
        <v>46.328437917222999</v>
      </c>
      <c r="J32">
        <f t="shared" si="19"/>
        <v>31.4070351758794</v>
      </c>
      <c r="M32">
        <f>M6</f>
        <v>22.736696613683499</v>
      </c>
      <c r="O32">
        <f t="shared" ref="O32:R34" si="20">O6</f>
        <v>32.716049382716101</v>
      </c>
      <c r="P32">
        <f t="shared" si="20"/>
        <v>39.579967689822297</v>
      </c>
      <c r="Q32">
        <f t="shared" si="20"/>
        <v>45.585412667946301</v>
      </c>
      <c r="R32">
        <f t="shared" si="20"/>
        <v>60.085836909871297</v>
      </c>
      <c r="S32">
        <f>S6</f>
        <v>48.820058997050197</v>
      </c>
    </row>
    <row r="33" spans="3:19" x14ac:dyDescent="0.2">
      <c r="D33">
        <f t="shared" si="18"/>
        <v>30.289193302891899</v>
      </c>
      <c r="E33">
        <f t="shared" si="18"/>
        <v>20.338983050847499</v>
      </c>
      <c r="F33">
        <f>F7</f>
        <v>33.156498673740103</v>
      </c>
      <c r="G33">
        <f>G7</f>
        <v>42.081447963800898</v>
      </c>
      <c r="I33">
        <f t="shared" si="19"/>
        <v>60.539629005058998</v>
      </c>
      <c r="J33">
        <f t="shared" si="19"/>
        <v>65.889212827988402</v>
      </c>
      <c r="M33">
        <f>M7</f>
        <v>27.4154589371981</v>
      </c>
      <c r="N33">
        <f>N7</f>
        <v>18.642447418738101</v>
      </c>
      <c r="O33">
        <f t="shared" si="20"/>
        <v>18.693284936479099</v>
      </c>
      <c r="P33">
        <f t="shared" si="20"/>
        <v>42.857142857142897</v>
      </c>
      <c r="Q33">
        <f t="shared" si="20"/>
        <v>59.298029556650199</v>
      </c>
      <c r="R33">
        <f t="shared" si="20"/>
        <v>43.336944745395499</v>
      </c>
      <c r="S33">
        <f>S7</f>
        <v>43.010752688171998</v>
      </c>
    </row>
    <row r="34" spans="3:19" x14ac:dyDescent="0.2">
      <c r="D34">
        <f t="shared" si="18"/>
        <v>31.9463087248322</v>
      </c>
      <c r="E34">
        <f t="shared" si="18"/>
        <v>38.645980253878697</v>
      </c>
      <c r="F34">
        <f>F8</f>
        <v>47.858017135862902</v>
      </c>
      <c r="G34">
        <f>G8</f>
        <v>52.906110283159499</v>
      </c>
      <c r="H34">
        <f>H8</f>
        <v>41.580942068218697</v>
      </c>
      <c r="I34">
        <f t="shared" si="19"/>
        <v>65.834279228149796</v>
      </c>
      <c r="J34">
        <f t="shared" si="19"/>
        <v>65.356004250797</v>
      </c>
      <c r="M34">
        <f>M8</f>
        <v>19.8226725775807</v>
      </c>
      <c r="N34">
        <f>N8</f>
        <v>17.682317682317699</v>
      </c>
      <c r="O34">
        <f t="shared" si="20"/>
        <v>16.4156626506024</v>
      </c>
      <c r="P34">
        <f t="shared" si="20"/>
        <v>49.960722702278098</v>
      </c>
      <c r="Q34">
        <f t="shared" si="20"/>
        <v>57.207207207207198</v>
      </c>
      <c r="R34">
        <f t="shared" si="20"/>
        <v>36.560364464692498</v>
      </c>
      <c r="S34">
        <f>S8</f>
        <v>43.444730077120802</v>
      </c>
    </row>
    <row r="35" spans="3:19" x14ac:dyDescent="0.2">
      <c r="E35">
        <f>E9</f>
        <v>19.694072657743799</v>
      </c>
      <c r="F35">
        <f>F9</f>
        <v>34.527972027971998</v>
      </c>
      <c r="G35">
        <f>G9</f>
        <v>39.638346727898998</v>
      </c>
      <c r="J35">
        <f>J9</f>
        <v>54.880694143166998</v>
      </c>
      <c r="N35">
        <f>N9</f>
        <v>15.2719665271967</v>
      </c>
      <c r="O35">
        <f>O9</f>
        <v>25.2187748607796</v>
      </c>
      <c r="P35">
        <f>P9</f>
        <v>44.483756834995198</v>
      </c>
      <c r="S35">
        <f>S9</f>
        <v>37.723577235772403</v>
      </c>
    </row>
    <row r="36" spans="3:19" x14ac:dyDescent="0.2">
      <c r="E36">
        <f>E10</f>
        <v>27.924025324891701</v>
      </c>
      <c r="F36">
        <f>F10</f>
        <v>40.975609756097597</v>
      </c>
      <c r="N36">
        <f>N10</f>
        <v>21.890243902439</v>
      </c>
      <c r="O36">
        <f>O10</f>
        <v>21.076923076923102</v>
      </c>
    </row>
    <row r="38" spans="3:19" x14ac:dyDescent="0.2">
      <c r="C38" t="s">
        <v>18</v>
      </c>
      <c r="D38">
        <f>AVERAGE(D30:D36)</f>
        <v>28.212703085779417</v>
      </c>
      <c r="E38">
        <f t="shared" ref="E38:J38" si="21">AVERAGE(E30:E36)</f>
        <v>24.881160069490743</v>
      </c>
      <c r="F38">
        <f t="shared" si="21"/>
        <v>39.994512647728499</v>
      </c>
      <c r="G38">
        <f t="shared" si="21"/>
        <v>47.303722486889484</v>
      </c>
      <c r="H38">
        <f t="shared" si="21"/>
        <v>43.037704895259104</v>
      </c>
      <c r="I38">
        <f>AVERAGE(I30:I36)</f>
        <v>54.412282265712541</v>
      </c>
      <c r="J38">
        <f t="shared" si="21"/>
        <v>52.38118122754765</v>
      </c>
      <c r="L38" t="s">
        <v>18</v>
      </c>
      <c r="M38">
        <f>AVERAGE(M30:M36)</f>
        <v>23.26278257993102</v>
      </c>
      <c r="N38">
        <f t="shared" ref="N38:S38" si="22">AVERAGE(N30:N36)</f>
        <v>18.710863090956781</v>
      </c>
      <c r="O38">
        <f t="shared" si="22"/>
        <v>23.299917004736443</v>
      </c>
      <c r="P38">
        <f t="shared" si="22"/>
        <v>44.787504376814518</v>
      </c>
      <c r="Q38">
        <f t="shared" si="22"/>
        <v>50.902736982132978</v>
      </c>
      <c r="R38">
        <f>AVERAGE(R30:R36)</f>
        <v>50.228450431464218</v>
      </c>
      <c r="S38">
        <f t="shared" si="22"/>
        <v>44.464407132956424</v>
      </c>
    </row>
    <row r="39" spans="3:19" x14ac:dyDescent="0.2">
      <c r="C39" t="s">
        <v>19</v>
      </c>
      <c r="D39">
        <f>STDEV(D30:D36)</f>
        <v>6.8887834879811072</v>
      </c>
      <c r="E39">
        <f t="shared" ref="E39:J39" si="23">STDEV(E30:E36)</f>
        <v>7.1907003445230826</v>
      </c>
      <c r="F39">
        <f t="shared" si="23"/>
        <v>5.5059208805200246</v>
      </c>
      <c r="G39">
        <f t="shared" si="23"/>
        <v>5.6345738107293659</v>
      </c>
      <c r="H39">
        <f t="shared" si="23"/>
        <v>1.4114108577333038</v>
      </c>
      <c r="I39">
        <f>STDEV(I30:I36)</f>
        <v>9.0870723892939935</v>
      </c>
      <c r="J39">
        <f t="shared" si="23"/>
        <v>13.070496904468371</v>
      </c>
      <c r="L39" t="s">
        <v>19</v>
      </c>
      <c r="M39">
        <f>STDEV(M30:M36)</f>
        <v>4.2450967031051112</v>
      </c>
      <c r="N39">
        <f t="shared" ref="N39:S39" si="24">STDEV(N30:N36)</f>
        <v>2.2298604675741815</v>
      </c>
      <c r="O39">
        <f t="shared" si="24"/>
        <v>8.2654181893295053</v>
      </c>
      <c r="P39">
        <f t="shared" si="24"/>
        <v>3.8069631525245926</v>
      </c>
      <c r="Q39">
        <f t="shared" si="24"/>
        <v>7.339131663045813</v>
      </c>
      <c r="R39">
        <f>STDEV(R30:R36)</f>
        <v>10.279284617087011</v>
      </c>
      <c r="S39">
        <f t="shared" si="24"/>
        <v>4.7741087727487486</v>
      </c>
    </row>
    <row r="40" spans="3:19" x14ac:dyDescent="0.2">
      <c r="C40" s="1"/>
    </row>
    <row r="43" spans="3:19" x14ac:dyDescent="0.2">
      <c r="C43" s="2" t="s">
        <v>22</v>
      </c>
      <c r="D43" s="2"/>
    </row>
    <row r="44" spans="3:19" x14ac:dyDescent="0.2">
      <c r="C44" s="5" t="s">
        <v>23</v>
      </c>
      <c r="D44" s="5" t="s">
        <v>24</v>
      </c>
      <c r="E44" s="6" t="s">
        <v>25</v>
      </c>
    </row>
    <row r="45" spans="3:19" x14ac:dyDescent="0.2">
      <c r="C45" s="2" t="s">
        <v>26</v>
      </c>
      <c r="D45" s="2" t="s">
        <v>27</v>
      </c>
      <c r="E45">
        <f>TTEST($D$30:$D$36,E30:E36,2,2)</f>
        <v>0.43976190284204086</v>
      </c>
    </row>
    <row r="46" spans="3:19" x14ac:dyDescent="0.2">
      <c r="C46" s="2" t="s">
        <v>26</v>
      </c>
      <c r="D46" s="2" t="s">
        <v>28</v>
      </c>
      <c r="E46">
        <f>TTEST($D$30:$D$36,F30:F36,2,2)</f>
        <v>1.1566382395552093E-2</v>
      </c>
      <c r="F46" t="s">
        <v>40</v>
      </c>
      <c r="G46" s="8" t="s">
        <v>43</v>
      </c>
    </row>
    <row r="47" spans="3:19" x14ac:dyDescent="0.2">
      <c r="C47" s="2" t="s">
        <v>26</v>
      </c>
      <c r="D47" s="2" t="s">
        <v>29</v>
      </c>
      <c r="E47">
        <f>TTEST($D$30:$D$36,G30:G36,2,2)</f>
        <v>6.7543134049490657E-4</v>
      </c>
      <c r="F47" t="s">
        <v>41</v>
      </c>
      <c r="G47" s="8"/>
    </row>
    <row r="48" spans="3:19" x14ac:dyDescent="0.2">
      <c r="C48" s="2" t="s">
        <v>26</v>
      </c>
      <c r="D48" s="2" t="s">
        <v>30</v>
      </c>
      <c r="E48">
        <f>TTEST($D$30:$D$36,H30:H36,2,2)</f>
        <v>1.1758553084083341E-2</v>
      </c>
      <c r="F48" t="s">
        <v>40</v>
      </c>
      <c r="G48" s="8"/>
    </row>
    <row r="49" spans="3:7" x14ac:dyDescent="0.2">
      <c r="C49" s="2" t="s">
        <v>26</v>
      </c>
      <c r="D49" s="2" t="s">
        <v>31</v>
      </c>
      <c r="E49">
        <f>TTEST($D$30:$D$36,I30:I36,2,2)</f>
        <v>8.8778806027570557E-4</v>
      </c>
      <c r="F49" t="s">
        <v>41</v>
      </c>
      <c r="G49" s="8"/>
    </row>
    <row r="50" spans="3:7" x14ac:dyDescent="0.2">
      <c r="C50" s="2" t="s">
        <v>26</v>
      </c>
      <c r="D50" s="2" t="s">
        <v>32</v>
      </c>
      <c r="E50">
        <f>TTEST($D$30:$D$36,J30:J36,2,2)</f>
        <v>4.8765520140958835E-3</v>
      </c>
      <c r="F50" t="s">
        <v>42</v>
      </c>
      <c r="G50" s="8"/>
    </row>
    <row r="51" spans="3:7" x14ac:dyDescent="0.2">
      <c r="C51" s="2" t="s">
        <v>33</v>
      </c>
      <c r="D51" s="2" t="s">
        <v>34</v>
      </c>
      <c r="E51">
        <f>TTEST($M$30:$M$36,N30:N36,2,2)</f>
        <v>4.7740694499655623E-2</v>
      </c>
      <c r="G51" s="8"/>
    </row>
    <row r="52" spans="3:7" x14ac:dyDescent="0.2">
      <c r="C52" s="2" t="s">
        <v>33</v>
      </c>
      <c r="D52" s="2" t="s">
        <v>35</v>
      </c>
      <c r="E52">
        <f>TTEST($M$30:$M$36,O30:O36,2,2)</f>
        <v>0.99289119283473082</v>
      </c>
      <c r="G52" s="8"/>
    </row>
    <row r="53" spans="3:7" x14ac:dyDescent="0.2">
      <c r="C53" s="2" t="s">
        <v>33</v>
      </c>
      <c r="D53" s="2" t="s">
        <v>36</v>
      </c>
      <c r="E53">
        <f>TTEST($M$30:$M$36,P30:P36,2,2)</f>
        <v>9.6169859654693412E-6</v>
      </c>
      <c r="F53" t="s">
        <v>41</v>
      </c>
      <c r="G53" s="8"/>
    </row>
    <row r="54" spans="3:7" x14ac:dyDescent="0.2">
      <c r="C54" s="2" t="s">
        <v>33</v>
      </c>
      <c r="D54" s="2" t="s">
        <v>37</v>
      </c>
      <c r="E54">
        <f>TTEST($M$30:$M$36,Q30:Q36,2,2)</f>
        <v>8.4731205208760045E-5</v>
      </c>
      <c r="F54" t="s">
        <v>41</v>
      </c>
      <c r="G54" s="8"/>
    </row>
    <row r="55" spans="3:7" x14ac:dyDescent="0.2">
      <c r="C55" s="2" t="s">
        <v>33</v>
      </c>
      <c r="D55" s="2" t="s">
        <v>38</v>
      </c>
      <c r="E55">
        <f>TTEST($M$30:$M$36,R30:R36,2,2)</f>
        <v>6.2949661442340517E-4</v>
      </c>
      <c r="F55" t="s">
        <v>41</v>
      </c>
      <c r="G55" s="8"/>
    </row>
    <row r="56" spans="3:7" x14ac:dyDescent="0.2">
      <c r="C56" s="2" t="s">
        <v>33</v>
      </c>
      <c r="D56" s="2" t="s">
        <v>39</v>
      </c>
      <c r="E56">
        <f>TTEST($M$30:$M$36,S30:S36,2,2)</f>
        <v>7.4690222377517054E-5</v>
      </c>
      <c r="F56" t="s">
        <v>41</v>
      </c>
      <c r="G56" s="8"/>
    </row>
    <row r="57" spans="3:7" x14ac:dyDescent="0.2">
      <c r="C57" s="2" t="s">
        <v>26</v>
      </c>
      <c r="D57" s="2" t="s">
        <v>33</v>
      </c>
      <c r="E57">
        <f>TTEST(F30:F36,O30:O36,2,2)</f>
        <v>1.4853593911296592E-3</v>
      </c>
      <c r="F57" t="s">
        <v>41</v>
      </c>
    </row>
  </sheetData>
  <mergeCells count="5">
    <mergeCell ref="C2:J2"/>
    <mergeCell ref="L2:S2"/>
    <mergeCell ref="C28:J28"/>
    <mergeCell ref="L28:S28"/>
    <mergeCell ref="G46:G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Elizabeth R. Gavis</cp:lastModifiedBy>
  <dcterms:created xsi:type="dcterms:W3CDTF">2019-08-22T17:34:47Z</dcterms:created>
  <dcterms:modified xsi:type="dcterms:W3CDTF">2019-12-18T20:00:51Z</dcterms:modified>
</cp:coreProperties>
</file>