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8CF4CB59-C00A-F94D-AD2C-27E1825E9B74}" xr6:coauthVersionLast="45" xr6:coauthVersionMax="45" xr10:uidLastSave="{00000000-0000-0000-0000-000000000000}"/>
  <bookViews>
    <workbookView xWindow="8340" yWindow="3600" windowWidth="28160" windowHeight="15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J111" i="1"/>
  <c r="K111" i="1"/>
  <c r="J112" i="1"/>
  <c r="K112" i="1"/>
  <c r="I112" i="1"/>
  <c r="I111" i="1"/>
  <c r="J51" i="1"/>
  <c r="K51" i="1"/>
  <c r="J52" i="1"/>
  <c r="K52" i="1"/>
  <c r="J54" i="1"/>
  <c r="K54" i="1"/>
  <c r="J55" i="1"/>
  <c r="J56" i="1" s="1"/>
  <c r="K55" i="1"/>
  <c r="K56" i="1" s="1"/>
  <c r="K61" i="1" s="1"/>
  <c r="K58" i="1" s="1"/>
  <c r="I55" i="1"/>
  <c r="I56" i="1" s="1"/>
  <c r="I54" i="1"/>
  <c r="I62" i="1" s="1"/>
  <c r="I52" i="1"/>
  <c r="I59" i="1" s="1"/>
  <c r="I51" i="1"/>
  <c r="E37" i="1"/>
  <c r="F37" i="1"/>
  <c r="E38" i="1"/>
  <c r="F38" i="1"/>
  <c r="D38" i="1"/>
  <c r="D37" i="1"/>
  <c r="E14" i="1"/>
  <c r="F14" i="1"/>
  <c r="E15" i="1"/>
  <c r="F15" i="1"/>
  <c r="E17" i="1"/>
  <c r="E25" i="1" s="1"/>
  <c r="F17" i="1"/>
  <c r="E18" i="1"/>
  <c r="E19" i="1" s="1"/>
  <c r="F18" i="1"/>
  <c r="D15" i="1"/>
  <c r="D17" i="1"/>
  <c r="D18" i="1"/>
  <c r="D19" i="1" s="1"/>
  <c r="D14" i="1"/>
  <c r="K62" i="1" l="1"/>
  <c r="K59" i="1" s="1"/>
  <c r="E22" i="1"/>
  <c r="J62" i="1"/>
  <c r="J59" i="1" s="1"/>
  <c r="D25" i="1"/>
  <c r="D22" i="1"/>
  <c r="D24" i="1"/>
  <c r="D21" i="1" s="1"/>
  <c r="F19" i="1"/>
  <c r="F24" i="1" s="1"/>
  <c r="F21" i="1" s="1"/>
  <c r="E24" i="1"/>
  <c r="E21" i="1" s="1"/>
  <c r="J61" i="1"/>
  <c r="J58" i="1" s="1"/>
  <c r="I61" i="1"/>
  <c r="I58" i="1" s="1"/>
  <c r="F25" i="1" l="1"/>
  <c r="F22" i="1" s="1"/>
</calcChain>
</file>

<file path=xl/sharedStrings.xml><?xml version="1.0" encoding="utf-8"?>
<sst xmlns="http://schemas.openxmlformats.org/spreadsheetml/2006/main" count="59" uniqueCount="33">
  <si>
    <t>TTESTS</t>
  </si>
  <si>
    <t>Array 1</t>
  </si>
  <si>
    <t>Array 2</t>
  </si>
  <si>
    <t>nc1-5</t>
  </si>
  <si>
    <t>nc6-10</t>
  </si>
  <si>
    <t>nc11-12</t>
  </si>
  <si>
    <t>cycB 1-5</t>
  </si>
  <si>
    <t>cycB 6-10</t>
  </si>
  <si>
    <t>Q1</t>
  </si>
  <si>
    <t>cycB 11-12</t>
  </si>
  <si>
    <t>Q3</t>
  </si>
  <si>
    <t>IQR</t>
  </si>
  <si>
    <t>osk 1-5</t>
  </si>
  <si>
    <t>osk 6-10</t>
  </si>
  <si>
    <t>osk 11-12</t>
  </si>
  <si>
    <t>Avg</t>
  </si>
  <si>
    <t>StDev</t>
  </si>
  <si>
    <t>Remove outliers based on interquartile range</t>
  </si>
  <si>
    <t>Max</t>
  </si>
  <si>
    <t>Min</t>
  </si>
  <si>
    <t>High outlier?</t>
  </si>
  <si>
    <t>Low outlier?</t>
  </si>
  <si>
    <t>Above</t>
  </si>
  <si>
    <t>Below</t>
  </si>
  <si>
    <t>Data Minus Outliers</t>
  </si>
  <si>
    <t>Sample</t>
  </si>
  <si>
    <t>Data minus outliers</t>
  </si>
  <si>
    <t>*</t>
  </si>
  <si>
    <t>***</t>
  </si>
  <si>
    <t>n.s.</t>
  </si>
  <si>
    <t>% of cyclin B particles colocalized with DCP1</t>
  </si>
  <si>
    <t>% of oskar particles colocalized with DCP1</t>
  </si>
  <si>
    <t>Figure 4 -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</si>
</sst>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workbookViewId="0">
      <selection sqref="A1:C1"/>
    </sheetView>
  </sheetViews>
  <sheetFormatPr baseColWidth="10" defaultRowHeight="16" x14ac:dyDescent="0.2"/>
  <cols>
    <col min="15" max="15" width="12" bestFit="1" customWidth="1"/>
  </cols>
  <sheetData>
    <row r="1" spans="1:16" ht="21" x14ac:dyDescent="0.25">
      <c r="A1" s="5" t="s">
        <v>32</v>
      </c>
      <c r="B1" s="6"/>
      <c r="C1" s="6"/>
    </row>
    <row r="3" spans="1:16" x14ac:dyDescent="0.2">
      <c r="D3" t="s">
        <v>30</v>
      </c>
      <c r="I3" t="s">
        <v>31</v>
      </c>
      <c r="M3" t="s">
        <v>0</v>
      </c>
    </row>
    <row r="4" spans="1:16" x14ac:dyDescent="0.2">
      <c r="C4" s="4" t="s">
        <v>25</v>
      </c>
      <c r="D4" t="s">
        <v>3</v>
      </c>
      <c r="E4" t="s">
        <v>4</v>
      </c>
      <c r="F4" t="s">
        <v>5</v>
      </c>
      <c r="H4" s="4" t="s">
        <v>25</v>
      </c>
      <c r="I4" t="s">
        <v>3</v>
      </c>
      <c r="J4" t="s">
        <v>4</v>
      </c>
      <c r="K4" t="s">
        <v>5</v>
      </c>
      <c r="M4" t="s">
        <v>1</v>
      </c>
      <c r="N4" t="s">
        <v>2</v>
      </c>
    </row>
    <row r="5" spans="1:16" x14ac:dyDescent="0.2">
      <c r="C5" s="4">
        <v>1</v>
      </c>
      <c r="D5">
        <v>4.9445005045408701</v>
      </c>
      <c r="E5">
        <v>7.8549848942598199</v>
      </c>
      <c r="F5">
        <v>8.7852494577006492</v>
      </c>
      <c r="H5" s="4">
        <v>1</v>
      </c>
      <c r="I5">
        <v>9.67741935483871</v>
      </c>
      <c r="J5">
        <v>16.972972972973</v>
      </c>
      <c r="K5">
        <v>28.625235404896401</v>
      </c>
      <c r="M5" t="s">
        <v>6</v>
      </c>
      <c r="N5" t="s">
        <v>7</v>
      </c>
      <c r="O5">
        <f>TTEST(D29:D35,E29:E35,2,2)</f>
        <v>7.8098491787891619E-2</v>
      </c>
      <c r="P5" t="s">
        <v>29</v>
      </c>
    </row>
    <row r="6" spans="1:16" x14ac:dyDescent="0.2">
      <c r="C6" s="4">
        <v>2</v>
      </c>
      <c r="D6">
        <v>10</v>
      </c>
      <c r="E6">
        <v>9.67741935483871</v>
      </c>
      <c r="F6">
        <v>11.6845878136201</v>
      </c>
      <c r="H6" s="4">
        <v>2</v>
      </c>
      <c r="I6">
        <v>13.908974904296</v>
      </c>
      <c r="J6">
        <v>25.5598831548199</v>
      </c>
      <c r="K6">
        <v>29.3936522974893</v>
      </c>
      <c r="M6" t="s">
        <v>6</v>
      </c>
      <c r="N6" t="s">
        <v>9</v>
      </c>
      <c r="O6" s="3">
        <f>TTEST(D29:D35,F29:F35,2,2)</f>
        <v>3.8012715576788499E-3</v>
      </c>
      <c r="P6" t="s">
        <v>27</v>
      </c>
    </row>
    <row r="7" spans="1:16" x14ac:dyDescent="0.2">
      <c r="C7" s="4">
        <v>3</v>
      </c>
      <c r="D7">
        <v>6.5217391304347796</v>
      </c>
      <c r="E7">
        <v>7.3011734028683204</v>
      </c>
      <c r="F7">
        <v>13.143631436314401</v>
      </c>
      <c r="H7" s="4">
        <v>3</v>
      </c>
      <c r="I7">
        <v>14.8796498905908</v>
      </c>
      <c r="J7">
        <v>25.616438356164402</v>
      </c>
      <c r="K7">
        <v>30.815450643776799</v>
      </c>
      <c r="M7" t="s">
        <v>12</v>
      </c>
      <c r="N7" t="s">
        <v>13</v>
      </c>
      <c r="O7" s="2">
        <f>TTEST(I66:I109,J66:J109,2,2)</f>
        <v>3.8405303902836821E-7</v>
      </c>
      <c r="P7" t="s">
        <v>28</v>
      </c>
    </row>
    <row r="8" spans="1:16" x14ac:dyDescent="0.2">
      <c r="C8" s="4">
        <v>4</v>
      </c>
      <c r="D8">
        <v>8.4507042253521103</v>
      </c>
      <c r="E8">
        <v>12.6415094339623</v>
      </c>
      <c r="F8">
        <v>12.6016260162602</v>
      </c>
      <c r="H8" s="4">
        <v>4</v>
      </c>
      <c r="I8">
        <v>16.211675766484699</v>
      </c>
      <c r="J8">
        <v>26.746381371931999</v>
      </c>
      <c r="K8">
        <v>32.080723729992997</v>
      </c>
      <c r="M8" t="s">
        <v>12</v>
      </c>
      <c r="N8" t="s">
        <v>14</v>
      </c>
      <c r="O8" s="3">
        <f>TTEST(I66:I108,K66:K81,2,2)</f>
        <v>1.021620765993134E-6</v>
      </c>
      <c r="P8" t="s">
        <v>28</v>
      </c>
    </row>
    <row r="9" spans="1:16" x14ac:dyDescent="0.2">
      <c r="C9" s="4">
        <v>5</v>
      </c>
      <c r="D9">
        <v>8.2397003745318305</v>
      </c>
      <c r="E9">
        <v>10.2783725910064</v>
      </c>
      <c r="F9">
        <v>9.7804391217564906</v>
      </c>
      <c r="H9" s="4">
        <v>5</v>
      </c>
      <c r="I9">
        <v>17.779390420899901</v>
      </c>
      <c r="J9">
        <v>27.289522301398801</v>
      </c>
      <c r="K9">
        <v>32.550103662750502</v>
      </c>
      <c r="O9" s="1"/>
    </row>
    <row r="10" spans="1:16" x14ac:dyDescent="0.2">
      <c r="C10" s="4">
        <v>6</v>
      </c>
      <c r="D10">
        <v>5.2777777777777803</v>
      </c>
      <c r="E10">
        <v>7.73130544993663</v>
      </c>
      <c r="F10" s="3">
        <v>28.645495787427102</v>
      </c>
      <c r="H10" s="4">
        <v>6</v>
      </c>
      <c r="I10">
        <v>18.713450292397699</v>
      </c>
      <c r="J10">
        <v>27.644096250699501</v>
      </c>
      <c r="K10">
        <v>33.288770053475901</v>
      </c>
      <c r="O10" s="1"/>
    </row>
    <row r="11" spans="1:16" x14ac:dyDescent="0.2">
      <c r="C11" s="4">
        <v>7</v>
      </c>
      <c r="D11">
        <v>6.7415730337078701</v>
      </c>
      <c r="H11" s="4">
        <v>7</v>
      </c>
      <c r="I11">
        <v>19.190215099114301</v>
      </c>
      <c r="J11">
        <v>28.096885813148798</v>
      </c>
      <c r="K11">
        <v>36.370777690494897</v>
      </c>
      <c r="O11" s="1"/>
    </row>
    <row r="12" spans="1:16" x14ac:dyDescent="0.2">
      <c r="H12" s="4">
        <v>8</v>
      </c>
      <c r="I12">
        <v>19.962570180910799</v>
      </c>
      <c r="J12">
        <v>28.673196794300999</v>
      </c>
      <c r="K12">
        <v>36.702127659574501</v>
      </c>
    </row>
    <row r="13" spans="1:16" x14ac:dyDescent="0.2">
      <c r="D13" t="s">
        <v>17</v>
      </c>
      <c r="H13" s="4">
        <v>9</v>
      </c>
      <c r="I13">
        <v>20.780051150895101</v>
      </c>
      <c r="J13">
        <v>28.8218793828892</v>
      </c>
      <c r="K13">
        <v>39.822222222222202</v>
      </c>
    </row>
    <row r="14" spans="1:16" x14ac:dyDescent="0.2">
      <c r="C14" t="s">
        <v>18</v>
      </c>
      <c r="D14">
        <f>MAX(D5:D11)</f>
        <v>10</v>
      </c>
      <c r="E14">
        <f t="shared" ref="E14:F14" si="0">MAX(E5:E11)</f>
        <v>12.6415094339623</v>
      </c>
      <c r="F14">
        <f t="shared" si="0"/>
        <v>28.645495787427102</v>
      </c>
      <c r="H14" s="4">
        <v>10</v>
      </c>
      <c r="I14">
        <v>22.1598877980365</v>
      </c>
      <c r="J14">
        <v>28.989547038327501</v>
      </c>
      <c r="K14">
        <v>40.079103493737598</v>
      </c>
    </row>
    <row r="15" spans="1:16" x14ac:dyDescent="0.2">
      <c r="C15" t="s">
        <v>19</v>
      </c>
      <c r="D15">
        <f>MIN(D5:D12)</f>
        <v>4.9445005045408701</v>
      </c>
      <c r="E15">
        <f t="shared" ref="E15:F15" si="1">MIN(E5:E12)</f>
        <v>7.3011734028683204</v>
      </c>
      <c r="F15">
        <f t="shared" si="1"/>
        <v>8.7852494577006492</v>
      </c>
      <c r="H15" s="4">
        <v>11</v>
      </c>
      <c r="I15">
        <v>22.402597402597401</v>
      </c>
      <c r="J15">
        <v>29.270696452036798</v>
      </c>
      <c r="K15">
        <v>40.530883103624298</v>
      </c>
    </row>
    <row r="16" spans="1:16" x14ac:dyDescent="0.2">
      <c r="H16" s="4">
        <v>12</v>
      </c>
      <c r="I16">
        <v>22.816593886462901</v>
      </c>
      <c r="J16">
        <v>29.596005447117602</v>
      </c>
      <c r="K16">
        <v>42.941176470588204</v>
      </c>
    </row>
    <row r="17" spans="3:11" x14ac:dyDescent="0.2">
      <c r="C17" t="s">
        <v>8</v>
      </c>
      <c r="D17">
        <f>QUARTILE(D5:D11,1)</f>
        <v>5.89975845410628</v>
      </c>
      <c r="E17">
        <f t="shared" ref="E17:F17" si="2">QUARTILE(E5:E11,1)</f>
        <v>7.7622253110174277</v>
      </c>
      <c r="F17">
        <f t="shared" si="2"/>
        <v>10.256476294722393</v>
      </c>
      <c r="H17" s="4">
        <v>13</v>
      </c>
      <c r="I17">
        <v>23.144104803493502</v>
      </c>
      <c r="J17">
        <v>30.579460699942601</v>
      </c>
      <c r="K17">
        <v>43.3734939759036</v>
      </c>
    </row>
    <row r="18" spans="3:11" x14ac:dyDescent="0.2">
      <c r="C18" t="s">
        <v>10</v>
      </c>
      <c r="D18">
        <f>QUARTILE(D5:D11,3)</f>
        <v>8.3452022999419704</v>
      </c>
      <c r="E18">
        <f t="shared" ref="E18:F18" si="3">QUARTILE(E5:E11,3)</f>
        <v>10.128134281964478</v>
      </c>
      <c r="F18">
        <f t="shared" si="3"/>
        <v>13.00813008130085</v>
      </c>
      <c r="H18" s="4">
        <v>14</v>
      </c>
      <c r="I18">
        <v>23.980815347721801</v>
      </c>
      <c r="J18">
        <v>30.816170861937501</v>
      </c>
      <c r="K18">
        <v>44.5414847161572</v>
      </c>
    </row>
    <row r="19" spans="3:11" x14ac:dyDescent="0.2">
      <c r="C19" t="s">
        <v>11</v>
      </c>
      <c r="D19">
        <f>D18-D17</f>
        <v>2.4454438458356904</v>
      </c>
      <c r="E19">
        <f t="shared" ref="E19:F19" si="4">E18-E17</f>
        <v>2.36590897094705</v>
      </c>
      <c r="F19">
        <f t="shared" si="4"/>
        <v>2.7516537865784567</v>
      </c>
      <c r="H19" s="4">
        <v>15</v>
      </c>
      <c r="I19">
        <v>24.1167434715822</v>
      </c>
      <c r="J19">
        <v>30.8240661534075</v>
      </c>
      <c r="K19">
        <v>45.454545454545503</v>
      </c>
    </row>
    <row r="20" spans="3:11" x14ac:dyDescent="0.2">
      <c r="H20" s="4">
        <v>16</v>
      </c>
      <c r="I20">
        <v>25.070264193367102</v>
      </c>
      <c r="J20">
        <v>30.929657122658199</v>
      </c>
      <c r="K20">
        <v>56.599552572706898</v>
      </c>
    </row>
    <row r="21" spans="3:11" x14ac:dyDescent="0.2">
      <c r="C21" t="s">
        <v>20</v>
      </c>
      <c r="D21" t="b">
        <f>D14&gt;D24</f>
        <v>0</v>
      </c>
      <c r="E21" t="b">
        <f t="shared" ref="E21:F21" si="5">E14&gt;E24</f>
        <v>0</v>
      </c>
      <c r="F21" t="b">
        <f t="shared" si="5"/>
        <v>1</v>
      </c>
      <c r="H21" s="4">
        <v>17</v>
      </c>
      <c r="I21">
        <v>25.259067357513</v>
      </c>
      <c r="J21">
        <v>31.280328480776401</v>
      </c>
      <c r="K21" s="3">
        <v>72.166246851385395</v>
      </c>
    </row>
    <row r="22" spans="3:11" x14ac:dyDescent="0.2">
      <c r="C22" t="s">
        <v>21</v>
      </c>
      <c r="D22" t="b">
        <f>D15&lt;D25</f>
        <v>0</v>
      </c>
      <c r="E22" t="b">
        <f t="shared" ref="E22:F22" si="6">E15&lt;E25</f>
        <v>0</v>
      </c>
      <c r="F22" t="b">
        <f t="shared" si="6"/>
        <v>0</v>
      </c>
      <c r="H22" s="4">
        <v>18</v>
      </c>
      <c r="I22">
        <v>25.932350390286199</v>
      </c>
      <c r="J22">
        <v>31.645039765592301</v>
      </c>
    </row>
    <row r="23" spans="3:11" x14ac:dyDescent="0.2">
      <c r="H23" s="4">
        <v>19</v>
      </c>
      <c r="I23">
        <v>27.073403241182099</v>
      </c>
      <c r="J23">
        <v>32.1530321530322</v>
      </c>
    </row>
    <row r="24" spans="3:11" x14ac:dyDescent="0.2">
      <c r="C24" t="s">
        <v>22</v>
      </c>
      <c r="D24">
        <f>D18+(1.5*D19)</f>
        <v>12.013368068695506</v>
      </c>
      <c r="E24">
        <f t="shared" ref="E24:F24" si="7">E18+(1.5*E19)</f>
        <v>13.676997738385053</v>
      </c>
      <c r="F24">
        <f t="shared" si="7"/>
        <v>17.135610761168536</v>
      </c>
      <c r="H24" s="4">
        <v>20</v>
      </c>
      <c r="I24">
        <v>27.211796246648799</v>
      </c>
      <c r="J24">
        <v>32.289156626505999</v>
      </c>
    </row>
    <row r="25" spans="3:11" x14ac:dyDescent="0.2">
      <c r="C25" t="s">
        <v>23</v>
      </c>
      <c r="D25">
        <f>D17-(1.5*D19)</f>
        <v>2.2315926853527444</v>
      </c>
      <c r="E25">
        <f t="shared" ref="E25:F25" si="8">E17-(1.5*E19)</f>
        <v>4.2133618545968528</v>
      </c>
      <c r="F25">
        <f t="shared" si="8"/>
        <v>6.1289956148547082</v>
      </c>
      <c r="H25" s="4">
        <v>21</v>
      </c>
      <c r="I25">
        <v>27.330063069376301</v>
      </c>
      <c r="J25">
        <v>33.6410256410256</v>
      </c>
    </row>
    <row r="26" spans="3:11" x14ac:dyDescent="0.2">
      <c r="H26" s="4">
        <v>22</v>
      </c>
      <c r="I26">
        <v>28.4962406015038</v>
      </c>
      <c r="J26">
        <v>33.827893175074202</v>
      </c>
    </row>
    <row r="27" spans="3:11" x14ac:dyDescent="0.2">
      <c r="D27" t="s">
        <v>24</v>
      </c>
      <c r="H27" s="4">
        <v>23</v>
      </c>
      <c r="I27">
        <v>28.8082083662194</v>
      </c>
      <c r="J27">
        <v>35.806451612903203</v>
      </c>
    </row>
    <row r="28" spans="3:11" x14ac:dyDescent="0.2">
      <c r="D28" t="s">
        <v>3</v>
      </c>
      <c r="E28" t="s">
        <v>4</v>
      </c>
      <c r="F28" t="s">
        <v>5</v>
      </c>
      <c r="H28" s="4">
        <v>24</v>
      </c>
      <c r="I28">
        <v>30.1829268292683</v>
      </c>
      <c r="J28">
        <v>36.484245439469298</v>
      </c>
    </row>
    <row r="29" spans="3:11" x14ac:dyDescent="0.2">
      <c r="D29">
        <v>4.9445005045408701</v>
      </c>
      <c r="E29">
        <v>7.8549848942598199</v>
      </c>
      <c r="F29">
        <v>8.7852494577006492</v>
      </c>
      <c r="H29" s="4">
        <v>25</v>
      </c>
      <c r="I29">
        <v>30.2631578947368</v>
      </c>
      <c r="J29">
        <v>36.597510373444003</v>
      </c>
    </row>
    <row r="30" spans="3:11" x14ac:dyDescent="0.2">
      <c r="D30">
        <v>10</v>
      </c>
      <c r="E30">
        <v>9.67741935483871</v>
      </c>
      <c r="F30">
        <v>11.6845878136201</v>
      </c>
      <c r="H30" s="4">
        <v>26</v>
      </c>
      <c r="I30">
        <v>30.658642594450001</v>
      </c>
      <c r="J30">
        <v>36.923076923076898</v>
      </c>
    </row>
    <row r="31" spans="3:11" x14ac:dyDescent="0.2">
      <c r="D31">
        <v>6.5217391304347796</v>
      </c>
      <c r="E31">
        <v>7.3011734028683204</v>
      </c>
      <c r="F31">
        <v>13.143631436314401</v>
      </c>
      <c r="H31" s="4">
        <v>27</v>
      </c>
      <c r="I31">
        <v>32.345013477088997</v>
      </c>
      <c r="J31">
        <v>37.937273823884198</v>
      </c>
    </row>
    <row r="32" spans="3:11" x14ac:dyDescent="0.2">
      <c r="D32">
        <v>8.4507042253521103</v>
      </c>
      <c r="E32">
        <v>12.6415094339623</v>
      </c>
      <c r="F32">
        <v>12.6016260162602</v>
      </c>
      <c r="H32" s="4">
        <v>28</v>
      </c>
      <c r="I32">
        <v>35.609756097560997</v>
      </c>
      <c r="J32">
        <v>38.330632090761803</v>
      </c>
    </row>
    <row r="33" spans="3:10" x14ac:dyDescent="0.2">
      <c r="D33">
        <v>8.2397003745318305</v>
      </c>
      <c r="E33">
        <v>10.2783725910064</v>
      </c>
      <c r="F33">
        <v>9.7804391217564906</v>
      </c>
      <c r="H33" s="4">
        <v>29</v>
      </c>
      <c r="I33">
        <v>35.6194690265487</v>
      </c>
      <c r="J33">
        <v>38.435754189944099</v>
      </c>
    </row>
    <row r="34" spans="3:10" x14ac:dyDescent="0.2">
      <c r="D34">
        <v>5.2777777777777803</v>
      </c>
      <c r="E34">
        <v>7.73130544993663</v>
      </c>
      <c r="F34" s="3"/>
      <c r="H34" s="4">
        <v>30</v>
      </c>
      <c r="I34">
        <v>35.845410628019302</v>
      </c>
      <c r="J34">
        <v>39.112487100103202</v>
      </c>
    </row>
    <row r="35" spans="3:10" x14ac:dyDescent="0.2">
      <c r="D35">
        <v>6.7415730337078701</v>
      </c>
      <c r="H35" s="4">
        <v>31</v>
      </c>
      <c r="I35">
        <v>37.743413516609401</v>
      </c>
      <c r="J35">
        <v>39.384846211552897</v>
      </c>
    </row>
    <row r="36" spans="3:10" x14ac:dyDescent="0.2">
      <c r="H36" s="4">
        <v>32</v>
      </c>
      <c r="I36">
        <v>42.792792792792802</v>
      </c>
      <c r="J36">
        <v>39.691289966923897</v>
      </c>
    </row>
    <row r="37" spans="3:10" x14ac:dyDescent="0.2">
      <c r="C37" t="s">
        <v>15</v>
      </c>
      <c r="D37">
        <f>AVERAGE(D29:D35)</f>
        <v>7.1679992923350344</v>
      </c>
      <c r="E37">
        <f t="shared" ref="E37:F37" si="9">AVERAGE(E29:E35)</f>
        <v>9.247460854478696</v>
      </c>
      <c r="F37">
        <f t="shared" si="9"/>
        <v>11.199106769130367</v>
      </c>
      <c r="H37" s="4">
        <v>33</v>
      </c>
      <c r="J37">
        <v>40.407204385278</v>
      </c>
    </row>
    <row r="38" spans="3:10" x14ac:dyDescent="0.2">
      <c r="C38" t="s">
        <v>16</v>
      </c>
      <c r="D38">
        <f>STDEV(D29:D35)</f>
        <v>1.822565908607348</v>
      </c>
      <c r="E38">
        <f t="shared" ref="E38:F38" si="10">STDEV(E29:E35)</f>
        <v>2.0392626331712482</v>
      </c>
      <c r="F38">
        <f t="shared" si="10"/>
        <v>1.8589817964455504</v>
      </c>
      <c r="H38" s="4">
        <v>34</v>
      </c>
      <c r="J38">
        <v>40.7035175879397</v>
      </c>
    </row>
    <row r="39" spans="3:10" x14ac:dyDescent="0.2">
      <c r="H39" s="4">
        <v>35</v>
      </c>
      <c r="J39">
        <v>40.717948717948701</v>
      </c>
    </row>
    <row r="40" spans="3:10" x14ac:dyDescent="0.2">
      <c r="H40" s="4">
        <v>36</v>
      </c>
      <c r="J40">
        <v>41.126158232359202</v>
      </c>
    </row>
    <row r="41" spans="3:10" x14ac:dyDescent="0.2">
      <c r="H41" s="4">
        <v>37</v>
      </c>
      <c r="J41">
        <v>42.563291139240498</v>
      </c>
    </row>
    <row r="42" spans="3:10" x14ac:dyDescent="0.2">
      <c r="H42" s="4">
        <v>38</v>
      </c>
      <c r="J42">
        <v>42.866711319491003</v>
      </c>
    </row>
    <row r="43" spans="3:10" x14ac:dyDescent="0.2">
      <c r="H43" s="4">
        <v>39</v>
      </c>
      <c r="J43">
        <v>43.593833067517302</v>
      </c>
    </row>
    <row r="44" spans="3:10" x14ac:dyDescent="0.2">
      <c r="H44" s="4">
        <v>40</v>
      </c>
      <c r="J44">
        <v>43.891839690970599</v>
      </c>
    </row>
    <row r="45" spans="3:10" x14ac:dyDescent="0.2">
      <c r="H45" s="4">
        <v>41</v>
      </c>
      <c r="J45">
        <v>47.941567065073002</v>
      </c>
    </row>
    <row r="46" spans="3:10" x14ac:dyDescent="0.2">
      <c r="H46" s="4">
        <v>42</v>
      </c>
      <c r="J46">
        <v>49.234488315874302</v>
      </c>
    </row>
    <row r="47" spans="3:10" x14ac:dyDescent="0.2">
      <c r="H47" s="4">
        <v>43</v>
      </c>
      <c r="J47">
        <v>49.533954727030597</v>
      </c>
    </row>
    <row r="48" spans="3:10" x14ac:dyDescent="0.2">
      <c r="H48" s="4">
        <v>44</v>
      </c>
      <c r="J48" s="3">
        <v>67.7685950413223</v>
      </c>
    </row>
    <row r="50" spans="8:11" x14ac:dyDescent="0.2">
      <c r="I50" t="s">
        <v>17</v>
      </c>
    </row>
    <row r="51" spans="8:11" x14ac:dyDescent="0.2">
      <c r="H51" t="s">
        <v>18</v>
      </c>
      <c r="I51">
        <f>MAX(I5:I48)</f>
        <v>42.792792792792802</v>
      </c>
      <c r="J51">
        <f t="shared" ref="J51:K51" si="11">MAX(J5:J48)</f>
        <v>67.7685950413223</v>
      </c>
      <c r="K51">
        <f t="shared" si="11"/>
        <v>72.166246851385395</v>
      </c>
    </row>
    <row r="52" spans="8:11" x14ac:dyDescent="0.2">
      <c r="H52" t="s">
        <v>19</v>
      </c>
      <c r="I52">
        <f>MIN(I5:I49)</f>
        <v>9.67741935483871</v>
      </c>
      <c r="J52">
        <f t="shared" ref="J52:K52" si="12">MIN(J5:J49)</f>
        <v>16.972972972973</v>
      </c>
      <c r="K52">
        <f t="shared" si="12"/>
        <v>28.625235404896401</v>
      </c>
    </row>
    <row r="54" spans="8:11" x14ac:dyDescent="0.2">
      <c r="H54" t="s">
        <v>8</v>
      </c>
      <c r="I54">
        <f>QUARTILE(I5:I48,1)</f>
        <v>20.575680908399026</v>
      </c>
      <c r="J54">
        <f t="shared" ref="J54:K54" si="13">QUARTILE(J5:J48,1)</f>
        <v>29.514678198347401</v>
      </c>
      <c r="K54">
        <f t="shared" si="13"/>
        <v>32.550103662750502</v>
      </c>
    </row>
    <row r="55" spans="8:11" x14ac:dyDescent="0.2">
      <c r="H55" t="s">
        <v>10</v>
      </c>
      <c r="I55">
        <f>QUARTILE(I5:I48,3)</f>
        <v>30.202984595635424</v>
      </c>
      <c r="J55">
        <f t="shared" ref="J55:K55" si="14">QUARTILE(J5:J48,3)</f>
        <v>40.481282685943427</v>
      </c>
      <c r="K55">
        <f t="shared" si="14"/>
        <v>43.3734939759036</v>
      </c>
    </row>
    <row r="56" spans="8:11" x14ac:dyDescent="0.2">
      <c r="H56" t="s">
        <v>11</v>
      </c>
      <c r="I56">
        <f>I55-I54</f>
        <v>9.6273036872363988</v>
      </c>
      <c r="J56">
        <f t="shared" ref="J56:K56" si="15">J55-J54</f>
        <v>10.966604487596026</v>
      </c>
      <c r="K56">
        <f t="shared" si="15"/>
        <v>10.823390313153098</v>
      </c>
    </row>
    <row r="58" spans="8:11" x14ac:dyDescent="0.2">
      <c r="H58" t="s">
        <v>20</v>
      </c>
      <c r="I58" t="b">
        <f>I51&gt;I61</f>
        <v>0</v>
      </c>
      <c r="J58" t="b">
        <f t="shared" ref="J58:K58" si="16">J51&gt;J61</f>
        <v>1</v>
      </c>
      <c r="K58" t="b">
        <f t="shared" si="16"/>
        <v>1</v>
      </c>
    </row>
    <row r="59" spans="8:11" x14ac:dyDescent="0.2">
      <c r="H59" t="s">
        <v>21</v>
      </c>
      <c r="I59" t="b">
        <f>I52&lt;I62</f>
        <v>0</v>
      </c>
      <c r="J59" t="b">
        <f t="shared" ref="J59:K59" si="17">J52&lt;J62</f>
        <v>0</v>
      </c>
      <c r="K59" t="b">
        <f t="shared" si="17"/>
        <v>0</v>
      </c>
    </row>
    <row r="61" spans="8:11" x14ac:dyDescent="0.2">
      <c r="H61" t="s">
        <v>22</v>
      </c>
      <c r="I61">
        <f>I55+(1.5*I56)</f>
        <v>44.643940126490023</v>
      </c>
      <c r="J61">
        <f t="shared" ref="J61:K61" si="18">J55+(1.5*J56)</f>
        <v>56.931189417337464</v>
      </c>
      <c r="K61">
        <f t="shared" si="18"/>
        <v>59.608579445633247</v>
      </c>
    </row>
    <row r="62" spans="8:11" x14ac:dyDescent="0.2">
      <c r="H62" t="s">
        <v>23</v>
      </c>
      <c r="I62">
        <f>I54-(1.5*I56)</f>
        <v>6.1347253775444273</v>
      </c>
      <c r="J62">
        <f t="shared" ref="J62:K62" si="19">J54-(1.5*J56)</f>
        <v>13.064771466953363</v>
      </c>
      <c r="K62">
        <f t="shared" si="19"/>
        <v>16.315018193020855</v>
      </c>
    </row>
    <row r="64" spans="8:11" x14ac:dyDescent="0.2">
      <c r="H64" t="s">
        <v>26</v>
      </c>
    </row>
    <row r="65" spans="8:11" x14ac:dyDescent="0.2">
      <c r="H65" s="4" t="s">
        <v>25</v>
      </c>
      <c r="I65" t="s">
        <v>3</v>
      </c>
      <c r="J65" t="s">
        <v>4</v>
      </c>
      <c r="K65" t="s">
        <v>5</v>
      </c>
    </row>
    <row r="66" spans="8:11" x14ac:dyDescent="0.2">
      <c r="H66" s="4">
        <v>1</v>
      </c>
      <c r="I66">
        <v>9.67741935483871</v>
      </c>
      <c r="J66">
        <v>16.972972972973</v>
      </c>
      <c r="K66">
        <v>28.625235404896401</v>
      </c>
    </row>
    <row r="67" spans="8:11" x14ac:dyDescent="0.2">
      <c r="H67" s="4">
        <v>2</v>
      </c>
      <c r="I67">
        <v>13.908974904296</v>
      </c>
      <c r="J67">
        <v>25.5598831548199</v>
      </c>
      <c r="K67">
        <v>29.3936522974893</v>
      </c>
    </row>
    <row r="68" spans="8:11" x14ac:dyDescent="0.2">
      <c r="H68" s="4">
        <v>3</v>
      </c>
      <c r="I68">
        <v>14.8796498905908</v>
      </c>
      <c r="J68">
        <v>25.616438356164402</v>
      </c>
      <c r="K68">
        <v>30.815450643776799</v>
      </c>
    </row>
    <row r="69" spans="8:11" x14ac:dyDescent="0.2">
      <c r="H69" s="4">
        <v>4</v>
      </c>
      <c r="I69">
        <v>16.211675766484699</v>
      </c>
      <c r="J69">
        <v>26.746381371931999</v>
      </c>
      <c r="K69">
        <v>32.080723729992997</v>
      </c>
    </row>
    <row r="70" spans="8:11" x14ac:dyDescent="0.2">
      <c r="H70" s="4">
        <v>5</v>
      </c>
      <c r="I70">
        <v>17.779390420899901</v>
      </c>
      <c r="J70">
        <v>27.289522301398801</v>
      </c>
      <c r="K70">
        <v>32.550103662750502</v>
      </c>
    </row>
    <row r="71" spans="8:11" x14ac:dyDescent="0.2">
      <c r="H71" s="4">
        <v>6</v>
      </c>
      <c r="I71">
        <v>18.713450292397699</v>
      </c>
      <c r="J71">
        <v>27.644096250699501</v>
      </c>
      <c r="K71">
        <v>33.288770053475901</v>
      </c>
    </row>
    <row r="72" spans="8:11" x14ac:dyDescent="0.2">
      <c r="H72" s="4">
        <v>7</v>
      </c>
      <c r="I72">
        <v>19.190215099114301</v>
      </c>
      <c r="J72">
        <v>28.096885813148798</v>
      </c>
      <c r="K72">
        <v>36.370777690494897</v>
      </c>
    </row>
    <row r="73" spans="8:11" x14ac:dyDescent="0.2">
      <c r="H73" s="4">
        <v>8</v>
      </c>
      <c r="I73">
        <v>19.962570180910799</v>
      </c>
      <c r="J73">
        <v>28.673196794300999</v>
      </c>
      <c r="K73">
        <v>36.702127659574501</v>
      </c>
    </row>
    <row r="74" spans="8:11" x14ac:dyDescent="0.2">
      <c r="H74" s="4">
        <v>9</v>
      </c>
      <c r="I74">
        <v>20.780051150895101</v>
      </c>
      <c r="J74">
        <v>28.8218793828892</v>
      </c>
      <c r="K74">
        <v>39.822222222222202</v>
      </c>
    </row>
    <row r="75" spans="8:11" x14ac:dyDescent="0.2">
      <c r="H75" s="4">
        <v>10</v>
      </c>
      <c r="I75">
        <v>22.1598877980365</v>
      </c>
      <c r="J75">
        <v>28.989547038327501</v>
      </c>
      <c r="K75">
        <v>40.079103493737598</v>
      </c>
    </row>
    <row r="76" spans="8:11" x14ac:dyDescent="0.2">
      <c r="H76" s="4">
        <v>11</v>
      </c>
      <c r="I76">
        <v>22.402597402597401</v>
      </c>
      <c r="J76">
        <v>29.270696452036798</v>
      </c>
      <c r="K76">
        <v>40.530883103624298</v>
      </c>
    </row>
    <row r="77" spans="8:11" x14ac:dyDescent="0.2">
      <c r="H77" s="4">
        <v>12</v>
      </c>
      <c r="I77">
        <v>22.816593886462901</v>
      </c>
      <c r="J77">
        <v>29.596005447117602</v>
      </c>
      <c r="K77">
        <v>42.941176470588204</v>
      </c>
    </row>
    <row r="78" spans="8:11" x14ac:dyDescent="0.2">
      <c r="H78" s="4">
        <v>13</v>
      </c>
      <c r="I78">
        <v>23.144104803493502</v>
      </c>
      <c r="J78">
        <v>30.579460699942601</v>
      </c>
      <c r="K78">
        <v>43.3734939759036</v>
      </c>
    </row>
    <row r="79" spans="8:11" x14ac:dyDescent="0.2">
      <c r="H79" s="4">
        <v>14</v>
      </c>
      <c r="I79">
        <v>23.980815347721801</v>
      </c>
      <c r="J79">
        <v>30.816170861937501</v>
      </c>
      <c r="K79">
        <v>44.5414847161572</v>
      </c>
    </row>
    <row r="80" spans="8:11" x14ac:dyDescent="0.2">
      <c r="H80" s="4">
        <v>15</v>
      </c>
      <c r="I80">
        <v>24.1167434715822</v>
      </c>
      <c r="J80">
        <v>30.8240661534075</v>
      </c>
      <c r="K80">
        <v>45.454545454545503</v>
      </c>
    </row>
    <row r="81" spans="8:11" x14ac:dyDescent="0.2">
      <c r="H81" s="4">
        <v>16</v>
      </c>
      <c r="I81">
        <v>25.070264193367102</v>
      </c>
      <c r="J81">
        <v>30.929657122658199</v>
      </c>
      <c r="K81">
        <v>56.599552572706898</v>
      </c>
    </row>
    <row r="82" spans="8:11" x14ac:dyDescent="0.2">
      <c r="H82" s="4">
        <v>17</v>
      </c>
      <c r="I82">
        <v>25.259067357513</v>
      </c>
      <c r="J82">
        <v>31.280328480776401</v>
      </c>
      <c r="K82" s="3"/>
    </row>
    <row r="83" spans="8:11" x14ac:dyDescent="0.2">
      <c r="H83" s="4">
        <v>18</v>
      </c>
      <c r="I83">
        <v>25.932350390286199</v>
      </c>
      <c r="J83">
        <v>31.645039765592301</v>
      </c>
    </row>
    <row r="84" spans="8:11" x14ac:dyDescent="0.2">
      <c r="H84" s="4">
        <v>19</v>
      </c>
      <c r="I84">
        <v>27.073403241182099</v>
      </c>
      <c r="J84">
        <v>32.1530321530322</v>
      </c>
    </row>
    <row r="85" spans="8:11" x14ac:dyDescent="0.2">
      <c r="H85" s="4">
        <v>20</v>
      </c>
      <c r="I85">
        <v>27.211796246648799</v>
      </c>
      <c r="J85">
        <v>32.289156626505999</v>
      </c>
    </row>
    <row r="86" spans="8:11" x14ac:dyDescent="0.2">
      <c r="H86" s="4">
        <v>21</v>
      </c>
      <c r="I86">
        <v>27.330063069376301</v>
      </c>
      <c r="J86">
        <v>33.6410256410256</v>
      </c>
    </row>
    <row r="87" spans="8:11" x14ac:dyDescent="0.2">
      <c r="H87" s="4">
        <v>22</v>
      </c>
      <c r="I87">
        <v>28.4962406015038</v>
      </c>
      <c r="J87">
        <v>33.827893175074202</v>
      </c>
    </row>
    <row r="88" spans="8:11" x14ac:dyDescent="0.2">
      <c r="H88" s="4">
        <v>23</v>
      </c>
      <c r="I88">
        <v>28.8082083662194</v>
      </c>
      <c r="J88">
        <v>35.806451612903203</v>
      </c>
    </row>
    <row r="89" spans="8:11" x14ac:dyDescent="0.2">
      <c r="H89" s="4">
        <v>24</v>
      </c>
      <c r="I89">
        <v>30.1829268292683</v>
      </c>
      <c r="J89">
        <v>36.484245439469298</v>
      </c>
    </row>
    <row r="90" spans="8:11" x14ac:dyDescent="0.2">
      <c r="H90" s="4">
        <v>25</v>
      </c>
      <c r="I90">
        <v>30.2631578947368</v>
      </c>
      <c r="J90">
        <v>36.597510373444003</v>
      </c>
    </row>
    <row r="91" spans="8:11" x14ac:dyDescent="0.2">
      <c r="H91" s="4">
        <v>26</v>
      </c>
      <c r="I91">
        <v>30.658642594450001</v>
      </c>
      <c r="J91">
        <v>36.923076923076898</v>
      </c>
    </row>
    <row r="92" spans="8:11" x14ac:dyDescent="0.2">
      <c r="H92" s="4">
        <v>27</v>
      </c>
      <c r="I92">
        <v>32.345013477088997</v>
      </c>
      <c r="J92">
        <v>37.937273823884198</v>
      </c>
    </row>
    <row r="93" spans="8:11" x14ac:dyDescent="0.2">
      <c r="H93" s="4">
        <v>28</v>
      </c>
      <c r="I93">
        <v>35.609756097560997</v>
      </c>
      <c r="J93">
        <v>38.330632090761803</v>
      </c>
    </row>
    <row r="94" spans="8:11" x14ac:dyDescent="0.2">
      <c r="H94" s="4">
        <v>29</v>
      </c>
      <c r="I94">
        <v>35.6194690265487</v>
      </c>
      <c r="J94">
        <v>38.435754189944099</v>
      </c>
    </row>
    <row r="95" spans="8:11" x14ac:dyDescent="0.2">
      <c r="H95" s="4">
        <v>30</v>
      </c>
      <c r="I95">
        <v>35.845410628019302</v>
      </c>
      <c r="J95">
        <v>39.112487100103202</v>
      </c>
    </row>
    <row r="96" spans="8:11" x14ac:dyDescent="0.2">
      <c r="H96" s="4">
        <v>31</v>
      </c>
      <c r="I96">
        <v>37.743413516609401</v>
      </c>
      <c r="J96">
        <v>39.384846211552897</v>
      </c>
    </row>
    <row r="97" spans="8:11" x14ac:dyDescent="0.2">
      <c r="H97" s="4">
        <v>32</v>
      </c>
      <c r="I97">
        <v>42.792792792792802</v>
      </c>
      <c r="J97">
        <v>39.691289966923897</v>
      </c>
    </row>
    <row r="98" spans="8:11" x14ac:dyDescent="0.2">
      <c r="H98" s="4">
        <v>33</v>
      </c>
      <c r="J98">
        <v>40.407204385278</v>
      </c>
    </row>
    <row r="99" spans="8:11" x14ac:dyDescent="0.2">
      <c r="H99" s="4">
        <v>34</v>
      </c>
      <c r="J99">
        <v>40.7035175879397</v>
      </c>
    </row>
    <row r="100" spans="8:11" x14ac:dyDescent="0.2">
      <c r="H100" s="4">
        <v>35</v>
      </c>
      <c r="J100">
        <v>40.717948717948701</v>
      </c>
    </row>
    <row r="101" spans="8:11" x14ac:dyDescent="0.2">
      <c r="H101" s="4">
        <v>36</v>
      </c>
      <c r="J101">
        <v>41.126158232359202</v>
      </c>
    </row>
    <row r="102" spans="8:11" x14ac:dyDescent="0.2">
      <c r="H102" s="4">
        <v>37</v>
      </c>
      <c r="J102">
        <v>42.563291139240498</v>
      </c>
    </row>
    <row r="103" spans="8:11" x14ac:dyDescent="0.2">
      <c r="H103" s="4">
        <v>38</v>
      </c>
      <c r="J103">
        <v>42.866711319491003</v>
      </c>
    </row>
    <row r="104" spans="8:11" x14ac:dyDescent="0.2">
      <c r="H104" s="4">
        <v>39</v>
      </c>
      <c r="J104">
        <v>43.593833067517302</v>
      </c>
    </row>
    <row r="105" spans="8:11" x14ac:dyDescent="0.2">
      <c r="H105" s="4">
        <v>40</v>
      </c>
      <c r="J105">
        <v>43.891839690970599</v>
      </c>
    </row>
    <row r="106" spans="8:11" x14ac:dyDescent="0.2">
      <c r="H106" s="4">
        <v>41</v>
      </c>
      <c r="J106">
        <v>47.941567065073002</v>
      </c>
    </row>
    <row r="107" spans="8:11" x14ac:dyDescent="0.2">
      <c r="H107" s="4">
        <v>42</v>
      </c>
      <c r="J107">
        <v>49.234488315874302</v>
      </c>
    </row>
    <row r="108" spans="8:11" x14ac:dyDescent="0.2">
      <c r="H108" s="4">
        <v>43</v>
      </c>
      <c r="J108">
        <v>49.533954727030597</v>
      </c>
    </row>
    <row r="109" spans="8:11" x14ac:dyDescent="0.2">
      <c r="H109" s="4">
        <v>44</v>
      </c>
      <c r="J109" s="3"/>
    </row>
    <row r="111" spans="8:11" x14ac:dyDescent="0.2">
      <c r="H111" t="s">
        <v>15</v>
      </c>
      <c r="I111">
        <f>AVERAGE(I66:I108)</f>
        <v>25.4989411279217</v>
      </c>
      <c r="J111">
        <f t="shared" ref="J111:K111" si="20">AVERAGE(J66:J108)</f>
        <v>34.942963209222036</v>
      </c>
      <c r="K111">
        <f t="shared" si="20"/>
        <v>38.323081446996049</v>
      </c>
    </row>
    <row r="112" spans="8:11" x14ac:dyDescent="0.2">
      <c r="H112" t="s">
        <v>16</v>
      </c>
      <c r="I112">
        <f>STDEV(I66:I109)</f>
        <v>7.4653662190014476</v>
      </c>
      <c r="J112">
        <f t="shared" ref="J112:K112" si="21">STDEV(J66:J109)</f>
        <v>7.0822095344579603</v>
      </c>
      <c r="K112">
        <f t="shared" si="21"/>
        <v>7.370299069934811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2019-08-27T19:49:39Z</dcterms:created>
  <dcterms:modified xsi:type="dcterms:W3CDTF">2019-12-18T19:55:23Z</dcterms:modified>
</cp:coreProperties>
</file>