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95E819AB-B889-B544-907A-3A1EF13EB810}" xr6:coauthVersionLast="45" xr6:coauthVersionMax="45" xr10:uidLastSave="{00000000-0000-0000-0000-000000000000}"/>
  <bookViews>
    <workbookView xWindow="3880" yWindow="780" windowWidth="28000" windowHeight="15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3" i="1" l="1"/>
  <c r="D132" i="1"/>
  <c r="D131" i="1"/>
  <c r="D130" i="1"/>
  <c r="D129" i="1"/>
  <c r="D128" i="1"/>
  <c r="D127" i="1"/>
  <c r="D126" i="1"/>
  <c r="D125" i="1"/>
  <c r="D124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F93" i="1"/>
  <c r="M92" i="1"/>
  <c r="M93" i="1" s="1"/>
  <c r="M98" i="1" s="1"/>
  <c r="L92" i="1"/>
  <c r="K92" i="1"/>
  <c r="J92" i="1"/>
  <c r="I92" i="1"/>
  <c r="I93" i="1" s="1"/>
  <c r="H92" i="1"/>
  <c r="H98" i="1" s="1"/>
  <c r="G92" i="1"/>
  <c r="G93" i="1" s="1"/>
  <c r="G98" i="1" s="1"/>
  <c r="F92" i="1"/>
  <c r="F98" i="1" s="1"/>
  <c r="E92" i="1"/>
  <c r="E93" i="1" s="1"/>
  <c r="E98" i="1" s="1"/>
  <c r="D92" i="1"/>
  <c r="C92" i="1"/>
  <c r="M91" i="1"/>
  <c r="M99" i="1" s="1"/>
  <c r="L91" i="1"/>
  <c r="K91" i="1"/>
  <c r="J91" i="1"/>
  <c r="I91" i="1"/>
  <c r="I99" i="1" s="1"/>
  <c r="H91" i="1"/>
  <c r="H93" i="1" s="1"/>
  <c r="G91" i="1"/>
  <c r="F91" i="1"/>
  <c r="F99" i="1" s="1"/>
  <c r="E91" i="1"/>
  <c r="E99" i="1" s="1"/>
  <c r="D91" i="1"/>
  <c r="C91" i="1"/>
  <c r="M89" i="1"/>
  <c r="M96" i="1" s="1"/>
  <c r="L89" i="1"/>
  <c r="K89" i="1"/>
  <c r="J89" i="1"/>
  <c r="I89" i="1"/>
  <c r="H89" i="1"/>
  <c r="G89" i="1"/>
  <c r="F89" i="1"/>
  <c r="F96" i="1" s="1"/>
  <c r="E89" i="1"/>
  <c r="E96" i="1" s="1"/>
  <c r="D89" i="1"/>
  <c r="C89" i="1"/>
  <c r="M88" i="1"/>
  <c r="L88" i="1"/>
  <c r="K88" i="1"/>
  <c r="J88" i="1"/>
  <c r="I88" i="1"/>
  <c r="H88" i="1"/>
  <c r="H95" i="1" s="1"/>
  <c r="G88" i="1"/>
  <c r="G95" i="1" s="1"/>
  <c r="F88" i="1"/>
  <c r="E88" i="1"/>
  <c r="D88" i="1"/>
  <c r="C88" i="1"/>
  <c r="I95" i="1" l="1"/>
  <c r="C99" i="1"/>
  <c r="C96" i="1" s="1"/>
  <c r="D99" i="1"/>
  <c r="D96" i="1" s="1"/>
  <c r="I96" i="1"/>
  <c r="E95" i="1"/>
  <c r="M95" i="1"/>
  <c r="J96" i="1"/>
  <c r="G99" i="1"/>
  <c r="G96" i="1" s="1"/>
  <c r="D98" i="1"/>
  <c r="D95" i="1" s="1"/>
  <c r="J98" i="1"/>
  <c r="J95" i="1" s="1"/>
  <c r="F95" i="1"/>
  <c r="J93" i="1"/>
  <c r="J99" i="1" s="1"/>
  <c r="I98" i="1"/>
  <c r="C93" i="1"/>
  <c r="C98" i="1" s="1"/>
  <c r="C95" i="1" s="1"/>
  <c r="K93" i="1"/>
  <c r="K99" i="1" s="1"/>
  <c r="K96" i="1" s="1"/>
  <c r="D93" i="1"/>
  <c r="L93" i="1"/>
  <c r="L99" i="1" s="1"/>
  <c r="L96" i="1" s="1"/>
  <c r="H99" i="1"/>
  <c r="H96" i="1" s="1"/>
  <c r="K98" i="1" l="1"/>
  <c r="K95" i="1" s="1"/>
  <c r="L98" i="1"/>
  <c r="L95" i="1" s="1"/>
  <c r="M41" i="1" l="1"/>
  <c r="L34" i="1"/>
  <c r="M34" i="1"/>
  <c r="L35" i="1"/>
  <c r="M35" i="1"/>
  <c r="L36" i="1"/>
  <c r="M36" i="1"/>
  <c r="L37" i="1"/>
  <c r="D63" i="1" s="1"/>
  <c r="M37" i="1"/>
  <c r="L38" i="1"/>
  <c r="M38" i="1"/>
  <c r="L39" i="1"/>
  <c r="M39" i="1"/>
  <c r="L40" i="1"/>
  <c r="M40" i="1"/>
  <c r="K42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I35" i="1"/>
  <c r="I36" i="1"/>
  <c r="I37" i="1"/>
  <c r="I38" i="1"/>
  <c r="I39" i="1"/>
  <c r="I40" i="1"/>
  <c r="I41" i="1"/>
  <c r="I34" i="1"/>
  <c r="D60" i="1" s="1"/>
  <c r="H36" i="1"/>
  <c r="H37" i="1"/>
  <c r="H38" i="1"/>
  <c r="H39" i="1"/>
  <c r="H35" i="1"/>
  <c r="G35" i="1"/>
  <c r="G36" i="1"/>
  <c r="G37" i="1"/>
  <c r="D58" i="1" s="1"/>
  <c r="G38" i="1"/>
  <c r="G39" i="1"/>
  <c r="G34" i="1"/>
  <c r="F35" i="1"/>
  <c r="F36" i="1"/>
  <c r="F37" i="1"/>
  <c r="F38" i="1"/>
  <c r="F39" i="1"/>
  <c r="F40" i="1"/>
  <c r="F41" i="1"/>
  <c r="F42" i="1"/>
  <c r="F43" i="1"/>
  <c r="F44" i="1"/>
  <c r="F45" i="1"/>
  <c r="F34" i="1"/>
  <c r="E35" i="1"/>
  <c r="E36" i="1"/>
  <c r="E37" i="1"/>
  <c r="E38" i="1"/>
  <c r="E39" i="1"/>
  <c r="E40" i="1"/>
  <c r="E41" i="1"/>
  <c r="E42" i="1"/>
  <c r="E34" i="1"/>
  <c r="D36" i="1"/>
  <c r="D37" i="1"/>
  <c r="D38" i="1"/>
  <c r="D39" i="1"/>
  <c r="D40" i="1"/>
  <c r="D41" i="1"/>
  <c r="D42" i="1"/>
  <c r="D43" i="1"/>
  <c r="D44" i="1"/>
  <c r="D35" i="1"/>
  <c r="C35" i="1"/>
  <c r="C36" i="1"/>
  <c r="C37" i="1"/>
  <c r="C34" i="1"/>
  <c r="D56" i="1" s="1"/>
  <c r="D59" i="1"/>
  <c r="D57" i="1"/>
  <c r="D64" i="1"/>
  <c r="D55" i="1"/>
  <c r="G23" i="1"/>
  <c r="G24" i="1" s="1"/>
  <c r="G22" i="1"/>
  <c r="G30" i="1" s="1"/>
  <c r="G27" i="1" s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C49" i="1"/>
  <c r="C4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C20" i="1"/>
  <c r="C19" i="1"/>
  <c r="M22" i="1"/>
  <c r="M23" i="1"/>
  <c r="M24" i="1" s="1"/>
  <c r="M29" i="1" s="1"/>
  <c r="M26" i="1" s="1"/>
  <c r="L22" i="1"/>
  <c r="L23" i="1"/>
  <c r="L24" i="1" s="1"/>
  <c r="K22" i="1"/>
  <c r="K23" i="1"/>
  <c r="J22" i="1"/>
  <c r="J23" i="1"/>
  <c r="J24" i="1" s="1"/>
  <c r="I22" i="1"/>
  <c r="I30" i="1" s="1"/>
  <c r="I27" i="1" s="1"/>
  <c r="I23" i="1"/>
  <c r="I29" i="1" s="1"/>
  <c r="I26" i="1" s="1"/>
  <c r="I24" i="1"/>
  <c r="H22" i="1"/>
  <c r="H23" i="1"/>
  <c r="H24" i="1"/>
  <c r="H30" i="1"/>
  <c r="H27" i="1"/>
  <c r="F22" i="1"/>
  <c r="F24" i="1" s="1"/>
  <c r="F29" i="1" s="1"/>
  <c r="F26" i="1" s="1"/>
  <c r="F23" i="1"/>
  <c r="E22" i="1"/>
  <c r="E23" i="1"/>
  <c r="E29" i="1" s="1"/>
  <c r="E26" i="1" s="1"/>
  <c r="E24" i="1"/>
  <c r="E30" i="1"/>
  <c r="E27" i="1" s="1"/>
  <c r="D22" i="1"/>
  <c r="D24" i="1" s="1"/>
  <c r="D23" i="1"/>
  <c r="C22" i="1"/>
  <c r="C30" i="1" s="1"/>
  <c r="C27" i="1" s="1"/>
  <c r="C23" i="1"/>
  <c r="C24" i="1" s="1"/>
  <c r="H29" i="1"/>
  <c r="H26" i="1"/>
  <c r="D30" i="1" l="1"/>
  <c r="D27" i="1" s="1"/>
  <c r="D29" i="1"/>
  <c r="D26" i="1" s="1"/>
  <c r="J29" i="1"/>
  <c r="J26" i="1" s="1"/>
  <c r="J30" i="1"/>
  <c r="J27" i="1" s="1"/>
  <c r="K30" i="1"/>
  <c r="K27" i="1" s="1"/>
  <c r="L30" i="1"/>
  <c r="L27" i="1" s="1"/>
  <c r="K29" i="1"/>
  <c r="K26" i="1" s="1"/>
  <c r="M30" i="1"/>
  <c r="M27" i="1" s="1"/>
  <c r="K24" i="1"/>
  <c r="G29" i="1"/>
  <c r="G26" i="1" s="1"/>
  <c r="C29" i="1"/>
  <c r="C26" i="1" s="1"/>
  <c r="L29" i="1"/>
  <c r="L26" i="1" s="1"/>
  <c r="F30" i="1"/>
  <c r="F27" i="1" s="1"/>
  <c r="D62" i="1"/>
  <c r="D61" i="1"/>
</calcChain>
</file>

<file path=xl/sharedStrings.xml><?xml version="1.0" encoding="utf-8"?>
<sst xmlns="http://schemas.openxmlformats.org/spreadsheetml/2006/main" count="147" uniqueCount="37">
  <si>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</si>
  <si>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</si>
  <si>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</si>
  <si>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</si>
  <si>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</si>
  <si>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</si>
  <si>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</si>
  <si>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</si>
  <si>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</si>
  <si>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</si>
  <si>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</si>
  <si>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Q1</t>
  </si>
  <si>
    <t>Q3</t>
  </si>
  <si>
    <t>IQR</t>
  </si>
  <si>
    <t>Above</t>
  </si>
  <si>
    <t>Below</t>
  </si>
  <si>
    <t>StDev</t>
  </si>
  <si>
    <t>*</t>
  </si>
  <si>
    <t>***</t>
  </si>
  <si>
    <t>Remove outliers based on interquartile range</t>
  </si>
  <si>
    <t>Max</t>
  </si>
  <si>
    <t>Min</t>
  </si>
  <si>
    <t>Sample</t>
  </si>
  <si>
    <t>High Outlier?</t>
  </si>
  <si>
    <t>Low Outlier?</t>
  </si>
  <si>
    <t>Data minus outliers</t>
  </si>
  <si>
    <t>Student's 2 tailed t-test</t>
  </si>
  <si>
    <t>array 1</t>
  </si>
  <si>
    <t>array 2</t>
  </si>
  <si>
    <t>p-value</t>
  </si>
  <si>
    <t xml:space="preserve">Total localized oskar intensity </t>
  </si>
  <si>
    <t>Avg (normalized)</t>
  </si>
  <si>
    <t>Figure 5A</t>
  </si>
  <si>
    <t>Figure 5B</t>
  </si>
  <si>
    <t>Average number of oskar transcripts per particle</t>
  </si>
  <si>
    <t>Avg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</si>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</sst>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topLeftCell="A61" workbookViewId="0">
      <selection activeCell="A70" sqref="A70:N140"/>
    </sheetView>
  </sheetViews>
  <sheetFormatPr baseColWidth="10" defaultRowHeight="16" x14ac:dyDescent="0.2"/>
  <cols>
    <col min="2" max="2" width="11.6640625" customWidth="1"/>
  </cols>
  <sheetData>
    <row r="1" spans="1:13" ht="21" x14ac:dyDescent="0.25">
      <c r="A1" s="4" t="s">
        <v>32</v>
      </c>
    </row>
    <row r="2" spans="1:13" x14ac:dyDescent="0.2">
      <c r="B2" t="s">
        <v>30</v>
      </c>
    </row>
    <row r="3" spans="1:13" x14ac:dyDescent="0.2">
      <c r="B3" s="6" t="s">
        <v>22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</row>
    <row r="4" spans="1:13" x14ac:dyDescent="0.2">
      <c r="B4" s="6">
        <v>1</v>
      </c>
      <c r="C4">
        <v>0.83490848024071129</v>
      </c>
      <c r="D4">
        <v>0.71094528799191492</v>
      </c>
      <c r="E4">
        <v>0.72285274255775545</v>
      </c>
      <c r="F4">
        <v>0.47602287871953353</v>
      </c>
      <c r="G4">
        <v>0.56005602823681888</v>
      </c>
      <c r="H4">
        <v>0.10978529905977991</v>
      </c>
      <c r="I4">
        <v>0.37399374160968235</v>
      </c>
      <c r="J4">
        <v>1.7128369288865599E-2</v>
      </c>
      <c r="K4">
        <v>0.12518256001463873</v>
      </c>
      <c r="L4">
        <v>0.20025311752418287</v>
      </c>
      <c r="M4">
        <v>3.6335247177921798E-3</v>
      </c>
    </row>
    <row r="5" spans="1:13" x14ac:dyDescent="0.2">
      <c r="B5" s="6">
        <v>2</v>
      </c>
      <c r="C5">
        <v>0.94906189416747877</v>
      </c>
      <c r="D5">
        <v>0.98565118619319925</v>
      </c>
      <c r="E5">
        <v>0.69220492263248456</v>
      </c>
      <c r="F5">
        <v>0.65898351579636039</v>
      </c>
      <c r="G5">
        <v>0.64681604024667205</v>
      </c>
      <c r="H5">
        <v>0.49559069413704077</v>
      </c>
      <c r="I5">
        <v>0.16761859142525187</v>
      </c>
      <c r="J5">
        <v>0.12564180886386894</v>
      </c>
      <c r="K5">
        <v>0.18609470655025417</v>
      </c>
      <c r="L5">
        <v>2.0391488626734584E-2</v>
      </c>
      <c r="M5">
        <v>4.8372472044422325E-3</v>
      </c>
    </row>
    <row r="6" spans="1:13" x14ac:dyDescent="0.2">
      <c r="B6" s="6">
        <v>3</v>
      </c>
      <c r="C6">
        <v>1.0626154302951298</v>
      </c>
      <c r="D6">
        <v>0.99367026645950296</v>
      </c>
      <c r="E6">
        <v>0.97808371972685626</v>
      </c>
      <c r="F6">
        <v>0.70790326215686705</v>
      </c>
      <c r="G6">
        <v>0.70879643741087839</v>
      </c>
      <c r="H6">
        <v>0.56552368504577866</v>
      </c>
      <c r="I6">
        <v>3.234834821504623E-2</v>
      </c>
      <c r="J6">
        <v>0.10385208524669021</v>
      </c>
      <c r="K6">
        <v>0.15031742526392045</v>
      </c>
      <c r="L6">
        <v>3.6708076176330891E-3</v>
      </c>
      <c r="M6">
        <v>7.5377958153488621E-3</v>
      </c>
    </row>
    <row r="7" spans="1:13" x14ac:dyDescent="0.2">
      <c r="B7" s="7">
        <v>4</v>
      </c>
      <c r="C7">
        <v>1.1534141952966808</v>
      </c>
      <c r="D7">
        <v>1.0292218061063814</v>
      </c>
      <c r="E7">
        <v>0.81230244488490422</v>
      </c>
      <c r="F7">
        <v>0.7298312065969722</v>
      </c>
      <c r="G7">
        <v>0.78799678905954629</v>
      </c>
      <c r="H7">
        <v>0.63033261796223983</v>
      </c>
      <c r="I7">
        <v>0.46628977863893983</v>
      </c>
      <c r="J7">
        <v>0.25163106530931567</v>
      </c>
      <c r="K7">
        <v>3.2249263639054268E-2</v>
      </c>
      <c r="L7">
        <v>2.8981681157158809E-3</v>
      </c>
      <c r="M7">
        <v>1.2825087749452841E-2</v>
      </c>
    </row>
    <row r="8" spans="1:13" x14ac:dyDescent="0.2">
      <c r="B8" s="6">
        <v>5</v>
      </c>
      <c r="C8">
        <v>1.5113234920456364</v>
      </c>
      <c r="D8">
        <v>1.0390277148552656</v>
      </c>
      <c r="E8">
        <v>0.97958376301640537</v>
      </c>
      <c r="F8">
        <v>0.73445874087226137</v>
      </c>
      <c r="G8">
        <v>0.94050768685331965</v>
      </c>
      <c r="H8">
        <v>0.83024739993378049</v>
      </c>
      <c r="I8">
        <v>0.48659269179243692</v>
      </c>
      <c r="J8">
        <v>0.28193236730226995</v>
      </c>
      <c r="K8">
        <v>0.10075935518067572</v>
      </c>
      <c r="L8">
        <v>9.9455191680271476E-2</v>
      </c>
      <c r="M8">
        <v>1.2917632805640192E-2</v>
      </c>
    </row>
    <row r="9" spans="1:13" x14ac:dyDescent="0.2">
      <c r="B9" s="6">
        <v>6</v>
      </c>
      <c r="D9">
        <v>1.062770631321428</v>
      </c>
      <c r="E9">
        <v>1.0447574203254175</v>
      </c>
      <c r="F9">
        <v>0.73953748629153071</v>
      </c>
      <c r="G9">
        <v>1.062058086385181</v>
      </c>
      <c r="H9">
        <v>0.95589408376313056</v>
      </c>
      <c r="I9">
        <v>0.45949425695517088</v>
      </c>
      <c r="J9">
        <v>0.25159488885982523</v>
      </c>
      <c r="K9">
        <v>4.3131521905857E-2</v>
      </c>
      <c r="L9">
        <v>0.20065499145602714</v>
      </c>
      <c r="M9">
        <v>1.8590953812190253E-2</v>
      </c>
    </row>
    <row r="10" spans="1:13" x14ac:dyDescent="0.2">
      <c r="B10" s="6">
        <v>7</v>
      </c>
      <c r="D10">
        <v>1.0810210776758049</v>
      </c>
      <c r="E10">
        <v>0.94528276254870447</v>
      </c>
      <c r="F10">
        <v>0.8334721041781159</v>
      </c>
      <c r="I10">
        <v>0.57441598655290427</v>
      </c>
      <c r="J10">
        <v>0.33488744600769133</v>
      </c>
      <c r="K10">
        <v>8.1336024055419134E-2</v>
      </c>
      <c r="L10">
        <v>0.13949801644858764</v>
      </c>
      <c r="M10">
        <v>2.5989313796271153E-2</v>
      </c>
    </row>
    <row r="11" spans="1:13" x14ac:dyDescent="0.2">
      <c r="B11" s="6">
        <v>8</v>
      </c>
      <c r="D11">
        <v>1.099271524030182</v>
      </c>
      <c r="E11">
        <v>0.78611512949128837</v>
      </c>
      <c r="F11">
        <v>0.84161284542790393</v>
      </c>
      <c r="I11">
        <v>0.30622457639696998</v>
      </c>
      <c r="J11">
        <v>0.50429415701071123</v>
      </c>
      <c r="K11">
        <v>0.12058091202582423</v>
      </c>
      <c r="M11">
        <v>3.33849986327849E-2</v>
      </c>
    </row>
    <row r="12" spans="1:13" x14ac:dyDescent="0.2">
      <c r="B12" s="6">
        <v>9</v>
      </c>
      <c r="D12">
        <v>1.1328203492452289</v>
      </c>
      <c r="E12">
        <v>0.65065009061899082</v>
      </c>
      <c r="F12">
        <v>0.85878204209706954</v>
      </c>
      <c r="K12">
        <v>0.1569866644062084</v>
      </c>
      <c r="M12">
        <v>0.12348368193249273</v>
      </c>
    </row>
    <row r="13" spans="1:13" x14ac:dyDescent="0.2">
      <c r="B13" s="6">
        <v>10</v>
      </c>
      <c r="D13">
        <v>1.1683718888921071</v>
      </c>
      <c r="F13">
        <v>0.99126270204571054</v>
      </c>
      <c r="M13">
        <v>0.18300166601410375</v>
      </c>
    </row>
    <row r="14" spans="1:13" x14ac:dyDescent="0.2">
      <c r="B14" s="6">
        <v>11</v>
      </c>
      <c r="D14">
        <v>1.1763909691584105</v>
      </c>
      <c r="F14">
        <v>1.0715135494363102</v>
      </c>
    </row>
    <row r="15" spans="1:13" x14ac:dyDescent="0.2">
      <c r="B15" s="6">
        <v>12</v>
      </c>
      <c r="D15">
        <v>1.4930902301802345</v>
      </c>
      <c r="F15">
        <v>1.3604764225479296</v>
      </c>
    </row>
    <row r="16" spans="1:13" x14ac:dyDescent="0.2">
      <c r="B16" s="6">
        <v>13</v>
      </c>
      <c r="F16">
        <v>1.5769057729909246</v>
      </c>
    </row>
    <row r="17" spans="2:14" x14ac:dyDescent="0.2">
      <c r="F17" s="3"/>
    </row>
    <row r="18" spans="2:14" x14ac:dyDescent="0.2">
      <c r="B18" t="s">
        <v>19</v>
      </c>
      <c r="F18" s="3"/>
    </row>
    <row r="19" spans="2:14" x14ac:dyDescent="0.2">
      <c r="B19" t="s">
        <v>20</v>
      </c>
      <c r="C19">
        <f t="shared" ref="C19:M19" si="0">MAX(C4:C16)</f>
        <v>1.5113234920456364</v>
      </c>
      <c r="D19">
        <f t="shared" si="0"/>
        <v>1.4930902301802345</v>
      </c>
      <c r="E19">
        <f t="shared" si="0"/>
        <v>1.0447574203254175</v>
      </c>
      <c r="F19">
        <f t="shared" si="0"/>
        <v>1.5769057729909246</v>
      </c>
      <c r="G19">
        <f t="shared" si="0"/>
        <v>1.062058086385181</v>
      </c>
      <c r="H19">
        <f t="shared" si="0"/>
        <v>0.95589408376313056</v>
      </c>
      <c r="I19">
        <f t="shared" si="0"/>
        <v>0.57441598655290427</v>
      </c>
      <c r="J19">
        <f t="shared" si="0"/>
        <v>0.50429415701071123</v>
      </c>
      <c r="K19">
        <f t="shared" si="0"/>
        <v>0.18609470655025417</v>
      </c>
      <c r="L19">
        <f t="shared" si="0"/>
        <v>0.20065499145602714</v>
      </c>
      <c r="M19">
        <f t="shared" si="0"/>
        <v>0.18300166601410375</v>
      </c>
    </row>
    <row r="20" spans="2:14" x14ac:dyDescent="0.2">
      <c r="B20" t="s">
        <v>21</v>
      </c>
      <c r="C20">
        <f t="shared" ref="C20:M20" si="1">MIN(C4:C16)</f>
        <v>0.83490848024071129</v>
      </c>
      <c r="D20">
        <f t="shared" si="1"/>
        <v>0.71094528799191492</v>
      </c>
      <c r="E20">
        <f t="shared" si="1"/>
        <v>0.65065009061899082</v>
      </c>
      <c r="F20">
        <f t="shared" si="1"/>
        <v>0.47602287871953353</v>
      </c>
      <c r="G20">
        <f t="shared" si="1"/>
        <v>0.56005602823681888</v>
      </c>
      <c r="H20">
        <f t="shared" si="1"/>
        <v>0.10978529905977991</v>
      </c>
      <c r="I20">
        <f t="shared" si="1"/>
        <v>3.234834821504623E-2</v>
      </c>
      <c r="J20">
        <f t="shared" si="1"/>
        <v>1.7128369288865599E-2</v>
      </c>
      <c r="K20">
        <f t="shared" si="1"/>
        <v>3.2249263639054268E-2</v>
      </c>
      <c r="L20">
        <f t="shared" si="1"/>
        <v>2.8981681157158809E-3</v>
      </c>
      <c r="M20">
        <f t="shared" si="1"/>
        <v>3.6335247177921798E-3</v>
      </c>
    </row>
    <row r="22" spans="2:14" x14ac:dyDescent="0.2">
      <c r="B22" s="5" t="s">
        <v>11</v>
      </c>
      <c r="C22" s="5">
        <f t="shared" ref="C22:M22" si="2">QUARTILE(C4:C16,1)</f>
        <v>0.94906189416747877</v>
      </c>
      <c r="D22" s="5">
        <f t="shared" si="2"/>
        <v>1.0203339211946618</v>
      </c>
      <c r="E22" s="5">
        <f t="shared" si="2"/>
        <v>0.72285274255775545</v>
      </c>
      <c r="F22" s="5">
        <f t="shared" si="2"/>
        <v>0.7298312065969722</v>
      </c>
      <c r="G22" s="5">
        <f t="shared" si="2"/>
        <v>0.66231113953772369</v>
      </c>
      <c r="H22" s="5">
        <f t="shared" si="2"/>
        <v>0.51307394186422528</v>
      </c>
      <c r="I22" s="5">
        <f t="shared" si="2"/>
        <v>0.27157308015404047</v>
      </c>
      <c r="J22" s="5">
        <f t="shared" si="2"/>
        <v>0.12019437795957426</v>
      </c>
      <c r="K22" s="5">
        <f t="shared" si="2"/>
        <v>8.1336024055419134E-2</v>
      </c>
      <c r="L22" s="5">
        <f t="shared" si="2"/>
        <v>1.2031148122183836E-2</v>
      </c>
      <c r="M22" s="5">
        <f t="shared" si="2"/>
        <v>8.8596187988748566E-3</v>
      </c>
      <c r="N22" s="5"/>
    </row>
    <row r="23" spans="2:14" x14ac:dyDescent="0.2">
      <c r="B23" s="5" t="s">
        <v>12</v>
      </c>
      <c r="C23" s="5">
        <f t="shared" ref="C23:M23" si="3">QUARTILE(C4:C16,3)</f>
        <v>1.1534141952966808</v>
      </c>
      <c r="D23" s="5">
        <f t="shared" si="3"/>
        <v>1.1417082341569484</v>
      </c>
      <c r="E23" s="5">
        <f t="shared" si="3"/>
        <v>0.97808371972685626</v>
      </c>
      <c r="F23" s="5">
        <f t="shared" si="3"/>
        <v>0.99126270204571054</v>
      </c>
      <c r="G23" s="5">
        <f t="shared" si="3"/>
        <v>0.90237996240487628</v>
      </c>
      <c r="H23" s="5">
        <f t="shared" si="3"/>
        <v>0.78026870444089536</v>
      </c>
      <c r="I23" s="5">
        <f t="shared" si="3"/>
        <v>0.4713655069273141</v>
      </c>
      <c r="J23" s="5">
        <f t="shared" si="3"/>
        <v>0.29517113697862529</v>
      </c>
      <c r="K23" s="5">
        <f t="shared" si="3"/>
        <v>0.15031742526392045</v>
      </c>
      <c r="L23" s="5">
        <f t="shared" si="3"/>
        <v>0.16987556698638526</v>
      </c>
      <c r="M23" s="5">
        <f t="shared" si="3"/>
        <v>3.1536077423656467E-2</v>
      </c>
      <c r="N23" s="5"/>
    </row>
    <row r="24" spans="2:14" x14ac:dyDescent="0.2">
      <c r="B24" s="5" t="s">
        <v>13</v>
      </c>
      <c r="C24" s="5">
        <f t="shared" ref="C24:M24" si="4">C23-C22</f>
        <v>0.204352301129202</v>
      </c>
      <c r="D24" s="5">
        <f t="shared" si="4"/>
        <v>0.12137431296228662</v>
      </c>
      <c r="E24" s="5">
        <f t="shared" si="4"/>
        <v>0.25523097716910081</v>
      </c>
      <c r="F24" s="5">
        <f t="shared" si="4"/>
        <v>0.26143149544873834</v>
      </c>
      <c r="G24" s="5">
        <f>G23-G22</f>
        <v>0.24006882286715259</v>
      </c>
      <c r="H24" s="5">
        <f t="shared" si="4"/>
        <v>0.26719476257667008</v>
      </c>
      <c r="I24" s="5">
        <f t="shared" si="4"/>
        <v>0.19979242677327363</v>
      </c>
      <c r="J24" s="5">
        <f t="shared" si="4"/>
        <v>0.17497675901905102</v>
      </c>
      <c r="K24" s="5">
        <f t="shared" si="4"/>
        <v>6.8981401208501311E-2</v>
      </c>
      <c r="L24" s="5">
        <f t="shared" si="4"/>
        <v>0.15784441886420142</v>
      </c>
      <c r="M24" s="5">
        <f t="shared" si="4"/>
        <v>2.2676458624781612E-2</v>
      </c>
      <c r="N24" s="5"/>
    </row>
    <row r="25" spans="2:14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x14ac:dyDescent="0.2">
      <c r="B26" s="5" t="s">
        <v>23</v>
      </c>
      <c r="C26" s="5" t="b">
        <f t="shared" ref="C26:M26" si="5">MAX(C4:C16)&gt;C29</f>
        <v>1</v>
      </c>
      <c r="D26" s="5" t="b">
        <f t="shared" si="5"/>
        <v>1</v>
      </c>
      <c r="E26" s="5" t="b">
        <f t="shared" si="5"/>
        <v>0</v>
      </c>
      <c r="F26" s="5" t="b">
        <f t="shared" si="5"/>
        <v>1</v>
      </c>
      <c r="G26" s="5" t="b">
        <f t="shared" si="5"/>
        <v>0</v>
      </c>
      <c r="H26" s="5" t="b">
        <f t="shared" si="5"/>
        <v>0</v>
      </c>
      <c r="I26" s="5" t="b">
        <f t="shared" si="5"/>
        <v>0</v>
      </c>
      <c r="J26" s="5" t="b">
        <f t="shared" si="5"/>
        <v>0</v>
      </c>
      <c r="K26" s="5" t="b">
        <f t="shared" si="5"/>
        <v>0</v>
      </c>
      <c r="L26" s="5" t="b">
        <f t="shared" si="5"/>
        <v>0</v>
      </c>
      <c r="M26" s="5" t="b">
        <f t="shared" si="5"/>
        <v>1</v>
      </c>
      <c r="N26" s="5"/>
    </row>
    <row r="27" spans="2:14" x14ac:dyDescent="0.2">
      <c r="B27" s="5" t="s">
        <v>24</v>
      </c>
      <c r="C27" s="5" t="b">
        <f t="shared" ref="C27:M27" si="6">MIN(C4:C16)&lt;C30</f>
        <v>0</v>
      </c>
      <c r="D27" s="5" t="b">
        <f t="shared" si="6"/>
        <v>1</v>
      </c>
      <c r="E27" s="5" t="b">
        <f t="shared" si="6"/>
        <v>0</v>
      </c>
      <c r="F27" s="5" t="b">
        <f t="shared" si="6"/>
        <v>0</v>
      </c>
      <c r="G27" s="5" t="b">
        <f t="shared" si="6"/>
        <v>0</v>
      </c>
      <c r="H27" s="5" t="b">
        <f t="shared" si="6"/>
        <v>1</v>
      </c>
      <c r="I27" s="5" t="b">
        <f t="shared" si="6"/>
        <v>0</v>
      </c>
      <c r="J27" s="5" t="b">
        <f t="shared" si="6"/>
        <v>0</v>
      </c>
      <c r="K27" s="5" t="b">
        <f t="shared" si="6"/>
        <v>0</v>
      </c>
      <c r="L27" s="5" t="b">
        <f t="shared" si="6"/>
        <v>0</v>
      </c>
      <c r="M27" s="5" t="b">
        <f t="shared" si="6"/>
        <v>0</v>
      </c>
      <c r="N27" s="5"/>
    </row>
    <row r="28" spans="2:14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x14ac:dyDescent="0.2">
      <c r="B29" s="5" t="s">
        <v>14</v>
      </c>
      <c r="C29" s="5">
        <f t="shared" ref="C29:M29" si="7">C23+(1.5*C24)</f>
        <v>1.4599426469904837</v>
      </c>
      <c r="D29" s="5">
        <f t="shared" si="7"/>
        <v>1.3237697036003784</v>
      </c>
      <c r="E29" s="5">
        <f t="shared" si="7"/>
        <v>1.3609301854805076</v>
      </c>
      <c r="F29" s="5">
        <f t="shared" si="7"/>
        <v>1.383409945218818</v>
      </c>
      <c r="G29" s="5">
        <f t="shared" si="7"/>
        <v>1.2624831967056052</v>
      </c>
      <c r="H29" s="5">
        <f t="shared" si="7"/>
        <v>1.1810608483059004</v>
      </c>
      <c r="I29" s="5">
        <f t="shared" si="7"/>
        <v>0.77105414708722453</v>
      </c>
      <c r="J29" s="5">
        <f t="shared" si="7"/>
        <v>0.55763627550720185</v>
      </c>
      <c r="K29" s="5">
        <f t="shared" si="7"/>
        <v>0.25378952707667241</v>
      </c>
      <c r="L29" s="5">
        <f t="shared" si="7"/>
        <v>0.40664219528268741</v>
      </c>
      <c r="M29" s="5">
        <f t="shared" si="7"/>
        <v>6.5550765360828878E-2</v>
      </c>
      <c r="N29" s="5"/>
    </row>
    <row r="30" spans="2:14" x14ac:dyDescent="0.2">
      <c r="B30" s="5" t="s">
        <v>15</v>
      </c>
      <c r="C30" s="5">
        <f t="shared" ref="C30:M30" si="8">C22-(1.5*C24)</f>
        <v>0.64253344247367572</v>
      </c>
      <c r="D30" s="5">
        <f t="shared" si="8"/>
        <v>0.83827245175123188</v>
      </c>
      <c r="E30" s="5">
        <f t="shared" si="8"/>
        <v>0.34000627680410422</v>
      </c>
      <c r="F30" s="5">
        <f t="shared" si="8"/>
        <v>0.3376839634238647</v>
      </c>
      <c r="G30" s="5">
        <f t="shared" si="8"/>
        <v>0.30220790523699481</v>
      </c>
      <c r="H30" s="5">
        <f t="shared" si="8"/>
        <v>0.11228179799922017</v>
      </c>
      <c r="I30" s="5">
        <f t="shared" si="8"/>
        <v>-2.8115560005870011E-2</v>
      </c>
      <c r="J30" s="5">
        <f t="shared" si="8"/>
        <v>-0.14227076056900229</v>
      </c>
      <c r="K30" s="5">
        <f t="shared" si="8"/>
        <v>-2.2136077757332825E-2</v>
      </c>
      <c r="L30" s="5">
        <f t="shared" si="8"/>
        <v>-0.22473548017411829</v>
      </c>
      <c r="M30" s="5">
        <f t="shared" si="8"/>
        <v>-2.5155069138297563E-2</v>
      </c>
      <c r="N30" s="5"/>
    </row>
    <row r="31" spans="2:14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x14ac:dyDescent="0.2">
      <c r="B32" s="5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3" x14ac:dyDescent="0.2">
      <c r="B33" s="6" t="s">
        <v>22</v>
      </c>
      <c r="C33" t="s">
        <v>0</v>
      </c>
      <c r="D33" t="s">
        <v>1</v>
      </c>
      <c r="E33" t="s">
        <v>2</v>
      </c>
      <c r="F33" t="s">
        <v>3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  <c r="M33" t="s">
        <v>10</v>
      </c>
    </row>
    <row r="34" spans="2:13" x14ac:dyDescent="0.2">
      <c r="B34" s="6">
        <v>1</v>
      </c>
      <c r="C34">
        <f>C4</f>
        <v>0.83490848024071129</v>
      </c>
      <c r="D34" s="1"/>
      <c r="E34" s="2">
        <f>E4</f>
        <v>0.72285274255775545</v>
      </c>
      <c r="F34">
        <f>F4</f>
        <v>0.47602287871953353</v>
      </c>
      <c r="G34">
        <f>G4</f>
        <v>0.56005602823681888</v>
      </c>
      <c r="H34" s="3"/>
      <c r="I34">
        <f>I4</f>
        <v>0.37399374160968235</v>
      </c>
      <c r="J34">
        <f t="shared" ref="J34:K34" si="9">J4</f>
        <v>1.7128369288865599E-2</v>
      </c>
      <c r="K34">
        <f t="shared" si="9"/>
        <v>0.12518256001463873</v>
      </c>
      <c r="L34">
        <f t="shared" ref="L34:M34" si="10">L4</f>
        <v>0.20025311752418287</v>
      </c>
      <c r="M34">
        <f t="shared" si="10"/>
        <v>3.6335247177921798E-3</v>
      </c>
    </row>
    <row r="35" spans="2:13" x14ac:dyDescent="0.2">
      <c r="B35" s="6">
        <v>2</v>
      </c>
      <c r="C35">
        <f t="shared" ref="C35:D37" si="11">C5</f>
        <v>0.94906189416747877</v>
      </c>
      <c r="D35">
        <f>D5</f>
        <v>0.98565118619319925</v>
      </c>
      <c r="E35" s="2">
        <f t="shared" ref="E35:H42" si="12">E5</f>
        <v>0.69220492263248456</v>
      </c>
      <c r="F35">
        <f t="shared" si="12"/>
        <v>0.65898351579636039</v>
      </c>
      <c r="G35">
        <f t="shared" si="12"/>
        <v>0.64681604024667205</v>
      </c>
      <c r="H35">
        <f>H5</f>
        <v>0.49559069413704077</v>
      </c>
      <c r="I35">
        <f t="shared" ref="I35:K42" si="13">I5</f>
        <v>0.16761859142525187</v>
      </c>
      <c r="J35">
        <f t="shared" si="13"/>
        <v>0.12564180886386894</v>
      </c>
      <c r="K35">
        <f t="shared" si="13"/>
        <v>0.18609470655025417</v>
      </c>
      <c r="L35">
        <f t="shared" ref="L35:M35" si="14">L5</f>
        <v>2.0391488626734584E-2</v>
      </c>
      <c r="M35">
        <f t="shared" si="14"/>
        <v>4.8372472044422325E-3</v>
      </c>
    </row>
    <row r="36" spans="2:13" x14ac:dyDescent="0.2">
      <c r="B36" s="6">
        <v>3</v>
      </c>
      <c r="C36">
        <f t="shared" si="11"/>
        <v>1.0626154302951298</v>
      </c>
      <c r="D36">
        <f t="shared" si="11"/>
        <v>0.99367026645950296</v>
      </c>
      <c r="E36" s="2">
        <f t="shared" si="12"/>
        <v>0.97808371972685626</v>
      </c>
      <c r="F36">
        <f t="shared" si="12"/>
        <v>0.70790326215686705</v>
      </c>
      <c r="G36">
        <f t="shared" si="12"/>
        <v>0.70879643741087839</v>
      </c>
      <c r="H36">
        <f t="shared" si="12"/>
        <v>0.56552368504577866</v>
      </c>
      <c r="I36">
        <f t="shared" si="13"/>
        <v>3.234834821504623E-2</v>
      </c>
      <c r="J36">
        <f t="shared" si="13"/>
        <v>0.10385208524669021</v>
      </c>
      <c r="K36">
        <f t="shared" si="13"/>
        <v>0.15031742526392045</v>
      </c>
      <c r="L36">
        <f t="shared" ref="L36:M36" si="15">L6</f>
        <v>3.6708076176330891E-3</v>
      </c>
      <c r="M36">
        <f t="shared" si="15"/>
        <v>7.5377958153488621E-3</v>
      </c>
    </row>
    <row r="37" spans="2:13" x14ac:dyDescent="0.2">
      <c r="B37" s="7">
        <v>4</v>
      </c>
      <c r="C37">
        <f t="shared" si="11"/>
        <v>1.1534141952966808</v>
      </c>
      <c r="D37">
        <f t="shared" si="11"/>
        <v>1.0292218061063814</v>
      </c>
      <c r="E37" s="2">
        <f t="shared" si="12"/>
        <v>0.81230244488490422</v>
      </c>
      <c r="F37">
        <f t="shared" si="12"/>
        <v>0.7298312065969722</v>
      </c>
      <c r="G37">
        <f t="shared" si="12"/>
        <v>0.78799678905954629</v>
      </c>
      <c r="H37">
        <f t="shared" si="12"/>
        <v>0.63033261796223983</v>
      </c>
      <c r="I37">
        <f t="shared" si="13"/>
        <v>0.46628977863893983</v>
      </c>
      <c r="J37">
        <f t="shared" si="13"/>
        <v>0.25163106530931567</v>
      </c>
      <c r="K37">
        <f t="shared" si="13"/>
        <v>3.2249263639054268E-2</v>
      </c>
      <c r="L37">
        <f t="shared" ref="L37:M37" si="16">L7</f>
        <v>2.8981681157158809E-3</v>
      </c>
      <c r="M37">
        <f t="shared" si="16"/>
        <v>1.2825087749452841E-2</v>
      </c>
    </row>
    <row r="38" spans="2:13" x14ac:dyDescent="0.2">
      <c r="B38" s="6">
        <v>5</v>
      </c>
      <c r="C38" s="3"/>
      <c r="D38">
        <f t="shared" ref="D38:D44" si="17">D8</f>
        <v>1.0390277148552656</v>
      </c>
      <c r="E38" s="2">
        <f t="shared" si="12"/>
        <v>0.97958376301640537</v>
      </c>
      <c r="F38">
        <f t="shared" si="12"/>
        <v>0.73445874087226137</v>
      </c>
      <c r="G38">
        <f t="shared" si="12"/>
        <v>0.94050768685331965</v>
      </c>
      <c r="H38">
        <f t="shared" si="12"/>
        <v>0.83024739993378049</v>
      </c>
      <c r="I38">
        <f t="shared" si="13"/>
        <v>0.48659269179243692</v>
      </c>
      <c r="J38">
        <f t="shared" si="13"/>
        <v>0.28193236730226995</v>
      </c>
      <c r="K38">
        <f t="shared" si="13"/>
        <v>0.10075935518067572</v>
      </c>
      <c r="L38">
        <f t="shared" ref="L38:M38" si="18">L8</f>
        <v>9.9455191680271476E-2</v>
      </c>
      <c r="M38">
        <f t="shared" si="18"/>
        <v>1.2917632805640192E-2</v>
      </c>
    </row>
    <row r="39" spans="2:13" x14ac:dyDescent="0.2">
      <c r="B39" s="6">
        <v>6</v>
      </c>
      <c r="D39">
        <f t="shared" si="17"/>
        <v>1.062770631321428</v>
      </c>
      <c r="E39" s="2">
        <f t="shared" si="12"/>
        <v>1.0447574203254175</v>
      </c>
      <c r="F39">
        <f t="shared" si="12"/>
        <v>0.73953748629153071</v>
      </c>
      <c r="G39">
        <f t="shared" si="12"/>
        <v>1.062058086385181</v>
      </c>
      <c r="H39">
        <f t="shared" si="12"/>
        <v>0.95589408376313056</v>
      </c>
      <c r="I39">
        <f t="shared" si="13"/>
        <v>0.45949425695517088</v>
      </c>
      <c r="J39">
        <f t="shared" si="13"/>
        <v>0.25159488885982523</v>
      </c>
      <c r="K39">
        <f t="shared" si="13"/>
        <v>4.3131521905857E-2</v>
      </c>
      <c r="L39">
        <f t="shared" ref="L39:M39" si="19">L9</f>
        <v>0.20065499145602714</v>
      </c>
      <c r="M39">
        <f t="shared" si="19"/>
        <v>1.8590953812190253E-2</v>
      </c>
    </row>
    <row r="40" spans="2:13" x14ac:dyDescent="0.2">
      <c r="B40" s="6">
        <v>7</v>
      </c>
      <c r="D40">
        <f t="shared" si="17"/>
        <v>1.0810210776758049</v>
      </c>
      <c r="E40" s="2">
        <f t="shared" si="12"/>
        <v>0.94528276254870447</v>
      </c>
      <c r="F40">
        <f t="shared" si="12"/>
        <v>0.8334721041781159</v>
      </c>
      <c r="I40">
        <f t="shared" si="13"/>
        <v>0.57441598655290427</v>
      </c>
      <c r="J40">
        <f t="shared" si="13"/>
        <v>0.33488744600769133</v>
      </c>
      <c r="K40">
        <f t="shared" si="13"/>
        <v>8.1336024055419134E-2</v>
      </c>
      <c r="L40">
        <f t="shared" ref="L40:M41" si="20">L10</f>
        <v>0.13949801644858764</v>
      </c>
      <c r="M40">
        <f t="shared" si="20"/>
        <v>2.5989313796271153E-2</v>
      </c>
    </row>
    <row r="41" spans="2:13" x14ac:dyDescent="0.2">
      <c r="B41" s="6">
        <v>8</v>
      </c>
      <c r="D41">
        <f t="shared" si="17"/>
        <v>1.099271524030182</v>
      </c>
      <c r="E41" s="2">
        <f t="shared" si="12"/>
        <v>0.78611512949128837</v>
      </c>
      <c r="F41">
        <f t="shared" si="12"/>
        <v>0.84161284542790393</v>
      </c>
      <c r="I41">
        <f t="shared" si="13"/>
        <v>0.30622457639696998</v>
      </c>
      <c r="J41">
        <f t="shared" si="13"/>
        <v>0.50429415701071123</v>
      </c>
      <c r="K41">
        <f t="shared" si="13"/>
        <v>0.12058091202582423</v>
      </c>
      <c r="M41">
        <f t="shared" si="20"/>
        <v>3.33849986327849E-2</v>
      </c>
    </row>
    <row r="42" spans="2:13" x14ac:dyDescent="0.2">
      <c r="B42" s="6">
        <v>9</v>
      </c>
      <c r="D42">
        <f t="shared" si="17"/>
        <v>1.1328203492452289</v>
      </c>
      <c r="E42" s="2">
        <f t="shared" si="12"/>
        <v>0.65065009061899082</v>
      </c>
      <c r="F42">
        <f t="shared" si="12"/>
        <v>0.85878204209706954</v>
      </c>
      <c r="K42">
        <f t="shared" si="13"/>
        <v>0.1569866644062084</v>
      </c>
      <c r="M42" s="3"/>
    </row>
    <row r="43" spans="2:13" x14ac:dyDescent="0.2">
      <c r="B43" s="6">
        <v>10</v>
      </c>
      <c r="D43">
        <f t="shared" si="17"/>
        <v>1.1683718888921071</v>
      </c>
      <c r="F43">
        <f t="shared" ref="F43:F45" si="21">F13</f>
        <v>0.99126270204571054</v>
      </c>
      <c r="M43" s="3"/>
    </row>
    <row r="44" spans="2:13" x14ac:dyDescent="0.2">
      <c r="B44" s="6">
        <v>11</v>
      </c>
      <c r="D44">
        <f t="shared" si="17"/>
        <v>1.1763909691584105</v>
      </c>
      <c r="F44">
        <f t="shared" si="21"/>
        <v>1.0715135494363102</v>
      </c>
    </row>
    <row r="45" spans="2:13" x14ac:dyDescent="0.2">
      <c r="B45" s="6">
        <v>12</v>
      </c>
      <c r="D45" s="1"/>
      <c r="F45">
        <f t="shared" si="21"/>
        <v>1.3604764225479296</v>
      </c>
    </row>
    <row r="46" spans="2:13" x14ac:dyDescent="0.2">
      <c r="B46" s="6">
        <v>13</v>
      </c>
      <c r="F46" s="3"/>
    </row>
    <row r="48" spans="2:13" x14ac:dyDescent="0.2">
      <c r="B48" t="s">
        <v>31</v>
      </c>
      <c r="C48">
        <f>AVERAGE(C34:C46)</f>
        <v>1.0000000000000002</v>
      </c>
      <c r="D48">
        <f t="shared" ref="D48:M48" si="22">AVERAGE(D34:D46)</f>
        <v>1.0768217413937509</v>
      </c>
      <c r="E48">
        <f t="shared" si="22"/>
        <v>0.8457592217558676</v>
      </c>
      <c r="F48">
        <f t="shared" si="22"/>
        <v>0.8336547296805471</v>
      </c>
      <c r="G48">
        <f t="shared" si="22"/>
        <v>0.784371844698736</v>
      </c>
      <c r="H48">
        <f t="shared" si="22"/>
        <v>0.6955176961683941</v>
      </c>
      <c r="I48">
        <f t="shared" si="22"/>
        <v>0.35837224644830029</v>
      </c>
      <c r="J48">
        <f t="shared" si="22"/>
        <v>0.23387027348615474</v>
      </c>
      <c r="K48">
        <f t="shared" si="22"/>
        <v>0.11073760367131689</v>
      </c>
      <c r="L48">
        <f t="shared" si="22"/>
        <v>9.526025449559325E-2</v>
      </c>
      <c r="M48">
        <f t="shared" si="22"/>
        <v>1.4964569316740325E-2</v>
      </c>
    </row>
    <row r="49" spans="2:13" x14ac:dyDescent="0.2">
      <c r="B49" t="s">
        <v>16</v>
      </c>
      <c r="C49">
        <f>STDEV(C34:C46)</f>
        <v>0.13821059770245447</v>
      </c>
      <c r="D49">
        <f t="shared" ref="D49:M49" si="23">STDEV(D34:D46)</f>
        <v>6.7553062079206014E-2</v>
      </c>
      <c r="E49">
        <f t="shared" si="23"/>
        <v>0.14420179911088571</v>
      </c>
      <c r="F49">
        <f t="shared" si="23"/>
        <v>0.22630513651868359</v>
      </c>
      <c r="G49">
        <f t="shared" si="23"/>
        <v>0.18785740192445985</v>
      </c>
      <c r="H49">
        <f t="shared" si="23"/>
        <v>0.19174612107114888</v>
      </c>
      <c r="I49">
        <f t="shared" si="23"/>
        <v>0.18151315762320397</v>
      </c>
      <c r="J49">
        <f t="shared" si="23"/>
        <v>0.15206591680006273</v>
      </c>
      <c r="K49">
        <f t="shared" si="23"/>
        <v>5.1702029062141545E-2</v>
      </c>
      <c r="L49">
        <f t="shared" si="23"/>
        <v>8.8157853525246591E-2</v>
      </c>
      <c r="M49">
        <f t="shared" si="23"/>
        <v>1.0480508381228337E-2</v>
      </c>
    </row>
    <row r="50" spans="2:13" x14ac:dyDescent="0.2">
      <c r="C50" t="s">
        <v>0</v>
      </c>
      <c r="D50" t="s">
        <v>1</v>
      </c>
      <c r="E50" t="s">
        <v>2</v>
      </c>
      <c r="F50" t="s">
        <v>3</v>
      </c>
      <c r="G50" t="s">
        <v>4</v>
      </c>
      <c r="H50" t="s">
        <v>5</v>
      </c>
      <c r="I50" t="s">
        <v>6</v>
      </c>
      <c r="J50" t="s">
        <v>7</v>
      </c>
      <c r="K50" t="s">
        <v>8</v>
      </c>
      <c r="L50" t="s">
        <v>9</v>
      </c>
      <c r="M50" t="s">
        <v>10</v>
      </c>
    </row>
    <row r="53" spans="2:13" x14ac:dyDescent="0.2">
      <c r="B53" t="s">
        <v>26</v>
      </c>
    </row>
    <row r="54" spans="2:13" x14ac:dyDescent="0.2">
      <c r="B54" t="s">
        <v>27</v>
      </c>
      <c r="C54" t="s">
        <v>28</v>
      </c>
      <c r="D54" t="s">
        <v>29</v>
      </c>
    </row>
    <row r="55" spans="2:13" x14ac:dyDescent="0.2">
      <c r="B55" t="s">
        <v>0</v>
      </c>
      <c r="C55" t="s">
        <v>1</v>
      </c>
      <c r="D55">
        <f>TTEST($C34:$C46,D34:D46,2,2)</f>
        <v>0.17707232025895756</v>
      </c>
    </row>
    <row r="56" spans="2:13" x14ac:dyDescent="0.2">
      <c r="B56" t="s">
        <v>0</v>
      </c>
      <c r="C56" t="s">
        <v>2</v>
      </c>
      <c r="D56">
        <f>TTEST($C34:$C46,E34:E46,2,2)</f>
        <v>9.9309935454751599E-2</v>
      </c>
    </row>
    <row r="57" spans="2:13" x14ac:dyDescent="0.2">
      <c r="B57" t="s">
        <v>0</v>
      </c>
      <c r="C57" t="s">
        <v>3</v>
      </c>
      <c r="D57">
        <f>TTEST($C34:$C46,F34:F46,2,2)</f>
        <v>0.19275202391664845</v>
      </c>
    </row>
    <row r="58" spans="2:13" x14ac:dyDescent="0.2">
      <c r="B58" t="s">
        <v>0</v>
      </c>
      <c r="C58" t="s">
        <v>4</v>
      </c>
      <c r="D58">
        <f>TTEST($C34:$C46,G34:G46,2,2)</f>
        <v>8.6427419875821573E-2</v>
      </c>
    </row>
    <row r="59" spans="2:13" x14ac:dyDescent="0.2">
      <c r="B59" t="s">
        <v>0</v>
      </c>
      <c r="C59" t="s">
        <v>5</v>
      </c>
      <c r="D59">
        <f>TTEST($C34:$C46,H34:H46,2,2)</f>
        <v>3.2637206541594903E-2</v>
      </c>
      <c r="E59" t="s">
        <v>17</v>
      </c>
    </row>
    <row r="60" spans="2:13" x14ac:dyDescent="0.2">
      <c r="B60" t="s">
        <v>0</v>
      </c>
      <c r="C60" t="s">
        <v>6</v>
      </c>
      <c r="D60">
        <f>TTEST($C34:$C46,I34:I46,2,2)</f>
        <v>1.0486096451218463E-4</v>
      </c>
      <c r="E60" t="s">
        <v>18</v>
      </c>
    </row>
    <row r="61" spans="2:13" x14ac:dyDescent="0.2">
      <c r="B61" t="s">
        <v>0</v>
      </c>
      <c r="C61" t="s">
        <v>7</v>
      </c>
      <c r="D61">
        <f>TTEST($C34:$C46,J34:J46,2,2)</f>
        <v>7.2629935267058776E-6</v>
      </c>
      <c r="E61" t="s">
        <v>18</v>
      </c>
    </row>
    <row r="62" spans="2:13" x14ac:dyDescent="0.2">
      <c r="B62" t="s">
        <v>0</v>
      </c>
      <c r="C62" t="s">
        <v>8</v>
      </c>
      <c r="D62">
        <f>TTEST($C34:$C46,K34:K46,2,2)</f>
        <v>2.2326729243001754E-9</v>
      </c>
      <c r="E62" t="s">
        <v>18</v>
      </c>
    </row>
    <row r="63" spans="2:13" x14ac:dyDescent="0.2">
      <c r="B63" t="s">
        <v>0</v>
      </c>
      <c r="C63" t="s">
        <v>9</v>
      </c>
      <c r="D63">
        <f>TTEST($C34:$C46,L34:L46,2,2)</f>
        <v>2.93142285339404E-7</v>
      </c>
      <c r="E63" t="s">
        <v>18</v>
      </c>
    </row>
    <row r="64" spans="2:13" x14ac:dyDescent="0.2">
      <c r="B64" t="s">
        <v>0</v>
      </c>
      <c r="C64" t="s">
        <v>10</v>
      </c>
      <c r="D64">
        <f>TTEST($C34:$C46,M34:M46,2,2)</f>
        <v>1.2662232409498798E-9</v>
      </c>
      <c r="E64" t="s">
        <v>18</v>
      </c>
    </row>
    <row r="70" spans="1:13" ht="21" x14ac:dyDescent="0.25">
      <c r="A70" s="4" t="s">
        <v>33</v>
      </c>
    </row>
    <row r="71" spans="1:13" x14ac:dyDescent="0.2">
      <c r="B71" t="s">
        <v>34</v>
      </c>
    </row>
    <row r="72" spans="1:13" x14ac:dyDescent="0.2">
      <c r="B72" s="6" t="s">
        <v>22</v>
      </c>
      <c r="C72" t="s">
        <v>0</v>
      </c>
      <c r="D72" t="s">
        <v>1</v>
      </c>
      <c r="E72" t="s">
        <v>2</v>
      </c>
      <c r="F72" t="s">
        <v>3</v>
      </c>
      <c r="G72" t="s">
        <v>4</v>
      </c>
      <c r="H72" t="s">
        <v>5</v>
      </c>
      <c r="I72" t="s">
        <v>6</v>
      </c>
      <c r="J72" t="s">
        <v>7</v>
      </c>
      <c r="K72" t="s">
        <v>8</v>
      </c>
      <c r="L72" t="s">
        <v>9</v>
      </c>
      <c r="M72" t="s">
        <v>10</v>
      </c>
    </row>
    <row r="73" spans="1:13" x14ac:dyDescent="0.2">
      <c r="B73" s="6">
        <v>1</v>
      </c>
      <c r="C73">
        <v>13.583375684432569</v>
      </c>
      <c r="D73">
        <v>17.628433924395107</v>
      </c>
      <c r="E73">
        <v>16.033447860274855</v>
      </c>
      <c r="F73">
        <v>9.5086659177270523</v>
      </c>
      <c r="G73">
        <v>7.001132871929582</v>
      </c>
      <c r="H73">
        <v>20.134064625634089</v>
      </c>
      <c r="I73">
        <v>14.325803462641383</v>
      </c>
      <c r="J73">
        <v>7.6375662766897632</v>
      </c>
      <c r="K73">
        <v>3.8441863276127708</v>
      </c>
      <c r="L73">
        <v>5.5433077328069764</v>
      </c>
      <c r="M73">
        <v>2.0146651381254199</v>
      </c>
    </row>
    <row r="74" spans="1:13" x14ac:dyDescent="0.2">
      <c r="B74" s="6">
        <v>2</v>
      </c>
      <c r="C74">
        <v>10.033998812704283</v>
      </c>
      <c r="D74">
        <v>15.326394839819871</v>
      </c>
      <c r="E74">
        <v>17.990759842891986</v>
      </c>
      <c r="F74">
        <v>17.920787097941137</v>
      </c>
      <c r="G74">
        <v>11.742295723686956</v>
      </c>
      <c r="H74">
        <v>18.33769967920572</v>
      </c>
      <c r="I74">
        <v>17.441797536539745</v>
      </c>
      <c r="J74">
        <v>8.5817999168784311</v>
      </c>
      <c r="K74">
        <v>4.4984790360927578</v>
      </c>
      <c r="L74">
        <v>3.3839243298671287</v>
      </c>
      <c r="M74">
        <v>4.0804933880451859</v>
      </c>
    </row>
    <row r="75" spans="1:13" x14ac:dyDescent="0.2">
      <c r="B75" s="6">
        <v>3</v>
      </c>
      <c r="C75">
        <v>15.138657393117246</v>
      </c>
      <c r="D75">
        <v>14.156392193768063</v>
      </c>
      <c r="E75">
        <v>12.560339374017621</v>
      </c>
      <c r="F75">
        <v>10.930045595114965</v>
      </c>
      <c r="G75">
        <v>12.045484512082991</v>
      </c>
      <c r="H75">
        <v>11.725536962997081</v>
      </c>
      <c r="I75">
        <v>15.302052193402941</v>
      </c>
      <c r="J75">
        <v>8.6856536055769755</v>
      </c>
      <c r="K75">
        <v>5.5314982465550857</v>
      </c>
      <c r="L75">
        <v>2.6055169075074858</v>
      </c>
      <c r="M75">
        <v>2.8837884883491363</v>
      </c>
    </row>
    <row r="76" spans="1:13" x14ac:dyDescent="0.2">
      <c r="B76" s="6">
        <v>4</v>
      </c>
      <c r="C76">
        <v>17.938576817743989</v>
      </c>
      <c r="D76">
        <v>13.05472618621179</v>
      </c>
      <c r="E76">
        <v>11.446331789334614</v>
      </c>
      <c r="F76">
        <v>12.193162606371413</v>
      </c>
      <c r="G76">
        <v>12.434463898809451</v>
      </c>
      <c r="H76">
        <v>14.107022670645975</v>
      </c>
      <c r="I76">
        <v>12.213954115828006</v>
      </c>
      <c r="J76">
        <v>11.182253835445794</v>
      </c>
      <c r="K76">
        <v>6.0470438166098166</v>
      </c>
      <c r="L76">
        <v>4.7696389217541606</v>
      </c>
      <c r="M76">
        <v>4.4075039591019349</v>
      </c>
    </row>
    <row r="77" spans="1:13" x14ac:dyDescent="0.2">
      <c r="B77" s="6">
        <v>5</v>
      </c>
      <c r="D77">
        <v>9.5855012050255777</v>
      </c>
      <c r="E77">
        <v>8.8866286672174315</v>
      </c>
      <c r="F77">
        <v>11.403331268940294</v>
      </c>
      <c r="G77">
        <v>15.307621763377895</v>
      </c>
      <c r="H77">
        <v>10.818311179735497</v>
      </c>
      <c r="I77">
        <v>11.350771674637816</v>
      </c>
      <c r="J77">
        <v>15.989477961427635</v>
      </c>
      <c r="K77">
        <v>6.3960819659929129</v>
      </c>
      <c r="L77">
        <v>4.5089160534051738</v>
      </c>
      <c r="M77">
        <v>3.223816227912903</v>
      </c>
    </row>
    <row r="78" spans="1:13" x14ac:dyDescent="0.2">
      <c r="B78" s="6">
        <v>6</v>
      </c>
      <c r="D78">
        <v>11.013447782349967</v>
      </c>
      <c r="E78">
        <v>8.86271851785175</v>
      </c>
      <c r="F78">
        <v>15.778963193646243</v>
      </c>
      <c r="G78">
        <v>15.677487332344056</v>
      </c>
      <c r="H78">
        <v>13.197072881036224</v>
      </c>
      <c r="I78">
        <v>21.480841460076416</v>
      </c>
      <c r="K78">
        <v>9.4578494040459553</v>
      </c>
      <c r="L78">
        <v>1.9126910567283633</v>
      </c>
    </row>
    <row r="79" spans="1:13" x14ac:dyDescent="0.2">
      <c r="B79" s="6">
        <v>7</v>
      </c>
      <c r="D79">
        <v>13.178115339073518</v>
      </c>
      <c r="E79">
        <v>9.3881434473585568</v>
      </c>
      <c r="F79">
        <v>10.416695758661328</v>
      </c>
    </row>
    <row r="80" spans="1:13" x14ac:dyDescent="0.2">
      <c r="B80" s="6">
        <v>8</v>
      </c>
      <c r="D80">
        <v>10.792811143260911</v>
      </c>
    </row>
    <row r="81" spans="2:13" x14ac:dyDescent="0.2">
      <c r="B81" s="6">
        <v>9</v>
      </c>
      <c r="D81">
        <v>15.904089774151107</v>
      </c>
    </row>
    <row r="82" spans="2:13" x14ac:dyDescent="0.2">
      <c r="B82" s="6">
        <v>10</v>
      </c>
      <c r="D82">
        <v>13.616423047857081</v>
      </c>
    </row>
    <row r="83" spans="2:13" x14ac:dyDescent="0.2">
      <c r="B83" s="6">
        <v>11</v>
      </c>
    </row>
    <row r="84" spans="2:13" x14ac:dyDescent="0.2">
      <c r="B84" s="6">
        <v>12</v>
      </c>
      <c r="D84" s="2"/>
    </row>
    <row r="85" spans="2:13" x14ac:dyDescent="0.2">
      <c r="B85" s="6">
        <v>13</v>
      </c>
    </row>
    <row r="86" spans="2:13" x14ac:dyDescent="0.2">
      <c r="F86" s="3"/>
    </row>
    <row r="87" spans="2:13" x14ac:dyDescent="0.2">
      <c r="B87" t="s">
        <v>19</v>
      </c>
      <c r="F87" s="3"/>
    </row>
    <row r="88" spans="2:13" x14ac:dyDescent="0.2">
      <c r="B88" t="s">
        <v>20</v>
      </c>
      <c r="C88">
        <f>MAX(C73:C85)</f>
        <v>17.938576817743989</v>
      </c>
      <c r="D88">
        <f t="shared" ref="D88:M88" si="24">MAX(D73:D85)</f>
        <v>17.628433924395107</v>
      </c>
      <c r="E88">
        <f t="shared" si="24"/>
        <v>17.990759842891986</v>
      </c>
      <c r="F88">
        <f t="shared" si="24"/>
        <v>17.920787097941137</v>
      </c>
      <c r="G88">
        <f t="shared" si="24"/>
        <v>15.677487332344056</v>
      </c>
      <c r="H88">
        <f t="shared" si="24"/>
        <v>20.134064625634089</v>
      </c>
      <c r="I88">
        <f t="shared" si="24"/>
        <v>21.480841460076416</v>
      </c>
      <c r="J88">
        <f t="shared" si="24"/>
        <v>15.989477961427635</v>
      </c>
      <c r="K88">
        <f t="shared" si="24"/>
        <v>9.4578494040459553</v>
      </c>
      <c r="L88">
        <f t="shared" si="24"/>
        <v>5.5433077328069764</v>
      </c>
      <c r="M88">
        <f t="shared" si="24"/>
        <v>4.4075039591019349</v>
      </c>
    </row>
    <row r="89" spans="2:13" x14ac:dyDescent="0.2">
      <c r="B89" t="s">
        <v>21</v>
      </c>
      <c r="C89">
        <f>MIN(C73:C85)</f>
        <v>10.033998812704283</v>
      </c>
      <c r="D89">
        <f t="shared" ref="D89:M89" si="25">MIN(D73:D85)</f>
        <v>9.5855012050255777</v>
      </c>
      <c r="E89">
        <f t="shared" si="25"/>
        <v>8.86271851785175</v>
      </c>
      <c r="F89">
        <f t="shared" si="25"/>
        <v>9.5086659177270523</v>
      </c>
      <c r="G89">
        <f t="shared" si="25"/>
        <v>7.001132871929582</v>
      </c>
      <c r="H89">
        <f t="shared" si="25"/>
        <v>10.818311179735497</v>
      </c>
      <c r="I89">
        <f t="shared" si="25"/>
        <v>11.350771674637816</v>
      </c>
      <c r="J89">
        <f t="shared" si="25"/>
        <v>7.6375662766897632</v>
      </c>
      <c r="K89">
        <f t="shared" si="25"/>
        <v>3.8441863276127708</v>
      </c>
      <c r="L89">
        <f t="shared" si="25"/>
        <v>1.9126910567283633</v>
      </c>
      <c r="M89">
        <f t="shared" si="25"/>
        <v>2.0146651381254199</v>
      </c>
    </row>
    <row r="91" spans="2:13" x14ac:dyDescent="0.2">
      <c r="B91" t="s">
        <v>11</v>
      </c>
      <c r="C91">
        <f>QUARTILE(C73:C85,1)</f>
        <v>12.696031466500498</v>
      </c>
      <c r="D91">
        <f t="shared" ref="D91:M91" si="26">QUARTILE(D73:D85,1)</f>
        <v>11.523767383315423</v>
      </c>
      <c r="E91">
        <f t="shared" si="26"/>
        <v>9.1373860572879941</v>
      </c>
      <c r="F91">
        <f t="shared" si="26"/>
        <v>10.673370676888148</v>
      </c>
      <c r="G91">
        <f t="shared" si="26"/>
        <v>11.818092920785965</v>
      </c>
      <c r="H91">
        <f t="shared" si="26"/>
        <v>12.093420942506867</v>
      </c>
      <c r="I91">
        <f t="shared" si="26"/>
        <v>12.741916452531351</v>
      </c>
      <c r="J91">
        <f t="shared" si="26"/>
        <v>8.5817999168784311</v>
      </c>
      <c r="K91">
        <f t="shared" si="26"/>
        <v>4.7567338387083398</v>
      </c>
      <c r="L91">
        <f t="shared" si="26"/>
        <v>2.8001187630973963</v>
      </c>
      <c r="M91">
        <f t="shared" si="26"/>
        <v>2.8837884883491363</v>
      </c>
    </row>
    <row r="92" spans="2:13" x14ac:dyDescent="0.2">
      <c r="B92" t="s">
        <v>12</v>
      </c>
      <c r="C92">
        <f>QUARTILE(C73:C85,3)</f>
        <v>15.838637249273932</v>
      </c>
      <c r="D92">
        <f t="shared" ref="D92:M92" si="27">QUARTILE(D73:D85,3)</f>
        <v>15.03389417830692</v>
      </c>
      <c r="E92">
        <f t="shared" si="27"/>
        <v>14.296893617146239</v>
      </c>
      <c r="F92">
        <f t="shared" si="27"/>
        <v>13.986062900008829</v>
      </c>
      <c r="G92">
        <f t="shared" si="27"/>
        <v>14.589332297235785</v>
      </c>
      <c r="H92">
        <f t="shared" si="27"/>
        <v>17.280030427065782</v>
      </c>
      <c r="I92">
        <f t="shared" si="27"/>
        <v>16.906861200755543</v>
      </c>
      <c r="J92">
        <f t="shared" si="27"/>
        <v>11.182253835445794</v>
      </c>
      <c r="K92">
        <f t="shared" si="27"/>
        <v>6.3088224286471384</v>
      </c>
      <c r="L92">
        <f t="shared" si="27"/>
        <v>4.7044582046669134</v>
      </c>
      <c r="M92">
        <f t="shared" si="27"/>
        <v>4.0804933880451859</v>
      </c>
    </row>
    <row r="93" spans="2:13" x14ac:dyDescent="0.2">
      <c r="B93" t="s">
        <v>13</v>
      </c>
      <c r="C93">
        <f>C92-C91</f>
        <v>3.1426057827734333</v>
      </c>
      <c r="D93">
        <f t="shared" ref="D93:M93" si="28">D92-D91</f>
        <v>3.5101267949914963</v>
      </c>
      <c r="E93">
        <f t="shared" si="28"/>
        <v>5.1595075598582447</v>
      </c>
      <c r="F93">
        <f t="shared" si="28"/>
        <v>3.3126922231206812</v>
      </c>
      <c r="G93">
        <f t="shared" si="28"/>
        <v>2.7712393764498202</v>
      </c>
      <c r="H93">
        <f t="shared" si="28"/>
        <v>5.1866094845589146</v>
      </c>
      <c r="I93">
        <f t="shared" si="28"/>
        <v>4.1649447482241921</v>
      </c>
      <c r="J93">
        <f t="shared" si="28"/>
        <v>2.6004539185673625</v>
      </c>
      <c r="K93">
        <f t="shared" si="28"/>
        <v>1.5520885899387986</v>
      </c>
      <c r="L93">
        <f t="shared" si="28"/>
        <v>1.9043394415695172</v>
      </c>
      <c r="M93">
        <f t="shared" si="28"/>
        <v>1.1967048996960497</v>
      </c>
    </row>
    <row r="95" spans="2:13" x14ac:dyDescent="0.2">
      <c r="B95" t="s">
        <v>23</v>
      </c>
      <c r="C95" t="b">
        <f>C88&gt;C98</f>
        <v>0</v>
      </c>
      <c r="D95" t="b">
        <f t="shared" ref="D95:M95" si="29">D88&gt;D98</f>
        <v>0</v>
      </c>
      <c r="E95" t="b">
        <f t="shared" si="29"/>
        <v>0</v>
      </c>
      <c r="F95" t="b">
        <f t="shared" si="29"/>
        <v>0</v>
      </c>
      <c r="G95" t="b">
        <f t="shared" si="29"/>
        <v>0</v>
      </c>
      <c r="H95" t="b">
        <f t="shared" si="29"/>
        <v>0</v>
      </c>
      <c r="I95" t="b">
        <f t="shared" si="29"/>
        <v>0</v>
      </c>
      <c r="J95" t="b">
        <f t="shared" si="29"/>
        <v>1</v>
      </c>
      <c r="K95" t="b">
        <f t="shared" si="29"/>
        <v>1</v>
      </c>
      <c r="L95" t="b">
        <f t="shared" si="29"/>
        <v>0</v>
      </c>
      <c r="M95" t="b">
        <f t="shared" si="29"/>
        <v>0</v>
      </c>
    </row>
    <row r="96" spans="2:13" x14ac:dyDescent="0.2">
      <c r="B96" t="s">
        <v>24</v>
      </c>
      <c r="C96" t="b">
        <f>C89&lt;C99</f>
        <v>0</v>
      </c>
      <c r="D96" t="b">
        <f t="shared" ref="D96:M96" si="30">D89&lt;D99</f>
        <v>0</v>
      </c>
      <c r="E96" t="b">
        <f t="shared" si="30"/>
        <v>0</v>
      </c>
      <c r="F96" t="b">
        <f t="shared" si="30"/>
        <v>0</v>
      </c>
      <c r="G96" t="b">
        <f t="shared" si="30"/>
        <v>1</v>
      </c>
      <c r="H96" t="b">
        <f t="shared" si="30"/>
        <v>0</v>
      </c>
      <c r="I96" t="b">
        <f t="shared" si="30"/>
        <v>0</v>
      </c>
      <c r="J96" t="b">
        <f t="shared" si="30"/>
        <v>0</v>
      </c>
      <c r="K96" t="b">
        <f t="shared" si="30"/>
        <v>0</v>
      </c>
      <c r="L96" t="b">
        <f t="shared" si="30"/>
        <v>0</v>
      </c>
      <c r="M96" t="b">
        <f t="shared" si="30"/>
        <v>0</v>
      </c>
    </row>
    <row r="98" spans="2:13" x14ac:dyDescent="0.2">
      <c r="B98" t="s">
        <v>14</v>
      </c>
      <c r="C98">
        <f t="shared" ref="C98:M98" si="31">C92+(1.5*C93)</f>
        <v>20.552545923434081</v>
      </c>
      <c r="D98">
        <f t="shared" si="31"/>
        <v>20.299084370794162</v>
      </c>
      <c r="E98">
        <f t="shared" si="31"/>
        <v>22.036154956933608</v>
      </c>
      <c r="F98">
        <f t="shared" si="31"/>
        <v>18.955101234689849</v>
      </c>
      <c r="G98">
        <f t="shared" si="31"/>
        <v>18.746191361910515</v>
      </c>
      <c r="H98">
        <f t="shared" si="31"/>
        <v>25.059944653904154</v>
      </c>
      <c r="I98">
        <f t="shared" si="31"/>
        <v>23.15427832309183</v>
      </c>
      <c r="J98">
        <f t="shared" si="31"/>
        <v>15.082934713296837</v>
      </c>
      <c r="K98">
        <f t="shared" si="31"/>
        <v>8.6369553135553367</v>
      </c>
      <c r="L98">
        <f t="shared" si="31"/>
        <v>7.5609673670211892</v>
      </c>
      <c r="M98">
        <f t="shared" si="31"/>
        <v>5.8755507375892604</v>
      </c>
    </row>
    <row r="99" spans="2:13" x14ac:dyDescent="0.2">
      <c r="B99" t="s">
        <v>15</v>
      </c>
      <c r="C99">
        <f t="shared" ref="C99:M99" si="32">C91-(1.5*C93)</f>
        <v>7.9821227923403484</v>
      </c>
      <c r="D99">
        <f t="shared" si="32"/>
        <v>6.2585771908281789</v>
      </c>
      <c r="E99">
        <f t="shared" si="32"/>
        <v>1.3981247175006271</v>
      </c>
      <c r="F99">
        <f t="shared" si="32"/>
        <v>5.7043323422071257</v>
      </c>
      <c r="G99">
        <f t="shared" si="32"/>
        <v>7.6612338561112345</v>
      </c>
      <c r="H99">
        <f t="shared" si="32"/>
        <v>4.3135067156684954</v>
      </c>
      <c r="I99">
        <f t="shared" si="32"/>
        <v>6.4944993301950626</v>
      </c>
      <c r="J99">
        <f t="shared" si="32"/>
        <v>4.6811190390273874</v>
      </c>
      <c r="K99">
        <f t="shared" si="32"/>
        <v>2.4286009538001418</v>
      </c>
      <c r="L99">
        <f t="shared" si="32"/>
        <v>-5.6390399256879498E-2</v>
      </c>
      <c r="M99">
        <f t="shared" si="32"/>
        <v>1.0887311388050618</v>
      </c>
    </row>
    <row r="101" spans="2:13" x14ac:dyDescent="0.2">
      <c r="B101" t="s">
        <v>25</v>
      </c>
    </row>
    <row r="102" spans="2:13" x14ac:dyDescent="0.2">
      <c r="B102" s="6" t="s">
        <v>22</v>
      </c>
      <c r="C102" t="s">
        <v>0</v>
      </c>
      <c r="D102" t="s">
        <v>1</v>
      </c>
      <c r="E102" t="s">
        <v>2</v>
      </c>
      <c r="F102" t="s">
        <v>3</v>
      </c>
      <c r="G102" t="s">
        <v>4</v>
      </c>
      <c r="H102" t="s">
        <v>5</v>
      </c>
      <c r="I102" t="s">
        <v>6</v>
      </c>
      <c r="J102" t="s">
        <v>7</v>
      </c>
      <c r="K102" t="s">
        <v>8</v>
      </c>
      <c r="L102" t="s">
        <v>9</v>
      </c>
      <c r="M102" t="s">
        <v>10</v>
      </c>
    </row>
    <row r="103" spans="2:13" x14ac:dyDescent="0.2">
      <c r="B103" s="6">
        <v>1</v>
      </c>
      <c r="C103">
        <v>13.583375684432569</v>
      </c>
      <c r="D103">
        <v>17.628433924395107</v>
      </c>
      <c r="E103">
        <v>16.033447860274855</v>
      </c>
      <c r="F103">
        <v>9.5086659177270523</v>
      </c>
      <c r="G103" s="3"/>
      <c r="H103">
        <v>20.134064625634089</v>
      </c>
      <c r="I103">
        <v>14.325803462641383</v>
      </c>
      <c r="J103">
        <v>7.6375662766897632</v>
      </c>
      <c r="K103">
        <v>3.8441863276127708</v>
      </c>
      <c r="L103">
        <v>5.5433077328069764</v>
      </c>
      <c r="M103">
        <v>2.0146651381254199</v>
      </c>
    </row>
    <row r="104" spans="2:13" x14ac:dyDescent="0.2">
      <c r="B104" s="6">
        <v>2</v>
      </c>
      <c r="C104">
        <v>10.033998812704283</v>
      </c>
      <c r="D104">
        <v>15.326394839819871</v>
      </c>
      <c r="E104">
        <v>17.990759842891986</v>
      </c>
      <c r="F104">
        <v>17.920787097941137</v>
      </c>
      <c r="G104">
        <v>11.742295723686956</v>
      </c>
      <c r="H104">
        <v>18.33769967920572</v>
      </c>
      <c r="I104">
        <v>17.441797536539745</v>
      </c>
      <c r="J104">
        <v>8.5817999168784311</v>
      </c>
      <c r="K104">
        <v>4.4984790360927578</v>
      </c>
      <c r="L104">
        <v>3.3839243298671287</v>
      </c>
      <c r="M104">
        <v>4.0804933880451859</v>
      </c>
    </row>
    <row r="105" spans="2:13" x14ac:dyDescent="0.2">
      <c r="B105" s="6">
        <v>3</v>
      </c>
      <c r="C105">
        <v>15.138657393117246</v>
      </c>
      <c r="D105">
        <v>14.156392193768063</v>
      </c>
      <c r="E105">
        <v>12.560339374017621</v>
      </c>
      <c r="F105">
        <v>10.930045595114965</v>
      </c>
      <c r="G105">
        <v>12.045484512082991</v>
      </c>
      <c r="H105">
        <v>11.725536962997081</v>
      </c>
      <c r="I105">
        <v>15.302052193402941</v>
      </c>
      <c r="J105">
        <v>8.6856536055769755</v>
      </c>
      <c r="K105">
        <v>5.5314982465550857</v>
      </c>
      <c r="L105">
        <v>2.6055169075074858</v>
      </c>
      <c r="M105">
        <v>2.8837884883491363</v>
      </c>
    </row>
    <row r="106" spans="2:13" x14ac:dyDescent="0.2">
      <c r="B106" s="6">
        <v>4</v>
      </c>
      <c r="C106">
        <v>17.938576817743989</v>
      </c>
      <c r="D106">
        <v>13.05472618621179</v>
      </c>
      <c r="E106">
        <v>11.446331789334614</v>
      </c>
      <c r="F106">
        <v>12.193162606371413</v>
      </c>
      <c r="G106">
        <v>12.434463898809451</v>
      </c>
      <c r="H106">
        <v>14.107022670645975</v>
      </c>
      <c r="I106">
        <v>12.213954115828006</v>
      </c>
      <c r="J106">
        <v>11.182253835445794</v>
      </c>
      <c r="K106">
        <v>6.0470438166098166</v>
      </c>
      <c r="L106">
        <v>4.7696389217541606</v>
      </c>
      <c r="M106">
        <v>4.4075039591019349</v>
      </c>
    </row>
    <row r="107" spans="2:13" x14ac:dyDescent="0.2">
      <c r="B107" s="6">
        <v>5</v>
      </c>
      <c r="D107">
        <v>9.5855012050255777</v>
      </c>
      <c r="E107">
        <v>8.8866286672174315</v>
      </c>
      <c r="F107">
        <v>11.403331268940294</v>
      </c>
      <c r="G107">
        <v>15.307621763377895</v>
      </c>
      <c r="H107">
        <v>10.818311179735497</v>
      </c>
      <c r="I107">
        <v>11.350771674637816</v>
      </c>
      <c r="J107" s="3"/>
      <c r="K107">
        <v>6.3960819659929129</v>
      </c>
      <c r="L107">
        <v>4.5089160534051738</v>
      </c>
      <c r="M107">
        <v>3.223816227912903</v>
      </c>
    </row>
    <row r="108" spans="2:13" x14ac:dyDescent="0.2">
      <c r="B108" s="6">
        <v>6</v>
      </c>
      <c r="D108">
        <v>11.013447782349967</v>
      </c>
      <c r="E108">
        <v>8.86271851785175</v>
      </c>
      <c r="F108">
        <v>15.778963193646243</v>
      </c>
      <c r="G108">
        <v>15.677487332344056</v>
      </c>
      <c r="H108">
        <v>13.197072881036224</v>
      </c>
      <c r="I108">
        <v>21.480841460076416</v>
      </c>
      <c r="K108" s="3"/>
      <c r="L108">
        <v>1.9126910567283633</v>
      </c>
    </row>
    <row r="109" spans="2:13" x14ac:dyDescent="0.2">
      <c r="B109" s="6">
        <v>7</v>
      </c>
      <c r="D109">
        <v>13.178115339073518</v>
      </c>
      <c r="E109">
        <v>9.3881434473585568</v>
      </c>
      <c r="F109">
        <v>10.416695758661328</v>
      </c>
    </row>
    <row r="110" spans="2:13" x14ac:dyDescent="0.2">
      <c r="B110" s="6">
        <v>8</v>
      </c>
      <c r="D110">
        <v>10.792811143260911</v>
      </c>
    </row>
    <row r="111" spans="2:13" x14ac:dyDescent="0.2">
      <c r="B111" s="6">
        <v>9</v>
      </c>
      <c r="D111">
        <v>15.904089774151107</v>
      </c>
    </row>
    <row r="112" spans="2:13" x14ac:dyDescent="0.2">
      <c r="B112" s="6">
        <v>10</v>
      </c>
      <c r="D112">
        <v>13.616423047857081</v>
      </c>
    </row>
    <row r="113" spans="2:13" x14ac:dyDescent="0.2">
      <c r="B113" s="6">
        <v>11</v>
      </c>
    </row>
    <row r="114" spans="2:13" x14ac:dyDescent="0.2">
      <c r="B114" s="6">
        <v>12</v>
      </c>
      <c r="D114" s="1"/>
    </row>
    <row r="115" spans="2:13" x14ac:dyDescent="0.2">
      <c r="B115" s="6">
        <v>13</v>
      </c>
      <c r="F115" s="3"/>
    </row>
    <row r="117" spans="2:13" x14ac:dyDescent="0.2">
      <c r="B117" t="s">
        <v>35</v>
      </c>
      <c r="C117">
        <f>AVERAGE(C103:C115)</f>
        <v>14.173652176999521</v>
      </c>
      <c r="D117">
        <f t="shared" ref="D117:M117" si="33">AVERAGE(D103:D115)</f>
        <v>13.425633543591298</v>
      </c>
      <c r="E117">
        <f t="shared" si="33"/>
        <v>12.166909928420974</v>
      </c>
      <c r="F117">
        <f t="shared" si="33"/>
        <v>12.59309306262892</v>
      </c>
      <c r="G117">
        <f t="shared" si="33"/>
        <v>13.441470646060271</v>
      </c>
      <c r="H117">
        <f t="shared" si="33"/>
        <v>14.719951333209098</v>
      </c>
      <c r="I117">
        <f t="shared" si="33"/>
        <v>15.352536740521051</v>
      </c>
      <c r="J117">
        <f t="shared" si="33"/>
        <v>9.0218184086477411</v>
      </c>
      <c r="K117">
        <f t="shared" si="33"/>
        <v>5.2634578785726687</v>
      </c>
      <c r="L117">
        <f t="shared" si="33"/>
        <v>3.7873325003448812</v>
      </c>
      <c r="M117">
        <f t="shared" si="33"/>
        <v>3.3220534403069157</v>
      </c>
    </row>
    <row r="118" spans="2:13" x14ac:dyDescent="0.2">
      <c r="B118" t="s">
        <v>36</v>
      </c>
      <c r="C118">
        <f>STDEV(C103:C115)/SQRT(COUNT(C103:C115))</f>
        <v>1.6480050801857717</v>
      </c>
      <c r="D118">
        <f t="shared" ref="D118:M118" si="34">STDEV(D103:D115)/SQRT(COUNT(D103:D115))</f>
        <v>0.78659199164012217</v>
      </c>
      <c r="E118">
        <f t="shared" si="34"/>
        <v>1.3709644864847348</v>
      </c>
      <c r="F118">
        <f t="shared" si="34"/>
        <v>1.1662484893809675</v>
      </c>
      <c r="G118">
        <f t="shared" si="34"/>
        <v>0.84653192220060902</v>
      </c>
      <c r="H118">
        <f t="shared" si="34"/>
        <v>1.5197025966877835</v>
      </c>
      <c r="I118">
        <f t="shared" si="34"/>
        <v>1.5148452490541418</v>
      </c>
      <c r="J118">
        <f t="shared" si="34"/>
        <v>0.75775206180940458</v>
      </c>
      <c r="K118">
        <f t="shared" si="34"/>
        <v>0.47792333325378789</v>
      </c>
      <c r="L118">
        <f t="shared" si="34"/>
        <v>0.56694398712794025</v>
      </c>
      <c r="M118">
        <f t="shared" si="34"/>
        <v>0.42804350677075609</v>
      </c>
    </row>
    <row r="122" spans="2:13" x14ac:dyDescent="0.2">
      <c r="B122" t="s">
        <v>26</v>
      </c>
    </row>
    <row r="123" spans="2:13" x14ac:dyDescent="0.2">
      <c r="B123" t="s">
        <v>27</v>
      </c>
      <c r="C123" t="s">
        <v>28</v>
      </c>
      <c r="D123" t="s">
        <v>29</v>
      </c>
    </row>
    <row r="124" spans="2:13" x14ac:dyDescent="0.2">
      <c r="B124" t="s">
        <v>0</v>
      </c>
      <c r="C124" t="s">
        <v>1</v>
      </c>
      <c r="D124">
        <f>TTEST($C$34:$C$46,D103:D115,2,2)</f>
        <v>4.7309631973771631E-7</v>
      </c>
    </row>
    <row r="125" spans="2:13" x14ac:dyDescent="0.2">
      <c r="B125" t="s">
        <v>0</v>
      </c>
      <c r="C125" t="s">
        <v>2</v>
      </c>
      <c r="D125">
        <f>TTEST($C$34:$C$46,E103:E115,2,2)</f>
        <v>1.9917264014580787E-4</v>
      </c>
    </row>
    <row r="126" spans="2:13" x14ac:dyDescent="0.2">
      <c r="B126" t="s">
        <v>0</v>
      </c>
      <c r="C126" t="s">
        <v>3</v>
      </c>
      <c r="D126">
        <f>TTEST($C$34:$C$46,F103:F115,2,2)</f>
        <v>4.3836216584460224E-5</v>
      </c>
    </row>
    <row r="127" spans="2:13" x14ac:dyDescent="0.2">
      <c r="B127" t="s">
        <v>0</v>
      </c>
      <c r="C127" t="s">
        <v>4</v>
      </c>
      <c r="D127">
        <f>TTEST($C$34:$C$46,G103:G115,2,2)</f>
        <v>3.8357729558168752E-6</v>
      </c>
    </row>
    <row r="128" spans="2:13" x14ac:dyDescent="0.2">
      <c r="B128" t="s">
        <v>0</v>
      </c>
      <c r="C128" t="s">
        <v>5</v>
      </c>
      <c r="D128">
        <f>TTEST($C$34:$C$46,H103:H115,2,2)</f>
        <v>9.0711512913801891E-5</v>
      </c>
    </row>
    <row r="129" spans="2:5" x14ac:dyDescent="0.2">
      <c r="B129" t="s">
        <v>0</v>
      </c>
      <c r="C129" t="s">
        <v>6</v>
      </c>
      <c r="D129">
        <f>TTEST($C$34:$C$46,I103:I115,2,2)</f>
        <v>6.4454077105389161E-5</v>
      </c>
    </row>
    <row r="130" spans="2:5" x14ac:dyDescent="0.2">
      <c r="B130" t="s">
        <v>0</v>
      </c>
      <c r="C130" t="s">
        <v>7</v>
      </c>
      <c r="D130">
        <f>TTEST($C$34:$C$46,J103:J115,2,2)</f>
        <v>4.2819650149026065E-5</v>
      </c>
      <c r="E130" t="s">
        <v>17</v>
      </c>
    </row>
    <row r="131" spans="2:5" x14ac:dyDescent="0.2">
      <c r="B131" t="s">
        <v>0</v>
      </c>
      <c r="C131" t="s">
        <v>8</v>
      </c>
      <c r="D131">
        <f>TTEST($C$34:$C$46,K103:K115,2,2)</f>
        <v>1.0550105520855708E-4</v>
      </c>
      <c r="E131" t="s">
        <v>18</v>
      </c>
    </row>
    <row r="132" spans="2:5" x14ac:dyDescent="0.2">
      <c r="B132" t="s">
        <v>0</v>
      </c>
      <c r="C132" t="s">
        <v>9</v>
      </c>
      <c r="D132">
        <f>TTEST($C$34:$C$46,L103:L115,2,2)</f>
        <v>4.409096746547954E-3</v>
      </c>
      <c r="E132" t="s">
        <v>18</v>
      </c>
    </row>
    <row r="133" spans="2:5" x14ac:dyDescent="0.2">
      <c r="B133" t="s">
        <v>0</v>
      </c>
      <c r="C133" t="s">
        <v>10</v>
      </c>
      <c r="D133">
        <f>TTEST($C$34:$C$46,M103:M115,2,2)</f>
        <v>2.0901719605469411E-3</v>
      </c>
      <c r="E13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2019-08-22T18:23:49Z</dcterms:created>
  <dcterms:modified xsi:type="dcterms:W3CDTF">2019-12-18T21:06:34Z</dcterms:modified>
</cp:coreProperties>
</file>