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208"/>
  <workbookPr/>
  <mc:AlternateContent xmlns:mc="http://schemas.openxmlformats.org/markup-compatibility/2006">
    <mc:Choice Requires="x15">
      <x15ac:absPath xmlns:x15ac="http://schemas.microsoft.com/office/spreadsheetml/2010/11/ac" url="/Users/gavis/Documents/Writing/Manuscripts/2019aRuesch/Source Data Files/"/>
    </mc:Choice>
  </mc:AlternateContent>
  <xr:revisionPtr revIDLastSave="0" documentId="13_ncr:1_{623C04A1-E19D-BC45-8449-6C49E8F1E8F9}" xr6:coauthVersionLast="45" xr6:coauthVersionMax="45" xr10:uidLastSave="{00000000-0000-0000-0000-000000000000}"/>
  <bookViews>
    <workbookView xWindow="980" yWindow="1680" windowWidth="27760" windowHeight="14740" tabRatio="500" xr2:uid="{00000000-000D-0000-FFFF-FFFF00000000}"/>
  </bookViews>
  <sheets>
    <sheet name="Sheet1" sheetId="1" r:id="rId1"/>
  </sheet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36" i="1" l="1"/>
  <c r="G36" i="1"/>
  <c r="H36" i="1"/>
  <c r="I36" i="1"/>
  <c r="J36" i="1"/>
  <c r="K36" i="1"/>
  <c r="L36" i="1"/>
  <c r="M36" i="1"/>
  <c r="N36" i="1"/>
  <c r="E36" i="1"/>
  <c r="T36" i="1"/>
  <c r="U36" i="1"/>
  <c r="V36" i="1"/>
  <c r="W36" i="1"/>
  <c r="X36" i="1"/>
  <c r="Y36" i="1"/>
  <c r="Z36" i="1"/>
  <c r="AA36" i="1"/>
  <c r="AB36" i="1"/>
  <c r="S36" i="1"/>
  <c r="AB34" i="1"/>
  <c r="AA34" i="1"/>
  <c r="Z34" i="1"/>
  <c r="Y34" i="1"/>
  <c r="X34" i="1"/>
  <c r="W34" i="1"/>
  <c r="V34" i="1"/>
  <c r="U34" i="1"/>
  <c r="T34" i="1"/>
  <c r="S34" i="1"/>
  <c r="R34" i="1"/>
  <c r="N34" i="1"/>
  <c r="M34" i="1"/>
  <c r="L34" i="1"/>
  <c r="K34" i="1"/>
  <c r="J34" i="1"/>
  <c r="I34" i="1"/>
  <c r="H34" i="1"/>
  <c r="G34" i="1"/>
  <c r="F34" i="1"/>
  <c r="E34" i="1"/>
  <c r="D34" i="1"/>
  <c r="AB33" i="1"/>
  <c r="AA33" i="1"/>
  <c r="Z33" i="1"/>
  <c r="Y33" i="1"/>
  <c r="X33" i="1"/>
  <c r="W33" i="1"/>
  <c r="V33" i="1"/>
  <c r="U33" i="1"/>
  <c r="T33" i="1"/>
  <c r="S33" i="1"/>
  <c r="R33" i="1"/>
  <c r="N33" i="1"/>
  <c r="M33" i="1"/>
  <c r="L33" i="1"/>
  <c r="K33" i="1"/>
  <c r="J33" i="1"/>
  <c r="I33" i="1"/>
  <c r="H33" i="1"/>
  <c r="G33" i="1"/>
  <c r="F33" i="1"/>
  <c r="E33" i="1"/>
  <c r="D33" i="1"/>
  <c r="AB15" i="1"/>
  <c r="AB16" i="1"/>
  <c r="AB17" i="1" s="1"/>
  <c r="AA15" i="1"/>
  <c r="AA16" i="1"/>
  <c r="AA17" i="1" s="1"/>
  <c r="Z15" i="1"/>
  <c r="Z16" i="1"/>
  <c r="Z17" i="1" s="1"/>
  <c r="Y15" i="1"/>
  <c r="Y16" i="1"/>
  <c r="Y17" i="1" s="1"/>
  <c r="X15" i="1"/>
  <c r="X16" i="1"/>
  <c r="X17" i="1" s="1"/>
  <c r="W15" i="1"/>
  <c r="W16" i="1"/>
  <c r="W17" i="1" s="1"/>
  <c r="V15" i="1"/>
  <c r="V16" i="1"/>
  <c r="V17" i="1" s="1"/>
  <c r="U15" i="1"/>
  <c r="U16" i="1"/>
  <c r="U17" i="1" s="1"/>
  <c r="T15" i="1"/>
  <c r="T16" i="1"/>
  <c r="T17" i="1" s="1"/>
  <c r="S15" i="1"/>
  <c r="S16" i="1"/>
  <c r="S17" i="1" s="1"/>
  <c r="R15" i="1"/>
  <c r="R16" i="1"/>
  <c r="R17" i="1" s="1"/>
  <c r="N15" i="1"/>
  <c r="N16" i="1"/>
  <c r="N17" i="1" s="1"/>
  <c r="M15" i="1"/>
  <c r="M16" i="1"/>
  <c r="M17" i="1" s="1"/>
  <c r="L15" i="1"/>
  <c r="L16" i="1"/>
  <c r="L17" i="1" s="1"/>
  <c r="K15" i="1"/>
  <c r="K16" i="1"/>
  <c r="K17" i="1" s="1"/>
  <c r="J15" i="1"/>
  <c r="J16" i="1"/>
  <c r="J17" i="1" s="1"/>
  <c r="I15" i="1"/>
  <c r="I16" i="1"/>
  <c r="I17" i="1" s="1"/>
  <c r="H15" i="1"/>
  <c r="H16" i="1"/>
  <c r="H17" i="1" s="1"/>
  <c r="G15" i="1"/>
  <c r="G16" i="1"/>
  <c r="G17" i="1" s="1"/>
  <c r="F15" i="1"/>
  <c r="F16" i="1"/>
  <c r="F17" i="1" s="1"/>
  <c r="E15" i="1"/>
  <c r="E16" i="1"/>
  <c r="E17" i="1" s="1"/>
  <c r="D15" i="1"/>
  <c r="D16" i="1"/>
  <c r="D17" i="1" s="1"/>
  <c r="AB13" i="1"/>
  <c r="AA13" i="1"/>
  <c r="AA20" i="1" s="1"/>
  <c r="Z13" i="1"/>
  <c r="Y13" i="1"/>
  <c r="Y20" i="1" s="1"/>
  <c r="X13" i="1"/>
  <c r="W13" i="1"/>
  <c r="V13" i="1"/>
  <c r="U13" i="1"/>
  <c r="T13" i="1"/>
  <c r="S13" i="1"/>
  <c r="S20" i="1" s="1"/>
  <c r="R13" i="1"/>
  <c r="N13" i="1"/>
  <c r="N20" i="1" s="1"/>
  <c r="M13" i="1"/>
  <c r="L13" i="1"/>
  <c r="K13" i="1"/>
  <c r="J13" i="1"/>
  <c r="I13" i="1"/>
  <c r="H13" i="1"/>
  <c r="H20" i="1" s="1"/>
  <c r="G13" i="1"/>
  <c r="F13" i="1"/>
  <c r="E13" i="1"/>
  <c r="D13" i="1"/>
  <c r="AB12" i="1"/>
  <c r="AA12" i="1"/>
  <c r="AA19" i="1" s="1"/>
  <c r="Z12" i="1"/>
  <c r="Y12" i="1"/>
  <c r="X12" i="1"/>
  <c r="W12" i="1"/>
  <c r="W19" i="1" s="1"/>
  <c r="V12" i="1"/>
  <c r="U12" i="1"/>
  <c r="T12" i="1"/>
  <c r="S12" i="1"/>
  <c r="S19" i="1" s="1"/>
  <c r="R12" i="1"/>
  <c r="N12" i="1"/>
  <c r="M12" i="1"/>
  <c r="L12" i="1"/>
  <c r="L19" i="1" s="1"/>
  <c r="K12" i="1"/>
  <c r="J12" i="1"/>
  <c r="I12" i="1"/>
  <c r="H12" i="1"/>
  <c r="H19" i="1" s="1"/>
  <c r="G12" i="1"/>
  <c r="F12" i="1"/>
  <c r="E12" i="1"/>
  <c r="D12" i="1"/>
  <c r="D19" i="1" s="1"/>
  <c r="G20" i="1" l="1"/>
  <c r="G23" i="1"/>
  <c r="G19" i="1"/>
  <c r="N19" i="1"/>
  <c r="F22" i="1"/>
  <c r="F23" i="1"/>
  <c r="Y22" i="1"/>
  <c r="Y23" i="1"/>
  <c r="K23" i="1"/>
  <c r="K20" i="1"/>
  <c r="K19" i="1"/>
  <c r="W22" i="1"/>
  <c r="W23" i="1"/>
  <c r="U23" i="1"/>
  <c r="U22" i="1"/>
  <c r="R20" i="1"/>
  <c r="R23" i="1"/>
  <c r="R19" i="1"/>
  <c r="J20" i="1"/>
  <c r="AA22" i="1"/>
  <c r="AA23" i="1"/>
  <c r="J23" i="1"/>
  <c r="J22" i="1"/>
  <c r="F19" i="1"/>
  <c r="V23" i="1"/>
  <c r="V20" i="1"/>
  <c r="V19" i="1"/>
  <c r="D22" i="1"/>
  <c r="D23" i="1"/>
  <c r="H22" i="1"/>
  <c r="H23" i="1"/>
  <c r="L22" i="1"/>
  <c r="L23" i="1"/>
  <c r="S22" i="1"/>
  <c r="S23" i="1"/>
  <c r="J19" i="1"/>
  <c r="U19" i="1"/>
  <c r="D20" i="1"/>
  <c r="L20" i="1"/>
  <c r="W20" i="1"/>
  <c r="E23" i="1"/>
  <c r="E19" i="1"/>
  <c r="E20" i="1"/>
  <c r="I22" i="1"/>
  <c r="I23" i="1"/>
  <c r="I19" i="1"/>
  <c r="I20" i="1"/>
  <c r="M23" i="1"/>
  <c r="M19" i="1"/>
  <c r="M22" i="1"/>
  <c r="M20" i="1"/>
  <c r="T22" i="1"/>
  <c r="T23" i="1"/>
  <c r="T19" i="1"/>
  <c r="T20" i="1"/>
  <c r="X19" i="1"/>
  <c r="X23" i="1"/>
  <c r="X22" i="1"/>
  <c r="X20" i="1"/>
  <c r="AB22" i="1"/>
  <c r="AB23" i="1"/>
  <c r="AB19" i="1"/>
  <c r="AB20" i="1"/>
  <c r="F20" i="1"/>
  <c r="N22" i="1"/>
  <c r="N23" i="1"/>
  <c r="Y19" i="1"/>
  <c r="Z23" i="1"/>
  <c r="Z20" i="1"/>
  <c r="Z19" i="1"/>
  <c r="U20" i="1"/>
  <c r="K22" i="1"/>
  <c r="V22" i="1"/>
  <c r="E22" i="1"/>
  <c r="G22" i="1"/>
  <c r="R22" i="1"/>
  <c r="Z22" i="1"/>
</calcChain>
</file>

<file path=xl/sharedStrings.xml><?xml version="1.0" encoding="utf-8"?>
<sst xmlns="http://schemas.openxmlformats.org/spreadsheetml/2006/main" count="87" uniqueCount="32">
  <si>
    <t>Sample</t>
  </si>
  <si>
    <t>nc2</t>
  </si>
  <si>
    <t>nc3</t>
  </si>
  <si>
    <t>nc4</t>
  </si>
  <si>
    <t>nc5</t>
  </si>
  <si>
    <t>nc6</t>
  </si>
  <si>
    <t>nc7</t>
  </si>
  <si>
    <t>nc8</t>
  </si>
  <si>
    <t>nc9</t>
  </si>
  <si>
    <t>nc10</t>
  </si>
  <si>
    <t>nc11</t>
  </si>
  <si>
    <t>nc12</t>
  </si>
  <si>
    <t>Remove outliers based on interquartile range</t>
  </si>
  <si>
    <t>Max</t>
  </si>
  <si>
    <t>Min</t>
  </si>
  <si>
    <t>Q1</t>
  </si>
  <si>
    <t>Q3</t>
  </si>
  <si>
    <t>IQR</t>
  </si>
  <si>
    <t>High outlier?</t>
  </si>
  <si>
    <t>Low outlier?</t>
  </si>
  <si>
    <t>High outliers above</t>
  </si>
  <si>
    <t>Low outliers below</t>
  </si>
  <si>
    <t>Data Minus Outliers</t>
  </si>
  <si>
    <t>Avg</t>
  </si>
  <si>
    <t>StDev</t>
  </si>
  <si>
    <t>Germ Plasm</t>
  </si>
  <si>
    <t>Bulk  Cytoplasm</t>
  </si>
  <si>
    <t>***</t>
  </si>
  <si>
    <t>P-value vs nc2</t>
  </si>
  <si>
    <t>**</t>
  </si>
  <si>
    <t>oskar intensity per volume in germ plasm vs bulk cytoplasm, nc2-12</t>
  </si>
  <si>
    <t>Figure 6C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</si>
</sst>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37"/>
  <sheetViews>
    <sheetView tabSelected="1" workbookViewId="0"/>
  </sheetViews>
  <sheetFormatPr baseColWidth="10" defaultRowHeight="16" x14ac:dyDescent="0.2"/>
  <cols>
    <col min="3" max="3" width="17.33203125" customWidth="1"/>
    <col min="17" max="17" width="18.33203125" customWidth="1"/>
  </cols>
  <sheetData>
    <row r="1" spans="1:28" ht="21" x14ac:dyDescent="0.25">
      <c r="A1" s="1" t="s">
        <v>31</v>
      </c>
      <c r="C1" t="s">
        <v>30</v>
      </c>
    </row>
    <row r="2" spans="1:28" x14ac:dyDescent="0.2">
      <c r="C2" s="3" t="s">
        <v>25</v>
      </c>
      <c r="D2" s="3"/>
      <c r="E2" s="3"/>
      <c r="F2" s="3"/>
      <c r="G2" s="3"/>
      <c r="H2" s="3"/>
      <c r="I2" s="3"/>
      <c r="J2" s="3"/>
      <c r="K2" s="3"/>
      <c r="L2" s="3"/>
      <c r="M2" s="3"/>
      <c r="N2" s="3"/>
      <c r="Q2" s="3" t="s">
        <v>26</v>
      </c>
      <c r="R2" s="3"/>
      <c r="S2" s="3"/>
      <c r="T2" s="3"/>
      <c r="U2" s="3"/>
      <c r="V2" s="3"/>
      <c r="W2" s="3"/>
      <c r="X2" s="3"/>
      <c r="Y2" s="3"/>
      <c r="Z2" s="3"/>
      <c r="AA2" s="3"/>
      <c r="AB2" s="3"/>
    </row>
    <row r="3" spans="1:28" x14ac:dyDescent="0.2">
      <c r="C3" s="2" t="s">
        <v>0</v>
      </c>
      <c r="D3" t="s">
        <v>1</v>
      </c>
      <c r="E3" t="s">
        <v>2</v>
      </c>
      <c r="F3" t="s">
        <v>3</v>
      </c>
      <c r="G3" t="s">
        <v>4</v>
      </c>
      <c r="H3" t="s">
        <v>5</v>
      </c>
      <c r="I3" t="s">
        <v>6</v>
      </c>
      <c r="J3" t="s">
        <v>7</v>
      </c>
      <c r="K3" t="s">
        <v>8</v>
      </c>
      <c r="L3" t="s">
        <v>9</v>
      </c>
      <c r="M3" t="s">
        <v>10</v>
      </c>
      <c r="N3" t="s">
        <v>11</v>
      </c>
      <c r="Q3" s="2" t="s">
        <v>0</v>
      </c>
      <c r="R3" t="s">
        <v>1</v>
      </c>
      <c r="S3" t="s">
        <v>2</v>
      </c>
      <c r="T3" t="s">
        <v>3</v>
      </c>
      <c r="U3" t="s">
        <v>4</v>
      </c>
      <c r="V3" t="s">
        <v>5</v>
      </c>
      <c r="W3" t="s">
        <v>6</v>
      </c>
      <c r="X3" t="s">
        <v>7</v>
      </c>
      <c r="Y3" t="s">
        <v>8</v>
      </c>
      <c r="Z3" t="s">
        <v>9</v>
      </c>
      <c r="AA3" t="s">
        <v>10</v>
      </c>
      <c r="AB3" t="s">
        <v>11</v>
      </c>
    </row>
    <row r="4" spans="1:28" x14ac:dyDescent="0.2">
      <c r="C4" s="2">
        <v>1</v>
      </c>
      <c r="D4">
        <v>15.634823486189505</v>
      </c>
      <c r="E4">
        <v>16.918393864058082</v>
      </c>
      <c r="F4">
        <v>12.427032713325513</v>
      </c>
      <c r="G4">
        <v>6.4440934559068648</v>
      </c>
      <c r="H4">
        <v>15.623832444253681</v>
      </c>
      <c r="I4">
        <v>8.7545806407318736</v>
      </c>
      <c r="J4">
        <v>4.7717538614848038</v>
      </c>
      <c r="K4">
        <v>5.8427810865382011</v>
      </c>
      <c r="L4">
        <v>4.0416817237798552</v>
      </c>
      <c r="M4">
        <v>1.9490481988199133</v>
      </c>
      <c r="N4">
        <v>0.69231631217283862</v>
      </c>
      <c r="Q4" s="2">
        <v>1</v>
      </c>
      <c r="R4">
        <v>8.2853738645026009</v>
      </c>
      <c r="S4">
        <v>8.4940166678071876</v>
      </c>
      <c r="T4">
        <v>9.7426586050923394</v>
      </c>
      <c r="U4">
        <v>8.5569895824864748</v>
      </c>
      <c r="V4">
        <v>8.926639728147526</v>
      </c>
      <c r="W4">
        <v>12.012943498296179</v>
      </c>
      <c r="X4">
        <v>8.8263327176541999</v>
      </c>
      <c r="Y4">
        <v>12.018444342945674</v>
      </c>
      <c r="Z4">
        <v>13.01214453690994</v>
      </c>
      <c r="AA4">
        <v>8.592431615434343</v>
      </c>
      <c r="AB4">
        <v>5.2590048369408198</v>
      </c>
    </row>
    <row r="5" spans="1:28" x14ac:dyDescent="0.2">
      <c r="C5" s="2">
        <v>2</v>
      </c>
      <c r="D5">
        <v>15.713184972349737</v>
      </c>
      <c r="E5">
        <v>16.710613917358064</v>
      </c>
      <c r="F5">
        <v>18.058961090655789</v>
      </c>
      <c r="G5">
        <v>13.367656133766145</v>
      </c>
      <c r="H5">
        <v>7.8105637282852474</v>
      </c>
      <c r="I5">
        <v>9.3620352365385351</v>
      </c>
      <c r="J5">
        <v>8.1475212704244413</v>
      </c>
      <c r="K5">
        <v>7.4362339028459195</v>
      </c>
      <c r="L5">
        <v>1.7545348750695495</v>
      </c>
      <c r="M5">
        <v>0.75285789116903912</v>
      </c>
      <c r="N5">
        <v>0.65801230858245885</v>
      </c>
      <c r="Q5" s="2">
        <v>2</v>
      </c>
      <c r="R5">
        <v>9.3100435434141584</v>
      </c>
      <c r="S5">
        <v>9.1837147281302975</v>
      </c>
      <c r="T5">
        <v>12.15574400498077</v>
      </c>
      <c r="U5">
        <v>10.246705171323001</v>
      </c>
      <c r="V5">
        <v>10.284886335464346</v>
      </c>
      <c r="W5">
        <v>9.6225326743002402</v>
      </c>
      <c r="X5">
        <v>36.478760366651123</v>
      </c>
      <c r="Y5">
        <v>10.26877847787001</v>
      </c>
      <c r="Z5">
        <v>11.299961783642441</v>
      </c>
      <c r="AA5">
        <v>4.7160566162101443</v>
      </c>
      <c r="AB5">
        <v>5.8955935452062285</v>
      </c>
    </row>
    <row r="6" spans="1:28" x14ac:dyDescent="0.2">
      <c r="C6" s="2">
        <v>3</v>
      </c>
      <c r="D6">
        <v>16.610267273723704</v>
      </c>
      <c r="E6">
        <v>10.691146629392065</v>
      </c>
      <c r="F6">
        <v>14.45699519717617</v>
      </c>
      <c r="G6">
        <v>13.544069483223355</v>
      </c>
      <c r="H6">
        <v>14.615905599776568</v>
      </c>
      <c r="I6">
        <v>2.0269903141979686</v>
      </c>
      <c r="J6">
        <v>4.7572252563595443</v>
      </c>
      <c r="K6">
        <v>5.6911797660690864</v>
      </c>
      <c r="L6">
        <v>1.8664162998051985</v>
      </c>
      <c r="M6">
        <v>2.7391544493910547</v>
      </c>
      <c r="N6">
        <v>0.61688382715223666</v>
      </c>
      <c r="Q6" s="2">
        <v>3</v>
      </c>
      <c r="R6">
        <v>8.0606772433281897</v>
      </c>
      <c r="S6">
        <v>24.377727742651384</v>
      </c>
      <c r="T6">
        <v>23.266149611839392</v>
      </c>
      <c r="U6">
        <v>10.865759835249493</v>
      </c>
      <c r="V6">
        <v>11.744036417291856</v>
      </c>
      <c r="W6">
        <v>3.1322169207870338</v>
      </c>
      <c r="X6">
        <v>10.542867699826898</v>
      </c>
      <c r="Y6">
        <v>13.304463264828405</v>
      </c>
      <c r="Z6">
        <v>9.1614934587451273</v>
      </c>
      <c r="AA6">
        <v>10.952647194088165</v>
      </c>
      <c r="AB6">
        <v>5.2805582745781114</v>
      </c>
    </row>
    <row r="7" spans="1:28" x14ac:dyDescent="0.2">
      <c r="C7" s="2">
        <v>4</v>
      </c>
      <c r="D7">
        <v>23.722023889335834</v>
      </c>
      <c r="E7">
        <v>15.120680466468627</v>
      </c>
      <c r="F7">
        <v>5.7294157439876301</v>
      </c>
      <c r="G7">
        <v>18.719523385873917</v>
      </c>
      <c r="H7">
        <v>13.276328145174542</v>
      </c>
      <c r="I7">
        <v>8.2742256666935763</v>
      </c>
      <c r="J7">
        <v>6.5409923000688757</v>
      </c>
      <c r="K7">
        <v>5.5157763616534439</v>
      </c>
      <c r="L7">
        <v>5.5317913433855468</v>
      </c>
      <c r="M7">
        <v>1.4846629639846238</v>
      </c>
      <c r="N7">
        <v>0.36597977753413363</v>
      </c>
      <c r="Q7" s="2">
        <v>4</v>
      </c>
      <c r="R7">
        <v>10.743809722704032</v>
      </c>
      <c r="S7">
        <v>9.571222334600888</v>
      </c>
      <c r="T7">
        <v>7.9704350896891949</v>
      </c>
      <c r="U7">
        <v>11.420498024454508</v>
      </c>
      <c r="V7">
        <v>10.950525966078724</v>
      </c>
      <c r="W7">
        <v>8.4211953556603252</v>
      </c>
      <c r="X7">
        <v>13.862806592622537</v>
      </c>
      <c r="Y7">
        <v>10.463664565667766</v>
      </c>
      <c r="Z7">
        <v>45.018437948538711</v>
      </c>
      <c r="AA7">
        <v>11.230868417204457</v>
      </c>
      <c r="AB7">
        <v>5.1127455130507498</v>
      </c>
    </row>
    <row r="8" spans="1:28" x14ac:dyDescent="0.2">
      <c r="C8" s="2">
        <v>5</v>
      </c>
      <c r="D8">
        <v>18.149953559252275</v>
      </c>
      <c r="E8">
        <v>15.758902362180521</v>
      </c>
      <c r="F8">
        <v>15.851930018798511</v>
      </c>
      <c r="G8">
        <v>16.453794799718903</v>
      </c>
      <c r="H8">
        <v>17.054740277088658</v>
      </c>
      <c r="I8">
        <v>9.2851047357632392</v>
      </c>
      <c r="J8">
        <v>5.8531881068090224</v>
      </c>
      <c r="K8">
        <v>4.6061752945237577</v>
      </c>
      <c r="L8">
        <v>1.5785135777561339</v>
      </c>
      <c r="M8">
        <v>1.4408995361802273</v>
      </c>
      <c r="N8">
        <v>1.0184183732457137</v>
      </c>
      <c r="Q8" s="2">
        <v>5</v>
      </c>
      <c r="R8">
        <v>16.255741347761578</v>
      </c>
      <c r="S8">
        <v>10.191206783818149</v>
      </c>
      <c r="T8">
        <v>9.8504065851759837</v>
      </c>
      <c r="U8">
        <v>12.708604985266348</v>
      </c>
      <c r="V8">
        <v>9.3750060699601203</v>
      </c>
      <c r="W8">
        <v>11.630397637567784</v>
      </c>
      <c r="X8">
        <v>11.050810043913346</v>
      </c>
      <c r="Y8">
        <v>9.5469161935434954</v>
      </c>
      <c r="Z8">
        <v>9.6289935149273376</v>
      </c>
      <c r="AA8">
        <v>10.796616285588941</v>
      </c>
      <c r="AB8">
        <v>9.4968266647549502</v>
      </c>
    </row>
    <row r="9" spans="1:28" x14ac:dyDescent="0.2">
      <c r="C9" s="2"/>
      <c r="Q9" s="2"/>
    </row>
    <row r="10" spans="1:28" x14ac:dyDescent="0.2">
      <c r="C10" t="s">
        <v>12</v>
      </c>
      <c r="Q10" t="s">
        <v>12</v>
      </c>
    </row>
    <row r="12" spans="1:28" x14ac:dyDescent="0.2">
      <c r="C12" t="s">
        <v>13</v>
      </c>
      <c r="D12">
        <f t="shared" ref="D12:N12" si="0">MAX(D4:D9)</f>
        <v>23.722023889335834</v>
      </c>
      <c r="E12">
        <f t="shared" si="0"/>
        <v>16.918393864058082</v>
      </c>
      <c r="F12">
        <f t="shared" si="0"/>
        <v>18.058961090655789</v>
      </c>
      <c r="G12">
        <f t="shared" si="0"/>
        <v>18.719523385873917</v>
      </c>
      <c r="H12">
        <f t="shared" si="0"/>
        <v>17.054740277088658</v>
      </c>
      <c r="I12">
        <f t="shared" si="0"/>
        <v>9.3620352365385351</v>
      </c>
      <c r="J12">
        <f t="shared" si="0"/>
        <v>8.1475212704244413</v>
      </c>
      <c r="K12">
        <f t="shared" si="0"/>
        <v>7.4362339028459195</v>
      </c>
      <c r="L12">
        <f t="shared" si="0"/>
        <v>5.5317913433855468</v>
      </c>
      <c r="M12">
        <f t="shared" si="0"/>
        <v>2.7391544493910547</v>
      </c>
      <c r="N12">
        <f t="shared" si="0"/>
        <v>1.0184183732457137</v>
      </c>
      <c r="Q12" t="s">
        <v>13</v>
      </c>
      <c r="R12">
        <f t="shared" ref="R12:AB12" si="1">MAX(R4:R9)</f>
        <v>16.255741347761578</v>
      </c>
      <c r="S12">
        <f t="shared" si="1"/>
        <v>24.377727742651384</v>
      </c>
      <c r="T12">
        <f t="shared" si="1"/>
        <v>23.266149611839392</v>
      </c>
      <c r="U12">
        <f t="shared" si="1"/>
        <v>12.708604985266348</v>
      </c>
      <c r="V12">
        <f t="shared" si="1"/>
        <v>11.744036417291856</v>
      </c>
      <c r="W12">
        <f t="shared" si="1"/>
        <v>12.012943498296179</v>
      </c>
      <c r="X12">
        <f t="shared" si="1"/>
        <v>36.478760366651123</v>
      </c>
      <c r="Y12">
        <f t="shared" si="1"/>
        <v>13.304463264828405</v>
      </c>
      <c r="Z12">
        <f t="shared" si="1"/>
        <v>45.018437948538711</v>
      </c>
      <c r="AA12">
        <f t="shared" si="1"/>
        <v>11.230868417204457</v>
      </c>
      <c r="AB12">
        <f t="shared" si="1"/>
        <v>9.4968266647549502</v>
      </c>
    </row>
    <row r="13" spans="1:28" x14ac:dyDescent="0.2">
      <c r="C13" t="s">
        <v>14</v>
      </c>
      <c r="D13">
        <f t="shared" ref="D13:N13" si="2">MIN(D4:D9)</f>
        <v>15.634823486189505</v>
      </c>
      <c r="E13">
        <f t="shared" si="2"/>
        <v>10.691146629392065</v>
      </c>
      <c r="F13">
        <f t="shared" si="2"/>
        <v>5.7294157439876301</v>
      </c>
      <c r="G13">
        <f t="shared" si="2"/>
        <v>6.4440934559068648</v>
      </c>
      <c r="H13">
        <f t="shared" si="2"/>
        <v>7.8105637282852474</v>
      </c>
      <c r="I13">
        <f t="shared" si="2"/>
        <v>2.0269903141979686</v>
      </c>
      <c r="J13">
        <f t="shared" si="2"/>
        <v>4.7572252563595443</v>
      </c>
      <c r="K13">
        <f t="shared" si="2"/>
        <v>4.6061752945237577</v>
      </c>
      <c r="L13">
        <f t="shared" si="2"/>
        <v>1.5785135777561339</v>
      </c>
      <c r="M13">
        <f t="shared" si="2"/>
        <v>0.75285789116903912</v>
      </c>
      <c r="N13">
        <f t="shared" si="2"/>
        <v>0.36597977753413363</v>
      </c>
      <c r="Q13" t="s">
        <v>14</v>
      </c>
      <c r="R13">
        <f t="shared" ref="R13:AB13" si="3">MIN(R4:R9)</f>
        <v>8.0606772433281897</v>
      </c>
      <c r="S13">
        <f t="shared" si="3"/>
        <v>8.4940166678071876</v>
      </c>
      <c r="T13">
        <f t="shared" si="3"/>
        <v>7.9704350896891949</v>
      </c>
      <c r="U13">
        <f t="shared" si="3"/>
        <v>8.5569895824864748</v>
      </c>
      <c r="V13">
        <f t="shared" si="3"/>
        <v>8.926639728147526</v>
      </c>
      <c r="W13">
        <f t="shared" si="3"/>
        <v>3.1322169207870338</v>
      </c>
      <c r="X13">
        <f t="shared" si="3"/>
        <v>8.8263327176541999</v>
      </c>
      <c r="Y13">
        <f t="shared" si="3"/>
        <v>9.5469161935434954</v>
      </c>
      <c r="Z13">
        <f t="shared" si="3"/>
        <v>9.1614934587451273</v>
      </c>
      <c r="AA13">
        <f t="shared" si="3"/>
        <v>4.7160566162101443</v>
      </c>
      <c r="AB13">
        <f t="shared" si="3"/>
        <v>5.1127455130507498</v>
      </c>
    </row>
    <row r="15" spans="1:28" x14ac:dyDescent="0.2">
      <c r="C15" t="s">
        <v>15</v>
      </c>
      <c r="D15">
        <f t="shared" ref="D15:N15" si="4">QUARTILE(D4:D9,1)</f>
        <v>15.713184972349737</v>
      </c>
      <c r="E15">
        <f t="shared" si="4"/>
        <v>15.120680466468627</v>
      </c>
      <c r="F15">
        <f t="shared" si="4"/>
        <v>12.427032713325513</v>
      </c>
      <c r="G15">
        <f t="shared" si="4"/>
        <v>13.367656133766145</v>
      </c>
      <c r="H15">
        <f t="shared" si="4"/>
        <v>13.276328145174542</v>
      </c>
      <c r="I15">
        <f t="shared" si="4"/>
        <v>8.2742256666935763</v>
      </c>
      <c r="J15">
        <f t="shared" si="4"/>
        <v>4.7717538614848038</v>
      </c>
      <c r="K15">
        <f t="shared" si="4"/>
        <v>5.5157763616534439</v>
      </c>
      <c r="L15">
        <f t="shared" si="4"/>
        <v>1.7545348750695495</v>
      </c>
      <c r="M15">
        <f t="shared" si="4"/>
        <v>1.4408995361802273</v>
      </c>
      <c r="N15">
        <f t="shared" si="4"/>
        <v>0.61688382715223666</v>
      </c>
      <c r="Q15" t="s">
        <v>15</v>
      </c>
      <c r="R15">
        <f t="shared" ref="R15:AB15" si="5">QUARTILE(R4:R9,1)</f>
        <v>8.2853738645026009</v>
      </c>
      <c r="S15">
        <f t="shared" si="5"/>
        <v>9.1837147281302975</v>
      </c>
      <c r="T15">
        <f t="shared" si="5"/>
        <v>9.7426586050923394</v>
      </c>
      <c r="U15">
        <f t="shared" si="5"/>
        <v>10.246705171323001</v>
      </c>
      <c r="V15">
        <f t="shared" si="5"/>
        <v>9.3750060699601203</v>
      </c>
      <c r="W15">
        <f t="shared" si="5"/>
        <v>8.4211953556603252</v>
      </c>
      <c r="X15">
        <f t="shared" si="5"/>
        <v>10.542867699826898</v>
      </c>
      <c r="Y15">
        <f t="shared" si="5"/>
        <v>10.26877847787001</v>
      </c>
      <c r="Z15">
        <f t="shared" si="5"/>
        <v>9.6289935149273376</v>
      </c>
      <c r="AA15">
        <f t="shared" si="5"/>
        <v>8.592431615434343</v>
      </c>
      <c r="AB15">
        <f t="shared" si="5"/>
        <v>5.2590048369408198</v>
      </c>
    </row>
    <row r="16" spans="1:28" x14ac:dyDescent="0.2">
      <c r="C16" t="s">
        <v>16</v>
      </c>
      <c r="D16">
        <f t="shared" ref="D16:N16" si="6">QUARTILE(D4:D9,3)</f>
        <v>18.149953559252275</v>
      </c>
      <c r="E16">
        <f t="shared" si="6"/>
        <v>16.710613917358064</v>
      </c>
      <c r="F16">
        <f t="shared" si="6"/>
        <v>15.851930018798511</v>
      </c>
      <c r="G16">
        <f t="shared" si="6"/>
        <v>16.453794799718903</v>
      </c>
      <c r="H16">
        <f t="shared" si="6"/>
        <v>15.623832444253681</v>
      </c>
      <c r="I16">
        <f t="shared" si="6"/>
        <v>9.2851047357632392</v>
      </c>
      <c r="J16">
        <f t="shared" si="6"/>
        <v>6.5409923000688757</v>
      </c>
      <c r="K16">
        <f t="shared" si="6"/>
        <v>5.8427810865382011</v>
      </c>
      <c r="L16">
        <f t="shared" si="6"/>
        <v>4.0416817237798552</v>
      </c>
      <c r="M16">
        <f t="shared" si="6"/>
        <v>1.9490481988199133</v>
      </c>
      <c r="N16">
        <f t="shared" si="6"/>
        <v>0.69231631217283862</v>
      </c>
      <c r="Q16" t="s">
        <v>16</v>
      </c>
      <c r="R16">
        <f t="shared" ref="R16:AB16" si="7">QUARTILE(R4:R9,3)</f>
        <v>10.743809722704032</v>
      </c>
      <c r="S16">
        <f t="shared" si="7"/>
        <v>10.191206783818149</v>
      </c>
      <c r="T16">
        <f t="shared" si="7"/>
        <v>12.15574400498077</v>
      </c>
      <c r="U16">
        <f t="shared" si="7"/>
        <v>11.420498024454508</v>
      </c>
      <c r="V16">
        <f t="shared" si="7"/>
        <v>10.950525966078724</v>
      </c>
      <c r="W16">
        <f t="shared" si="7"/>
        <v>11.630397637567784</v>
      </c>
      <c r="X16">
        <f t="shared" si="7"/>
        <v>13.862806592622537</v>
      </c>
      <c r="Y16">
        <f t="shared" si="7"/>
        <v>12.018444342945674</v>
      </c>
      <c r="Z16">
        <f t="shared" si="7"/>
        <v>13.01214453690994</v>
      </c>
      <c r="AA16">
        <f t="shared" si="7"/>
        <v>10.952647194088165</v>
      </c>
      <c r="AB16">
        <f t="shared" si="7"/>
        <v>5.8955935452062285</v>
      </c>
    </row>
    <row r="17" spans="3:28" x14ac:dyDescent="0.2">
      <c r="C17" t="s">
        <v>17</v>
      </c>
      <c r="D17">
        <f>D16-D15</f>
        <v>2.4367685869025379</v>
      </c>
      <c r="E17">
        <f t="shared" ref="E17:M17" si="8">E16-E15</f>
        <v>1.5899334508894363</v>
      </c>
      <c r="F17">
        <f t="shared" si="8"/>
        <v>3.4248973054729976</v>
      </c>
      <c r="G17">
        <f t="shared" si="8"/>
        <v>3.0861386659527579</v>
      </c>
      <c r="H17">
        <f t="shared" si="8"/>
        <v>2.347504299079139</v>
      </c>
      <c r="I17">
        <f t="shared" si="8"/>
        <v>1.010879069069663</v>
      </c>
      <c r="J17">
        <f t="shared" si="8"/>
        <v>1.7692384385840718</v>
      </c>
      <c r="K17">
        <f t="shared" si="8"/>
        <v>0.32700472488475718</v>
      </c>
      <c r="L17">
        <f t="shared" si="8"/>
        <v>2.2871468487103055</v>
      </c>
      <c r="M17">
        <f t="shared" si="8"/>
        <v>0.50814866263968606</v>
      </c>
      <c r="N17">
        <f>N16-N15</f>
        <v>7.5432485020601958E-2</v>
      </c>
      <c r="Q17" t="s">
        <v>17</v>
      </c>
      <c r="R17">
        <f>R16-R15</f>
        <v>2.4584358582014314</v>
      </c>
      <c r="S17">
        <f t="shared" ref="S17:AA17" si="9">S16-S15</f>
        <v>1.0074920556878517</v>
      </c>
      <c r="T17">
        <f t="shared" si="9"/>
        <v>2.4130853998884305</v>
      </c>
      <c r="U17">
        <f t="shared" si="9"/>
        <v>1.1737928531315074</v>
      </c>
      <c r="V17">
        <f t="shared" si="9"/>
        <v>1.5755198961186032</v>
      </c>
      <c r="W17">
        <f t="shared" si="9"/>
        <v>3.2092022819074586</v>
      </c>
      <c r="X17">
        <f t="shared" si="9"/>
        <v>3.3199388927956388</v>
      </c>
      <c r="Y17">
        <f t="shared" si="9"/>
        <v>1.7496658650756647</v>
      </c>
      <c r="Z17">
        <f t="shared" si="9"/>
        <v>3.3831510219826022</v>
      </c>
      <c r="AA17">
        <f t="shared" si="9"/>
        <v>2.3602155786538219</v>
      </c>
      <c r="AB17">
        <f>AB16-AB15</f>
        <v>0.6365887082654087</v>
      </c>
    </row>
    <row r="19" spans="3:28" x14ac:dyDescent="0.2">
      <c r="C19" t="s">
        <v>18</v>
      </c>
      <c r="D19" t="b">
        <f>D12&gt;(D16+(1.5*D17))</f>
        <v>1</v>
      </c>
      <c r="E19" t="b">
        <f t="shared" ref="E19:N19" si="10">E12&gt;(E16+(1.5*E17))</f>
        <v>0</v>
      </c>
      <c r="F19" t="b">
        <f t="shared" si="10"/>
        <v>0</v>
      </c>
      <c r="G19" t="b">
        <f t="shared" si="10"/>
        <v>0</v>
      </c>
      <c r="H19" t="b">
        <f t="shared" si="10"/>
        <v>0</v>
      </c>
      <c r="I19" t="b">
        <f t="shared" si="10"/>
        <v>0</v>
      </c>
      <c r="J19" t="b">
        <f t="shared" si="10"/>
        <v>0</v>
      </c>
      <c r="K19" t="b">
        <f t="shared" si="10"/>
        <v>1</v>
      </c>
      <c r="L19" t="b">
        <f t="shared" si="10"/>
        <v>0</v>
      </c>
      <c r="M19" t="b">
        <f t="shared" si="10"/>
        <v>1</v>
      </c>
      <c r="N19" t="b">
        <f t="shared" si="10"/>
        <v>1</v>
      </c>
      <c r="Q19" t="s">
        <v>18</v>
      </c>
      <c r="R19" t="b">
        <f>R12&gt;(R16+(1.5*R17))</f>
        <v>1</v>
      </c>
      <c r="S19" t="b">
        <f t="shared" ref="S19:AB19" si="11">S12&gt;(S16+(1.5*S17))</f>
        <v>1</v>
      </c>
      <c r="T19" t="b">
        <f t="shared" si="11"/>
        <v>1</v>
      </c>
      <c r="U19" t="b">
        <f t="shared" si="11"/>
        <v>0</v>
      </c>
      <c r="V19" t="b">
        <f t="shared" si="11"/>
        <v>0</v>
      </c>
      <c r="W19" t="b">
        <f t="shared" si="11"/>
        <v>0</v>
      </c>
      <c r="X19" t="b">
        <f t="shared" si="11"/>
        <v>1</v>
      </c>
      <c r="Y19" t="b">
        <f t="shared" si="11"/>
        <v>0</v>
      </c>
      <c r="Z19" t="b">
        <f t="shared" si="11"/>
        <v>1</v>
      </c>
      <c r="AA19" t="b">
        <f t="shared" si="11"/>
        <v>0</v>
      </c>
      <c r="AB19" t="b">
        <f t="shared" si="11"/>
        <v>1</v>
      </c>
    </row>
    <row r="20" spans="3:28" x14ac:dyDescent="0.2">
      <c r="C20" t="s">
        <v>19</v>
      </c>
      <c r="D20" t="b">
        <f>D13&lt;D15-(1.5*D17)</f>
        <v>0</v>
      </c>
      <c r="E20" t="b">
        <f t="shared" ref="E20:N20" si="12">E13&lt;E15-(1.5*E17)</f>
        <v>1</v>
      </c>
      <c r="F20" t="b">
        <f t="shared" si="12"/>
        <v>1</v>
      </c>
      <c r="G20" t="b">
        <f t="shared" si="12"/>
        <v>1</v>
      </c>
      <c r="H20" t="b">
        <f t="shared" si="12"/>
        <v>1</v>
      </c>
      <c r="I20" t="b">
        <f t="shared" si="12"/>
        <v>1</v>
      </c>
      <c r="J20" t="b">
        <f t="shared" si="12"/>
        <v>0</v>
      </c>
      <c r="K20" t="b">
        <f t="shared" si="12"/>
        <v>1</v>
      </c>
      <c r="L20" t="b">
        <f t="shared" si="12"/>
        <v>0</v>
      </c>
      <c r="M20" t="b">
        <f t="shared" si="12"/>
        <v>0</v>
      </c>
      <c r="N20" t="b">
        <f t="shared" si="12"/>
        <v>1</v>
      </c>
      <c r="Q20" t="s">
        <v>19</v>
      </c>
      <c r="R20" t="b">
        <f>R13&lt;R15-(1.5*R17)</f>
        <v>0</v>
      </c>
      <c r="S20" t="b">
        <f t="shared" ref="S20:AB20" si="13">S13&lt;S15-(1.5*S17)</f>
        <v>0</v>
      </c>
      <c r="T20" t="b">
        <f t="shared" si="13"/>
        <v>0</v>
      </c>
      <c r="U20" t="b">
        <f t="shared" si="13"/>
        <v>0</v>
      </c>
      <c r="V20" t="b">
        <f t="shared" si="13"/>
        <v>0</v>
      </c>
      <c r="W20" t="b">
        <f t="shared" si="13"/>
        <v>1</v>
      </c>
      <c r="X20" t="b">
        <f t="shared" si="13"/>
        <v>0</v>
      </c>
      <c r="Y20" t="b">
        <f t="shared" si="13"/>
        <v>0</v>
      </c>
      <c r="Z20" t="b">
        <f t="shared" si="13"/>
        <v>0</v>
      </c>
      <c r="AA20" t="b">
        <f t="shared" si="13"/>
        <v>1</v>
      </c>
      <c r="AB20" t="b">
        <f t="shared" si="13"/>
        <v>0</v>
      </c>
    </row>
    <row r="22" spans="3:28" x14ac:dyDescent="0.2">
      <c r="C22" t="s">
        <v>20</v>
      </c>
      <c r="D22">
        <f>D16+(1.5*D17)</f>
        <v>21.805106439606082</v>
      </c>
      <c r="E22">
        <f t="shared" ref="E22:N22" si="14">E16+(1.5*E17)</f>
        <v>19.095514093692216</v>
      </c>
      <c r="F22">
        <f t="shared" si="14"/>
        <v>20.989275977008006</v>
      </c>
      <c r="G22">
        <f t="shared" si="14"/>
        <v>21.083002798648039</v>
      </c>
      <c r="H22">
        <f t="shared" si="14"/>
        <v>19.145088892872391</v>
      </c>
      <c r="I22">
        <f t="shared" si="14"/>
        <v>10.801423339367734</v>
      </c>
      <c r="J22">
        <f t="shared" si="14"/>
        <v>9.1948499579449834</v>
      </c>
      <c r="K22">
        <f t="shared" si="14"/>
        <v>6.3332881738653368</v>
      </c>
      <c r="L22">
        <f t="shared" si="14"/>
        <v>7.4724019968453135</v>
      </c>
      <c r="M22">
        <f t="shared" si="14"/>
        <v>2.7112711927794422</v>
      </c>
      <c r="N22">
        <f t="shared" si="14"/>
        <v>0.8054650397037415</v>
      </c>
      <c r="Q22" t="s">
        <v>20</v>
      </c>
      <c r="R22">
        <f>R16+(1.5*R17)</f>
        <v>14.431463510006179</v>
      </c>
      <c r="S22">
        <f t="shared" ref="S22:AB22" si="15">S16+(1.5*S17)</f>
        <v>11.702444867349927</v>
      </c>
      <c r="T22">
        <f t="shared" si="15"/>
        <v>15.775372104813416</v>
      </c>
      <c r="U22">
        <f t="shared" si="15"/>
        <v>13.18118730415177</v>
      </c>
      <c r="V22">
        <f t="shared" si="15"/>
        <v>13.313805810256628</v>
      </c>
      <c r="W22">
        <f t="shared" si="15"/>
        <v>16.444201060428973</v>
      </c>
      <c r="X22">
        <f t="shared" si="15"/>
        <v>18.842714931815994</v>
      </c>
      <c r="Y22">
        <f t="shared" si="15"/>
        <v>14.642943140559172</v>
      </c>
      <c r="Z22">
        <f t="shared" si="15"/>
        <v>18.086871069883841</v>
      </c>
      <c r="AA22">
        <f t="shared" si="15"/>
        <v>14.492970562068898</v>
      </c>
      <c r="AB22">
        <f t="shared" si="15"/>
        <v>6.8504766076043415</v>
      </c>
    </row>
    <row r="23" spans="3:28" x14ac:dyDescent="0.2">
      <c r="C23" t="s">
        <v>21</v>
      </c>
      <c r="D23">
        <f>D15-(1.5*D17)</f>
        <v>12.05803209199593</v>
      </c>
      <c r="E23">
        <f t="shared" ref="E23:N23" si="16">E15-(1.5*E17)</f>
        <v>12.735780290134473</v>
      </c>
      <c r="F23">
        <f t="shared" si="16"/>
        <v>7.2896867551160165</v>
      </c>
      <c r="G23">
        <f t="shared" si="16"/>
        <v>8.7384481348370073</v>
      </c>
      <c r="H23">
        <f t="shared" si="16"/>
        <v>9.7550716965558344</v>
      </c>
      <c r="I23">
        <f t="shared" si="16"/>
        <v>6.7579070630890818</v>
      </c>
      <c r="J23">
        <f t="shared" si="16"/>
        <v>2.1178962036086961</v>
      </c>
      <c r="K23">
        <f t="shared" si="16"/>
        <v>5.0252692743263081</v>
      </c>
      <c r="L23">
        <f t="shared" si="16"/>
        <v>-1.6761853979959087</v>
      </c>
      <c r="M23">
        <f t="shared" si="16"/>
        <v>0.67867654222069818</v>
      </c>
      <c r="N23">
        <f t="shared" si="16"/>
        <v>0.50373509962133367</v>
      </c>
      <c r="Q23" t="s">
        <v>21</v>
      </c>
      <c r="R23">
        <f>R15-(1.5*R17)</f>
        <v>4.5977200772004538</v>
      </c>
      <c r="S23">
        <f t="shared" ref="S23:AB23" si="17">S15-(1.5*S17)</f>
        <v>7.67247664459852</v>
      </c>
      <c r="T23">
        <f t="shared" si="17"/>
        <v>6.1230305052596936</v>
      </c>
      <c r="U23">
        <f t="shared" si="17"/>
        <v>8.4860158916257404</v>
      </c>
      <c r="V23">
        <f t="shared" si="17"/>
        <v>7.0117262257822155</v>
      </c>
      <c r="W23">
        <f t="shared" si="17"/>
        <v>3.6073919327991373</v>
      </c>
      <c r="X23">
        <f t="shared" si="17"/>
        <v>5.5629593606334398</v>
      </c>
      <c r="Y23">
        <f t="shared" si="17"/>
        <v>7.6442796802565125</v>
      </c>
      <c r="Z23">
        <f t="shared" si="17"/>
        <v>4.5542669819534343</v>
      </c>
      <c r="AA23">
        <f t="shared" si="17"/>
        <v>5.0521082474536101</v>
      </c>
      <c r="AB23">
        <f t="shared" si="17"/>
        <v>4.3041217745427067</v>
      </c>
    </row>
    <row r="25" spans="3:28" x14ac:dyDescent="0.2">
      <c r="C25" t="s">
        <v>22</v>
      </c>
      <c r="Q25" t="s">
        <v>22</v>
      </c>
    </row>
    <row r="26" spans="3:28" x14ac:dyDescent="0.2">
      <c r="C26" s="2" t="s">
        <v>0</v>
      </c>
      <c r="D26" t="s">
        <v>1</v>
      </c>
      <c r="E26" t="s">
        <v>2</v>
      </c>
      <c r="F26" t="s">
        <v>3</v>
      </c>
      <c r="G26" t="s">
        <v>4</v>
      </c>
      <c r="H26" t="s">
        <v>5</v>
      </c>
      <c r="I26" t="s">
        <v>6</v>
      </c>
      <c r="J26" t="s">
        <v>7</v>
      </c>
      <c r="K26" t="s">
        <v>8</v>
      </c>
      <c r="L26" t="s">
        <v>9</v>
      </c>
      <c r="M26" t="s">
        <v>10</v>
      </c>
      <c r="N26" t="s">
        <v>11</v>
      </c>
      <c r="Q26" s="2" t="s">
        <v>0</v>
      </c>
      <c r="R26" t="s">
        <v>1</v>
      </c>
      <c r="S26" t="s">
        <v>2</v>
      </c>
      <c r="T26" t="s">
        <v>3</v>
      </c>
      <c r="U26" t="s">
        <v>4</v>
      </c>
      <c r="V26" t="s">
        <v>5</v>
      </c>
      <c r="W26" t="s">
        <v>6</v>
      </c>
      <c r="X26" t="s">
        <v>7</v>
      </c>
      <c r="Y26" t="s">
        <v>8</v>
      </c>
      <c r="Z26" t="s">
        <v>9</v>
      </c>
      <c r="AA26" t="s">
        <v>10</v>
      </c>
      <c r="AB26" t="s">
        <v>11</v>
      </c>
    </row>
    <row r="27" spans="3:28" x14ac:dyDescent="0.2">
      <c r="C27" s="2">
        <v>1</v>
      </c>
      <c r="D27">
        <v>15.634823486189505</v>
      </c>
      <c r="E27">
        <v>16.918393864058082</v>
      </c>
      <c r="F27">
        <v>12.427032713325513</v>
      </c>
      <c r="H27">
        <v>15.623832444253681</v>
      </c>
      <c r="I27">
        <v>8.7545806407318736</v>
      </c>
      <c r="J27">
        <v>4.7717538614848038</v>
      </c>
      <c r="K27">
        <v>5.8427810865382011</v>
      </c>
      <c r="L27">
        <v>4.0416817237798552</v>
      </c>
      <c r="M27">
        <v>1.9490481988199133</v>
      </c>
      <c r="N27">
        <v>0.69231631217283862</v>
      </c>
      <c r="Q27" s="2">
        <v>1</v>
      </c>
      <c r="R27">
        <v>8.2853738645026009</v>
      </c>
      <c r="S27">
        <v>8.4940166678071876</v>
      </c>
      <c r="T27">
        <v>9.7426586050923394</v>
      </c>
      <c r="U27">
        <v>8.5569895824864748</v>
      </c>
      <c r="V27">
        <v>8.926639728147526</v>
      </c>
      <c r="W27">
        <v>12.012943498296179</v>
      </c>
      <c r="X27">
        <v>8.8263327176541999</v>
      </c>
      <c r="Y27">
        <v>12.018444342945674</v>
      </c>
      <c r="Z27">
        <v>13.01214453690994</v>
      </c>
      <c r="AA27">
        <v>8.592431615434343</v>
      </c>
      <c r="AB27">
        <v>5.2590048369408198</v>
      </c>
    </row>
    <row r="28" spans="3:28" x14ac:dyDescent="0.2">
      <c r="C28" s="2">
        <v>2</v>
      </c>
      <c r="D28">
        <v>15.713184972349737</v>
      </c>
      <c r="E28">
        <v>16.710613917358064</v>
      </c>
      <c r="F28">
        <v>18.058961090655789</v>
      </c>
      <c r="G28">
        <v>13.367656133766145</v>
      </c>
      <c r="I28">
        <v>9.3620352365385351</v>
      </c>
      <c r="J28">
        <v>8.1475212704244413</v>
      </c>
      <c r="L28">
        <v>1.7545348750695495</v>
      </c>
      <c r="M28">
        <v>0.75285789116903912</v>
      </c>
      <c r="N28">
        <v>0.65801230858245885</v>
      </c>
      <c r="Q28" s="2">
        <v>2</v>
      </c>
      <c r="R28">
        <v>9.3100435434141584</v>
      </c>
      <c r="S28">
        <v>9.1837147281302975</v>
      </c>
      <c r="T28">
        <v>12.15574400498077</v>
      </c>
      <c r="U28">
        <v>10.246705171323001</v>
      </c>
      <c r="V28">
        <v>10.284886335464346</v>
      </c>
      <c r="W28">
        <v>9.6225326743002402</v>
      </c>
      <c r="Y28">
        <v>10.26877847787001</v>
      </c>
      <c r="Z28">
        <v>11.299961783642441</v>
      </c>
      <c r="AB28">
        <v>5.8955935452062285</v>
      </c>
    </row>
    <row r="29" spans="3:28" x14ac:dyDescent="0.2">
      <c r="C29" s="2">
        <v>3</v>
      </c>
      <c r="D29">
        <v>16.610267273723704</v>
      </c>
      <c r="F29">
        <v>14.45699519717617</v>
      </c>
      <c r="G29">
        <v>13.544069483223355</v>
      </c>
      <c r="H29">
        <v>14.615905599776568</v>
      </c>
      <c r="J29">
        <v>4.7572252563595443</v>
      </c>
      <c r="K29">
        <v>5.6911797660690864</v>
      </c>
      <c r="L29">
        <v>1.8664162998051985</v>
      </c>
      <c r="N29">
        <v>0.61688382715223666</v>
      </c>
      <c r="Q29" s="2">
        <v>3</v>
      </c>
      <c r="R29">
        <v>8.0606772433281897</v>
      </c>
      <c r="S29">
        <v>24.377727742651384</v>
      </c>
      <c r="U29">
        <v>10.865759835249493</v>
      </c>
      <c r="V29">
        <v>11.744036417291856</v>
      </c>
      <c r="X29">
        <v>10.542867699826898</v>
      </c>
      <c r="Y29">
        <v>13.304463264828405</v>
      </c>
      <c r="Z29">
        <v>9.1614934587451273</v>
      </c>
      <c r="AA29">
        <v>10.952647194088165</v>
      </c>
      <c r="AB29">
        <v>5.2805582745781114</v>
      </c>
    </row>
    <row r="30" spans="3:28" x14ac:dyDescent="0.2">
      <c r="C30" s="2">
        <v>4</v>
      </c>
      <c r="E30">
        <v>15.120680466468627</v>
      </c>
      <c r="G30">
        <v>18.719523385873917</v>
      </c>
      <c r="H30">
        <v>13.276328145174542</v>
      </c>
      <c r="I30">
        <v>8.2742256666935763</v>
      </c>
      <c r="J30">
        <v>6.5409923000688757</v>
      </c>
      <c r="K30">
        <v>5.5157763616534439</v>
      </c>
      <c r="L30">
        <v>5.5317913433855468</v>
      </c>
      <c r="M30">
        <v>1.4846629639846238</v>
      </c>
      <c r="Q30" s="2">
        <v>4</v>
      </c>
      <c r="R30">
        <v>10.743809722704032</v>
      </c>
      <c r="S30">
        <v>9.571222334600888</v>
      </c>
      <c r="T30">
        <v>7.9704350896891949</v>
      </c>
      <c r="U30">
        <v>11.420498024454508</v>
      </c>
      <c r="V30">
        <v>10.950525966078724</v>
      </c>
      <c r="W30">
        <v>8.4211953556603252</v>
      </c>
      <c r="X30">
        <v>13.862806592622537</v>
      </c>
      <c r="Y30">
        <v>10.463664565667766</v>
      </c>
      <c r="AA30">
        <v>11.230868417204457</v>
      </c>
      <c r="AB30">
        <v>5.1127455130507498</v>
      </c>
    </row>
    <row r="31" spans="3:28" x14ac:dyDescent="0.2">
      <c r="C31" s="2">
        <v>5</v>
      </c>
      <c r="D31">
        <v>18.149953559252275</v>
      </c>
      <c r="E31">
        <v>15.758902362180521</v>
      </c>
      <c r="F31">
        <v>15.851930018798511</v>
      </c>
      <c r="G31">
        <v>16.453794799718903</v>
      </c>
      <c r="H31">
        <v>17.054740277088658</v>
      </c>
      <c r="I31">
        <v>9.2851047357632392</v>
      </c>
      <c r="J31">
        <v>5.8531881068090224</v>
      </c>
      <c r="L31">
        <v>1.5785135777561339</v>
      </c>
      <c r="M31">
        <v>1.4408995361802273</v>
      </c>
      <c r="Q31" s="2">
        <v>5</v>
      </c>
      <c r="T31">
        <v>9.8504065851759837</v>
      </c>
      <c r="U31">
        <v>12.708604985266348</v>
      </c>
      <c r="V31">
        <v>9.3750060699601203</v>
      </c>
      <c r="W31">
        <v>11.630397637567784</v>
      </c>
      <c r="X31">
        <v>11.050810043913346</v>
      </c>
      <c r="Y31">
        <v>9.5469161935434954</v>
      </c>
      <c r="Z31">
        <v>9.6289935149273376</v>
      </c>
      <c r="AA31">
        <v>10.796616285588941</v>
      </c>
    </row>
    <row r="33" spans="3:28" x14ac:dyDescent="0.2">
      <c r="C33" t="s">
        <v>23</v>
      </c>
      <c r="D33">
        <f t="shared" ref="D33:N33" si="18">AVERAGE(D27:D31)</f>
        <v>16.527057322878804</v>
      </c>
      <c r="E33">
        <f t="shared" si="18"/>
        <v>16.127147652516324</v>
      </c>
      <c r="F33">
        <f t="shared" si="18"/>
        <v>15.198729754988996</v>
      </c>
      <c r="G33">
        <f t="shared" si="18"/>
        <v>15.52126095064558</v>
      </c>
      <c r="H33">
        <f t="shared" si="18"/>
        <v>15.142701616573362</v>
      </c>
      <c r="I33">
        <f t="shared" si="18"/>
        <v>8.9189865699318069</v>
      </c>
      <c r="J33">
        <f t="shared" si="18"/>
        <v>6.014136159029337</v>
      </c>
      <c r="K33">
        <f t="shared" si="18"/>
        <v>5.6832457380869101</v>
      </c>
      <c r="L33">
        <f t="shared" si="18"/>
        <v>2.9545875639592567</v>
      </c>
      <c r="M33">
        <f t="shared" si="18"/>
        <v>1.4068671475384509</v>
      </c>
      <c r="N33">
        <f t="shared" si="18"/>
        <v>0.65573748263584475</v>
      </c>
      <c r="Q33" t="s">
        <v>23</v>
      </c>
      <c r="R33">
        <f t="shared" ref="R33:AB33" si="19">AVERAGE(R27:R31)</f>
        <v>9.0999760934872462</v>
      </c>
      <c r="S33">
        <f t="shared" si="19"/>
        <v>12.906670368297441</v>
      </c>
      <c r="T33">
        <f t="shared" si="19"/>
        <v>9.9298110712345711</v>
      </c>
      <c r="U33">
        <f t="shared" si="19"/>
        <v>10.759711519755964</v>
      </c>
      <c r="V33">
        <f t="shared" si="19"/>
        <v>10.256218903388515</v>
      </c>
      <c r="W33">
        <f t="shared" si="19"/>
        <v>10.421767291456131</v>
      </c>
      <c r="X33">
        <f t="shared" si="19"/>
        <v>11.070704263504243</v>
      </c>
      <c r="Y33">
        <f t="shared" si="19"/>
        <v>11.12045336897107</v>
      </c>
      <c r="Z33">
        <f t="shared" si="19"/>
        <v>10.775648323556211</v>
      </c>
      <c r="AA33">
        <f t="shared" si="19"/>
        <v>10.393140878078976</v>
      </c>
      <c r="AB33">
        <f t="shared" si="19"/>
        <v>5.3869755424439774</v>
      </c>
    </row>
    <row r="34" spans="3:28" x14ac:dyDescent="0.2">
      <c r="C34" t="s">
        <v>24</v>
      </c>
      <c r="D34">
        <f t="shared" ref="D34:N34" si="20">STDEV(D27:D31)</f>
        <v>1.1689290700243251</v>
      </c>
      <c r="E34">
        <f t="shared" si="20"/>
        <v>0.83965950240416387</v>
      </c>
      <c r="F34">
        <f t="shared" si="20"/>
        <v>2.3692522395044739</v>
      </c>
      <c r="G34">
        <f t="shared" si="20"/>
        <v>2.5590233677709713</v>
      </c>
      <c r="H34">
        <f t="shared" si="20"/>
        <v>1.5966885201048375</v>
      </c>
      <c r="I34">
        <f t="shared" si="20"/>
        <v>0.50763522475443079</v>
      </c>
      <c r="J34">
        <f t="shared" si="20"/>
        <v>1.4122811771110919</v>
      </c>
      <c r="K34">
        <f t="shared" si="20"/>
        <v>0.16364667465077132</v>
      </c>
      <c r="L34">
        <f t="shared" si="20"/>
        <v>1.7565289497153345</v>
      </c>
      <c r="M34">
        <f t="shared" si="20"/>
        <v>0.49291608221506128</v>
      </c>
      <c r="N34">
        <f t="shared" si="20"/>
        <v>3.7767659100232526E-2</v>
      </c>
      <c r="Q34" t="s">
        <v>24</v>
      </c>
      <c r="R34">
        <f t="shared" ref="R34:AB34" si="21">STDEV(R27:R31)</f>
        <v>1.223388222039028</v>
      </c>
      <c r="S34">
        <f t="shared" si="21"/>
        <v>7.660336856177036</v>
      </c>
      <c r="T34">
        <f t="shared" si="21"/>
        <v>1.7161257510821963</v>
      </c>
      <c r="U34">
        <f t="shared" si="21"/>
        <v>1.5298063796099006</v>
      </c>
      <c r="V34">
        <f t="shared" si="21"/>
        <v>1.1446398903884851</v>
      </c>
      <c r="W34">
        <f t="shared" si="21"/>
        <v>1.6964367635635627</v>
      </c>
      <c r="X34">
        <f t="shared" si="21"/>
        <v>2.0906176336206737</v>
      </c>
      <c r="Y34">
        <f t="shared" si="21"/>
        <v>1.5173190097398657</v>
      </c>
      <c r="Z34">
        <f t="shared" si="21"/>
        <v>1.7509171972158117</v>
      </c>
      <c r="AA34">
        <f t="shared" si="21"/>
        <v>1.2138342831022446</v>
      </c>
      <c r="AB34">
        <f t="shared" si="21"/>
        <v>0.34717695685912253</v>
      </c>
    </row>
    <row r="36" spans="3:28" x14ac:dyDescent="0.2">
      <c r="C36" t="s">
        <v>28</v>
      </c>
      <c r="E36">
        <f>TTEST($D27:$D31,E27:E31,2,2)</f>
        <v>0.59849569088249766</v>
      </c>
      <c r="F36">
        <f t="shared" ref="F36:N36" si="22">TTEST($D27:$D31,F27:F31,2,2)</f>
        <v>0.35343582003118457</v>
      </c>
      <c r="G36">
        <f t="shared" si="22"/>
        <v>0.50146119515452514</v>
      </c>
      <c r="H36">
        <f t="shared" si="22"/>
        <v>0.21128103277405891</v>
      </c>
      <c r="I36">
        <f t="shared" si="22"/>
        <v>2.0906585408949705E-5</v>
      </c>
      <c r="J36">
        <f t="shared" si="22"/>
        <v>6.6087683437758307E-6</v>
      </c>
      <c r="K36">
        <f t="shared" si="22"/>
        <v>1.9797765206546378E-5</v>
      </c>
      <c r="L36">
        <f t="shared" si="22"/>
        <v>3.3424579371691749E-6</v>
      </c>
      <c r="M36">
        <f t="shared" si="22"/>
        <v>3.5790261547619595E-7</v>
      </c>
      <c r="N36">
        <f t="shared" si="22"/>
        <v>2.9262065621110671E-6</v>
      </c>
      <c r="Q36" t="s">
        <v>28</v>
      </c>
      <c r="S36">
        <f>TTEST($R27:$R31,S27:S31,2,2)</f>
        <v>0.36428040745429763</v>
      </c>
      <c r="T36">
        <f t="shared" ref="T36:AB36" si="23">TTEST($R27:$R31,T27:T31,2,2)</f>
        <v>0.46096312601007383</v>
      </c>
      <c r="U36">
        <f t="shared" si="23"/>
        <v>0.12200113668546822</v>
      </c>
      <c r="V36">
        <f t="shared" si="23"/>
        <v>0.18716126445249018</v>
      </c>
      <c r="W36">
        <f t="shared" si="23"/>
        <v>0.25313684765026873</v>
      </c>
      <c r="X36">
        <f t="shared" si="23"/>
        <v>0.15482333138739354</v>
      </c>
      <c r="Y36">
        <f t="shared" si="23"/>
        <v>6.8306727687763233E-2</v>
      </c>
      <c r="Z36">
        <f t="shared" si="23"/>
        <v>0.16769795841654889</v>
      </c>
      <c r="AA36">
        <f t="shared" si="23"/>
        <v>0.1840994327733477</v>
      </c>
      <c r="AB36">
        <f t="shared" si="23"/>
        <v>1.1115170115412994E-3</v>
      </c>
    </row>
    <row r="37" spans="3:28" x14ac:dyDescent="0.2">
      <c r="I37" t="s">
        <v>27</v>
      </c>
      <c r="J37" t="s">
        <v>27</v>
      </c>
      <c r="K37" t="s">
        <v>27</v>
      </c>
      <c r="L37" t="s">
        <v>27</v>
      </c>
      <c r="M37" t="s">
        <v>27</v>
      </c>
      <c r="N37" t="s">
        <v>27</v>
      </c>
      <c r="AB37" t="s">
        <v>29</v>
      </c>
    </row>
  </sheetData>
  <mergeCells count="2">
    <mergeCell ref="C2:N2"/>
    <mergeCell ref="Q2:AB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Elizabeth R. Gavis</cp:lastModifiedBy>
  <dcterms:created xsi:type="dcterms:W3CDTF">2019-08-22T20:34:48Z</dcterms:created>
  <dcterms:modified xsi:type="dcterms:W3CDTF">2019-12-18T19:53:49Z</dcterms:modified>
</cp:coreProperties>
</file>