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3B4B135E-291A-7C40-A3C1-50E114C1607C}" xr6:coauthVersionLast="45" xr6:coauthVersionMax="45" xr10:uidLastSave="{00000000-0000-0000-0000-000000000000}"/>
  <bookViews>
    <workbookView xWindow="3300" yWindow="1680" windowWidth="27760" windowHeight="147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Z44" i="1"/>
  <c r="AA44" i="1"/>
  <c r="AB44" i="1"/>
  <c r="S44" i="1"/>
  <c r="N44" i="1"/>
  <c r="M44" i="1"/>
  <c r="L44" i="1"/>
  <c r="K44" i="1"/>
  <c r="J44" i="1"/>
  <c r="I44" i="1"/>
  <c r="H44" i="1"/>
  <c r="G44" i="1"/>
  <c r="F44" i="1"/>
  <c r="E44" i="1"/>
  <c r="AB42" i="1"/>
  <c r="AA42" i="1"/>
  <c r="Z42" i="1"/>
  <c r="Y42" i="1"/>
  <c r="X42" i="1"/>
  <c r="W42" i="1"/>
  <c r="V42" i="1"/>
  <c r="U42" i="1"/>
  <c r="T42" i="1"/>
  <c r="S42" i="1"/>
  <c r="R42" i="1"/>
  <c r="AB41" i="1"/>
  <c r="AA41" i="1"/>
  <c r="Z41" i="1"/>
  <c r="Y41" i="1"/>
  <c r="X41" i="1"/>
  <c r="W41" i="1"/>
  <c r="V41" i="1"/>
  <c r="U41" i="1"/>
  <c r="T41" i="1"/>
  <c r="S41" i="1"/>
  <c r="R41" i="1"/>
  <c r="AB19" i="1"/>
  <c r="AB27" i="1" s="1"/>
  <c r="AB20" i="1"/>
  <c r="AB21" i="1"/>
  <c r="AB24" i="1" s="1"/>
  <c r="AA19" i="1"/>
  <c r="AA20" i="1"/>
  <c r="AA21" i="1" s="1"/>
  <c r="Z19" i="1"/>
  <c r="Z27" i="1" s="1"/>
  <c r="Z20" i="1"/>
  <c r="Z26" i="1" s="1"/>
  <c r="Z21" i="1"/>
  <c r="Z24" i="1" s="1"/>
  <c r="Y19" i="1"/>
  <c r="Y20" i="1"/>
  <c r="Y21" i="1" s="1"/>
  <c r="X19" i="1"/>
  <c r="X27" i="1" s="1"/>
  <c r="X20" i="1"/>
  <c r="X21" i="1"/>
  <c r="X26" i="1" s="1"/>
  <c r="W19" i="1"/>
  <c r="W27" i="1" s="1"/>
  <c r="W20" i="1"/>
  <c r="W21" i="1" s="1"/>
  <c r="W24" i="1" s="1"/>
  <c r="V19" i="1"/>
  <c r="V27" i="1" s="1"/>
  <c r="V20" i="1"/>
  <c r="V21" i="1"/>
  <c r="V26" i="1" s="1"/>
  <c r="U19" i="1"/>
  <c r="U20" i="1"/>
  <c r="U21" i="1" s="1"/>
  <c r="T19" i="1"/>
  <c r="T27" i="1" s="1"/>
  <c r="T20" i="1"/>
  <c r="T21" i="1"/>
  <c r="T24" i="1" s="1"/>
  <c r="S19" i="1"/>
  <c r="S27" i="1" s="1"/>
  <c r="S20" i="1"/>
  <c r="S21" i="1" s="1"/>
  <c r="R19" i="1"/>
  <c r="R27" i="1" s="1"/>
  <c r="R20" i="1"/>
  <c r="R26" i="1" s="1"/>
  <c r="R21" i="1"/>
  <c r="R24" i="1" s="1"/>
  <c r="AB17" i="1"/>
  <c r="AA17" i="1"/>
  <c r="Z17" i="1"/>
  <c r="Y17" i="1"/>
  <c r="Y24" i="1" s="1"/>
  <c r="X17" i="1"/>
  <c r="W17" i="1"/>
  <c r="V17" i="1"/>
  <c r="U17" i="1"/>
  <c r="T17" i="1"/>
  <c r="S17" i="1"/>
  <c r="R17" i="1"/>
  <c r="AB16" i="1"/>
  <c r="AB23" i="1" s="1"/>
  <c r="AA16" i="1"/>
  <c r="Z16" i="1"/>
  <c r="Z23" i="1"/>
  <c r="Y16" i="1"/>
  <c r="X16" i="1"/>
  <c r="X23" i="1" s="1"/>
  <c r="W16" i="1"/>
  <c r="V16" i="1"/>
  <c r="V23" i="1"/>
  <c r="U16" i="1"/>
  <c r="T16" i="1"/>
  <c r="T23" i="1" s="1"/>
  <c r="S16" i="1"/>
  <c r="R16" i="1"/>
  <c r="R2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/>
  <c r="N19" i="1"/>
  <c r="N20" i="1"/>
  <c r="N21" i="1" s="1"/>
  <c r="M19" i="1"/>
  <c r="M27" i="1" s="1"/>
  <c r="M20" i="1"/>
  <c r="M21" i="1" s="1"/>
  <c r="L19" i="1"/>
  <c r="L20" i="1"/>
  <c r="K19" i="1"/>
  <c r="K20" i="1"/>
  <c r="K21" i="1" s="1"/>
  <c r="J19" i="1"/>
  <c r="J20" i="1"/>
  <c r="I19" i="1"/>
  <c r="I27" i="1" s="1"/>
  <c r="I20" i="1"/>
  <c r="I21" i="1" s="1"/>
  <c r="H19" i="1"/>
  <c r="H27" i="1" s="1"/>
  <c r="H20" i="1"/>
  <c r="H21" i="1" s="1"/>
  <c r="H24" i="1" s="1"/>
  <c r="G19" i="1"/>
  <c r="G20" i="1"/>
  <c r="G21" i="1" s="1"/>
  <c r="F19" i="1"/>
  <c r="F20" i="1"/>
  <c r="E19" i="1"/>
  <c r="E27" i="1" s="1"/>
  <c r="E20" i="1"/>
  <c r="E21" i="1" s="1"/>
  <c r="D19" i="1"/>
  <c r="D20" i="1"/>
  <c r="N17" i="1"/>
  <c r="M17" i="1"/>
  <c r="M24" i="1" s="1"/>
  <c r="L17" i="1"/>
  <c r="K17" i="1"/>
  <c r="K24" i="1" s="1"/>
  <c r="J17" i="1"/>
  <c r="I17" i="1"/>
  <c r="I24" i="1" s="1"/>
  <c r="H17" i="1"/>
  <c r="G17" i="1"/>
  <c r="F17" i="1"/>
  <c r="E17" i="1"/>
  <c r="E24" i="1" s="1"/>
  <c r="D17" i="1"/>
  <c r="N16" i="1"/>
  <c r="N23" i="1" s="1"/>
  <c r="M16" i="1"/>
  <c r="L16" i="1"/>
  <c r="K16" i="1"/>
  <c r="J16" i="1"/>
  <c r="I16" i="1"/>
  <c r="H16" i="1"/>
  <c r="H23" i="1" s="1"/>
  <c r="G16" i="1"/>
  <c r="F16" i="1"/>
  <c r="E16" i="1"/>
  <c r="D16" i="1"/>
  <c r="AA27" i="1" l="1"/>
  <c r="N24" i="1"/>
  <c r="N26" i="1"/>
  <c r="AA24" i="1"/>
  <c r="AA26" i="1"/>
  <c r="J27" i="1"/>
  <c r="U24" i="1"/>
  <c r="K26" i="1"/>
  <c r="K23" i="1"/>
  <c r="U27" i="1"/>
  <c r="N27" i="1"/>
  <c r="G23" i="1"/>
  <c r="G26" i="1"/>
  <c r="G27" i="1"/>
  <c r="K27" i="1"/>
  <c r="J23" i="1"/>
  <c r="G24" i="1"/>
  <c r="D26" i="1"/>
  <c r="S24" i="1"/>
  <c r="S26" i="1"/>
  <c r="Y27" i="1"/>
  <c r="F23" i="1"/>
  <c r="F26" i="1"/>
  <c r="D23" i="1"/>
  <c r="E26" i="1"/>
  <c r="E23" i="1"/>
  <c r="I23" i="1"/>
  <c r="I26" i="1"/>
  <c r="M26" i="1"/>
  <c r="M23" i="1"/>
  <c r="Y23" i="1"/>
  <c r="T26" i="1"/>
  <c r="U23" i="1"/>
  <c r="V24" i="1"/>
  <c r="AB26" i="1"/>
  <c r="H26" i="1"/>
  <c r="D21" i="1"/>
  <c r="D24" i="1" s="1"/>
  <c r="F21" i="1"/>
  <c r="F24" i="1" s="1"/>
  <c r="J21" i="1"/>
  <c r="J24" i="1" s="1"/>
  <c r="L21" i="1"/>
  <c r="L24" i="1" s="1"/>
  <c r="U26" i="1"/>
  <c r="W26" i="1"/>
  <c r="S23" i="1"/>
  <c r="W23" i="1"/>
  <c r="AA23" i="1"/>
  <c r="X24" i="1"/>
  <c r="Y26" i="1"/>
  <c r="L23" i="1" l="1"/>
  <c r="F27" i="1"/>
  <c r="L27" i="1"/>
  <c r="L26" i="1"/>
  <c r="D27" i="1"/>
  <c r="J26" i="1"/>
</calcChain>
</file>

<file path=xl/sharedStrings.xml><?xml version="1.0" encoding="utf-8"?>
<sst xmlns="http://schemas.openxmlformats.org/spreadsheetml/2006/main" count="91" uniqueCount="33">
  <si>
    <t>Sample</t>
  </si>
  <si>
    <t>nc2</t>
  </si>
  <si>
    <t>nc3</t>
  </si>
  <si>
    <t>nc4</t>
  </si>
  <si>
    <t>nc5</t>
  </si>
  <si>
    <t>nc6</t>
  </si>
  <si>
    <t>nc7</t>
  </si>
  <si>
    <t>nc8</t>
  </si>
  <si>
    <t>nc9</t>
  </si>
  <si>
    <t>nc10</t>
  </si>
  <si>
    <t>nc11</t>
  </si>
  <si>
    <t>nc12</t>
  </si>
  <si>
    <t>Remove outliers based on interquartile range</t>
  </si>
  <si>
    <t>Max</t>
  </si>
  <si>
    <t>Min</t>
  </si>
  <si>
    <t>Q1</t>
  </si>
  <si>
    <t>Q3</t>
  </si>
  <si>
    <t>IQR</t>
  </si>
  <si>
    <t>High outlier?</t>
  </si>
  <si>
    <t>Low outlier?</t>
  </si>
  <si>
    <t>High outliers above</t>
  </si>
  <si>
    <t>Low outliers below</t>
  </si>
  <si>
    <t>Data Minus Outliers</t>
  </si>
  <si>
    <t>Avg</t>
  </si>
  <si>
    <t>StDev</t>
  </si>
  <si>
    <t>P-value vs nc2</t>
  </si>
  <si>
    <t>*</t>
  </si>
  <si>
    <t>**</t>
  </si>
  <si>
    <t>***</t>
  </si>
  <si>
    <t>(asterisks indicate values that are significantly higher than nc2)</t>
  </si>
  <si>
    <t>% of unlocalized oskar particles colocalized with DCP1</t>
  </si>
  <si>
    <t>% of localized oskar particles colocalized with DCP1</t>
  </si>
  <si>
    <t>Figure 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</si>
</sst>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workbookViewId="0"/>
  </sheetViews>
  <sheetFormatPr baseColWidth="10" defaultRowHeight="16" x14ac:dyDescent="0.2"/>
  <cols>
    <col min="3" max="3" width="17.33203125" customWidth="1"/>
    <col min="17" max="17" width="18.33203125" customWidth="1"/>
  </cols>
  <sheetData>
    <row r="1" spans="1:28" ht="21" x14ac:dyDescent="0.25">
      <c r="A1" s="1" t="s">
        <v>32</v>
      </c>
    </row>
    <row r="2" spans="1:28" x14ac:dyDescent="0.2">
      <c r="C2" s="3" t="s">
        <v>31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" t="s">
        <v>30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">
      <c r="C3" s="2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Q3" s="2" t="s">
        <v>0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7</v>
      </c>
      <c r="Y3" t="s">
        <v>8</v>
      </c>
      <c r="Z3" t="s">
        <v>9</v>
      </c>
      <c r="AA3" t="s">
        <v>10</v>
      </c>
      <c r="AB3" t="s">
        <v>11</v>
      </c>
    </row>
    <row r="4" spans="1:28" x14ac:dyDescent="0.2">
      <c r="C4" s="2">
        <v>1</v>
      </c>
      <c r="D4">
        <v>27.330063069376301</v>
      </c>
      <c r="E4">
        <v>20.780051150895101</v>
      </c>
      <c r="F4">
        <v>16.211675766484699</v>
      </c>
      <c r="G4">
        <v>28.8082083662194</v>
      </c>
      <c r="H4">
        <v>27.644096250699501</v>
      </c>
      <c r="I4">
        <v>28.8218793828892</v>
      </c>
      <c r="J4">
        <v>25.616438356164402</v>
      </c>
      <c r="K4">
        <v>31.645039765592301</v>
      </c>
      <c r="L4">
        <v>40.717948717948701</v>
      </c>
      <c r="M4">
        <v>36.370777690494897</v>
      </c>
      <c r="N4">
        <v>42.941176470588204</v>
      </c>
      <c r="Q4" s="2">
        <v>1</v>
      </c>
      <c r="R4">
        <v>19.478527607362</v>
      </c>
      <c r="S4">
        <v>20.065789473684202</v>
      </c>
      <c r="T4">
        <v>7.3684210526315796</v>
      </c>
      <c r="U4">
        <v>25.2777777777778</v>
      </c>
      <c r="V4">
        <v>18.315789473684202</v>
      </c>
      <c r="W4">
        <v>15.568181818181801</v>
      </c>
      <c r="X4">
        <v>12.8164556962025</v>
      </c>
      <c r="Y4">
        <v>17.096774193548399</v>
      </c>
      <c r="Z4">
        <v>27.607361963190201</v>
      </c>
      <c r="AA4">
        <v>24.6376811594203</v>
      </c>
      <c r="AB4">
        <v>37.142857142857103</v>
      </c>
    </row>
    <row r="5" spans="1:28" x14ac:dyDescent="0.2">
      <c r="C5" s="2">
        <v>2</v>
      </c>
      <c r="D5">
        <v>27.211796246648799</v>
      </c>
      <c r="E5">
        <v>22.1598877980365</v>
      </c>
      <c r="F5">
        <v>35.609756097560997</v>
      </c>
      <c r="G5">
        <v>24.1167434715822</v>
      </c>
      <c r="H5">
        <v>30.816170861937501</v>
      </c>
      <c r="I5">
        <v>25.5598831548199</v>
      </c>
      <c r="J5">
        <v>28.673196794300999</v>
      </c>
      <c r="K5">
        <v>33.827893175074202</v>
      </c>
      <c r="L5">
        <v>39.691289966923897</v>
      </c>
      <c r="M5">
        <v>39.822222222222202</v>
      </c>
      <c r="N5">
        <v>32.550103662750502</v>
      </c>
      <c r="Q5" s="2">
        <v>2</v>
      </c>
      <c r="R5">
        <v>25.9825327510917</v>
      </c>
      <c r="S5">
        <v>17.176128093158699</v>
      </c>
      <c r="T5">
        <v>23.421052631578998</v>
      </c>
      <c r="U5">
        <v>14.939759036144601</v>
      </c>
      <c r="V5">
        <v>9.0163934426229506</v>
      </c>
      <c r="W5">
        <v>14.751552795031101</v>
      </c>
      <c r="X5">
        <v>14.713896457765699</v>
      </c>
      <c r="Y5">
        <v>14.9732620320856</v>
      </c>
      <c r="Z5">
        <v>30.370370370370399</v>
      </c>
      <c r="AA5">
        <v>46.039603960396001</v>
      </c>
      <c r="AB5">
        <v>22.6086956521739</v>
      </c>
    </row>
    <row r="6" spans="1:28" x14ac:dyDescent="0.2">
      <c r="C6" s="2">
        <v>3</v>
      </c>
      <c r="D6">
        <v>27.073403241182099</v>
      </c>
      <c r="E6">
        <v>37.9406307977737</v>
      </c>
      <c r="F6">
        <v>23.144104803493502</v>
      </c>
      <c r="G6">
        <v>30.1829268292683</v>
      </c>
      <c r="H6">
        <v>39.384846211552897</v>
      </c>
      <c r="I6">
        <v>43.593833067517302</v>
      </c>
      <c r="J6">
        <v>16.972972972973</v>
      </c>
      <c r="K6">
        <v>38.435754189944099</v>
      </c>
      <c r="L6">
        <v>49.234488315874302</v>
      </c>
      <c r="M6">
        <v>72.166246851385395</v>
      </c>
      <c r="N6">
        <v>43.3734939759036</v>
      </c>
      <c r="Q6" s="2">
        <v>3</v>
      </c>
      <c r="R6">
        <v>25.663716814159301</v>
      </c>
      <c r="S6">
        <v>17.832167832167801</v>
      </c>
      <c r="T6">
        <v>30.108991825613099</v>
      </c>
      <c r="U6">
        <v>25.732217573221799</v>
      </c>
      <c r="V6">
        <v>25.078369905956102</v>
      </c>
      <c r="W6">
        <v>21.481481481481499</v>
      </c>
      <c r="X6">
        <v>5.6603773584905701</v>
      </c>
      <c r="Y6">
        <v>29.2906178489703</v>
      </c>
      <c r="Z6">
        <v>32.5842696629214</v>
      </c>
      <c r="AA6">
        <v>34.090909090909101</v>
      </c>
      <c r="AB6">
        <v>42.857142857142897</v>
      </c>
    </row>
    <row r="7" spans="1:28" x14ac:dyDescent="0.2">
      <c r="C7" s="2">
        <v>4</v>
      </c>
      <c r="D7">
        <v>22.402597402597401</v>
      </c>
      <c r="E7">
        <v>28.4962406015038</v>
      </c>
      <c r="F7">
        <v>25.932350390286199</v>
      </c>
      <c r="G7">
        <v>35.6194690265487</v>
      </c>
      <c r="H7">
        <v>28.096885813148798</v>
      </c>
      <c r="I7">
        <v>37.937273823884198</v>
      </c>
      <c r="J7">
        <v>49.533954727030597</v>
      </c>
      <c r="K7">
        <v>41.126158232359202</v>
      </c>
      <c r="L7">
        <v>47.941567065073002</v>
      </c>
      <c r="M7">
        <v>40.079103493737598</v>
      </c>
      <c r="N7">
        <v>44.5414847161572</v>
      </c>
      <c r="Q7" s="2">
        <v>4</v>
      </c>
      <c r="R7">
        <v>28.3292978208232</v>
      </c>
      <c r="S7">
        <v>19.047619047619001</v>
      </c>
      <c r="T7">
        <v>28.8782816229117</v>
      </c>
      <c r="U7">
        <v>24.235807860262</v>
      </c>
      <c r="V7">
        <v>21.374045801526702</v>
      </c>
      <c r="W7">
        <v>20</v>
      </c>
      <c r="X7">
        <v>22.3587223587224</v>
      </c>
      <c r="Y7">
        <v>21.957671957672002</v>
      </c>
      <c r="Z7">
        <v>40.920716112531998</v>
      </c>
      <c r="AA7">
        <v>40.076335877862597</v>
      </c>
      <c r="AB7">
        <v>45.408163265306101</v>
      </c>
    </row>
    <row r="8" spans="1:28" x14ac:dyDescent="0.2">
      <c r="C8" s="2">
        <v>5</v>
      </c>
      <c r="D8">
        <v>19.962570180910799</v>
      </c>
      <c r="E8">
        <v>23.980815347721801</v>
      </c>
      <c r="F8">
        <v>42.792792792792802</v>
      </c>
      <c r="G8">
        <v>37.743413516609401</v>
      </c>
      <c r="H8">
        <v>26.746381371931999</v>
      </c>
      <c r="I8">
        <v>36.484245439469298</v>
      </c>
      <c r="J8">
        <v>43.891839690970599</v>
      </c>
      <c r="K8">
        <v>52.892561983471097</v>
      </c>
      <c r="L8">
        <v>67.7685950413223</v>
      </c>
      <c r="M8">
        <v>63.705583756345199</v>
      </c>
      <c r="N8">
        <v>56.599552572706898</v>
      </c>
      <c r="Q8" s="2">
        <v>5</v>
      </c>
      <c r="R8">
        <v>18.108651911468801</v>
      </c>
      <c r="S8">
        <v>19.1441441441441</v>
      </c>
      <c r="T8">
        <v>20.987654320987701</v>
      </c>
      <c r="U8">
        <v>25</v>
      </c>
      <c r="V8">
        <v>20.5673758865248</v>
      </c>
      <c r="W8">
        <v>24.568965517241399</v>
      </c>
      <c r="X8">
        <v>30.232558139534898</v>
      </c>
      <c r="Y8">
        <v>32.015810276679801</v>
      </c>
      <c r="Z8">
        <v>46.153846153846203</v>
      </c>
      <c r="AA8">
        <v>51.923076923076898</v>
      </c>
      <c r="AB8">
        <v>57.5</v>
      </c>
    </row>
    <row r="9" spans="1:28" x14ac:dyDescent="0.2">
      <c r="C9" s="2">
        <v>6</v>
      </c>
      <c r="D9">
        <v>30.2631578947368</v>
      </c>
      <c r="E9">
        <v>13.908974904296</v>
      </c>
      <c r="F9">
        <v>32.345013477088997</v>
      </c>
      <c r="G9">
        <v>30.658642594450001</v>
      </c>
      <c r="H9">
        <v>35.806451612903203</v>
      </c>
      <c r="I9">
        <v>32.1530321530322</v>
      </c>
      <c r="J9">
        <v>39.112487100103202</v>
      </c>
      <c r="K9">
        <v>32.289156626505999</v>
      </c>
      <c r="L9">
        <v>27.289522301398801</v>
      </c>
      <c r="M9">
        <v>30.815450643776799</v>
      </c>
      <c r="N9">
        <v>36.702127659574501</v>
      </c>
      <c r="Q9" s="2">
        <v>6</v>
      </c>
      <c r="R9">
        <v>18.108651911468801</v>
      </c>
      <c r="S9">
        <v>11.9096509240246</v>
      </c>
      <c r="T9">
        <v>19.464469618949501</v>
      </c>
      <c r="U9">
        <v>14.3884892086331</v>
      </c>
      <c r="V9">
        <v>22.1041445270988</v>
      </c>
      <c r="W9">
        <v>20.570948782535702</v>
      </c>
      <c r="X9">
        <v>19.882415820416899</v>
      </c>
      <c r="Y9">
        <v>15.935828877005299</v>
      </c>
      <c r="Z9">
        <v>25.913621262458499</v>
      </c>
      <c r="AA9">
        <v>25.523809523809501</v>
      </c>
      <c r="AB9">
        <v>24.7706422018349</v>
      </c>
    </row>
    <row r="10" spans="1:28" x14ac:dyDescent="0.2">
      <c r="C10" s="2">
        <v>7</v>
      </c>
      <c r="D10">
        <v>22.816593886462901</v>
      </c>
      <c r="E10">
        <v>19.190215099114301</v>
      </c>
      <c r="F10">
        <v>25.259067357513</v>
      </c>
      <c r="G10">
        <v>35.845410628019302</v>
      </c>
      <c r="H10">
        <v>29.596005447117602</v>
      </c>
      <c r="I10">
        <v>40.7035175879397</v>
      </c>
      <c r="J10">
        <v>42.866711319491003</v>
      </c>
      <c r="K10">
        <v>31.280328480776401</v>
      </c>
      <c r="L10">
        <v>30.579460699942601</v>
      </c>
      <c r="M10">
        <v>29.3936522974893</v>
      </c>
      <c r="N10">
        <v>28.625235404896401</v>
      </c>
      <c r="Q10" s="2">
        <v>7</v>
      </c>
      <c r="R10">
        <v>31.195335276967899</v>
      </c>
      <c r="S10">
        <v>15.9863945578231</v>
      </c>
      <c r="T10">
        <v>12.5358166189112</v>
      </c>
      <c r="U10">
        <v>23.7198795180723</v>
      </c>
      <c r="V10">
        <v>25.677830940988802</v>
      </c>
      <c r="W10">
        <v>20.1142857142857</v>
      </c>
      <c r="X10">
        <v>17.830423940149601</v>
      </c>
      <c r="Y10">
        <v>19.213649851632098</v>
      </c>
      <c r="Z10">
        <v>22.781335773101599</v>
      </c>
      <c r="AA10">
        <v>27.098674521354901</v>
      </c>
      <c r="AB10">
        <v>40.863787375415299</v>
      </c>
    </row>
    <row r="11" spans="1:28" x14ac:dyDescent="0.2">
      <c r="C11" s="2">
        <v>8</v>
      </c>
      <c r="G11">
        <v>25.070264193367102</v>
      </c>
      <c r="H11">
        <v>36.597510373444003</v>
      </c>
      <c r="I11">
        <v>29.270696452036798</v>
      </c>
      <c r="J11">
        <v>33.6410256410256</v>
      </c>
      <c r="K11">
        <v>38.330632090761803</v>
      </c>
      <c r="L11">
        <v>30.8240661534075</v>
      </c>
      <c r="M11">
        <v>32.080723729992997</v>
      </c>
      <c r="N11">
        <v>33.288770053475901</v>
      </c>
      <c r="Q11" s="2">
        <v>8</v>
      </c>
      <c r="U11">
        <v>24.214285714285701</v>
      </c>
      <c r="V11">
        <v>23.020706455542001</v>
      </c>
      <c r="W11">
        <v>14.9042464612823</v>
      </c>
      <c r="X11">
        <v>19.879518072289201</v>
      </c>
      <c r="Y11">
        <v>20.421607378129099</v>
      </c>
      <c r="Z11">
        <v>29.122340425531899</v>
      </c>
      <c r="AA11">
        <v>32.496307237813902</v>
      </c>
      <c r="AB11">
        <v>24.581005586592202</v>
      </c>
    </row>
    <row r="12" spans="1:28" x14ac:dyDescent="0.2">
      <c r="C12" s="2">
        <v>9</v>
      </c>
      <c r="H12">
        <v>42.563291139240498</v>
      </c>
      <c r="I12">
        <v>28.989547038327501</v>
      </c>
      <c r="J12">
        <v>40.407204385278</v>
      </c>
      <c r="K12">
        <v>36.923076923076898</v>
      </c>
      <c r="L12">
        <v>30.929657122658199</v>
      </c>
      <c r="M12">
        <v>40.530883103624298</v>
      </c>
      <c r="N12">
        <v>45.454545454545503</v>
      </c>
      <c r="Q12" s="2">
        <v>9</v>
      </c>
      <c r="V12">
        <v>22.913117546848401</v>
      </c>
      <c r="W12">
        <v>15.434083601286201</v>
      </c>
      <c r="X12">
        <v>25.498575498575502</v>
      </c>
      <c r="Y12">
        <v>20.6666666666667</v>
      </c>
      <c r="Z12">
        <v>29.4759825327511</v>
      </c>
      <c r="AA12">
        <v>28.016359918200401</v>
      </c>
      <c r="AB12">
        <v>28.571428571428601</v>
      </c>
    </row>
    <row r="14" spans="1:28" x14ac:dyDescent="0.2">
      <c r="C14" t="s">
        <v>12</v>
      </c>
      <c r="Q14" t="s">
        <v>12</v>
      </c>
    </row>
    <row r="16" spans="1:28" x14ac:dyDescent="0.2">
      <c r="C16" t="s">
        <v>13</v>
      </c>
      <c r="D16">
        <f>MAX(D4:D12)</f>
        <v>30.2631578947368</v>
      </c>
      <c r="E16">
        <f t="shared" ref="E16:M16" si="0">MAX(E4:E12)</f>
        <v>37.9406307977737</v>
      </c>
      <c r="F16">
        <f t="shared" si="0"/>
        <v>42.792792792792802</v>
      </c>
      <c r="G16">
        <f t="shared" si="0"/>
        <v>37.743413516609401</v>
      </c>
      <c r="H16">
        <f t="shared" si="0"/>
        <v>42.563291139240498</v>
      </c>
      <c r="I16">
        <f t="shared" si="0"/>
        <v>43.593833067517302</v>
      </c>
      <c r="J16">
        <f t="shared" si="0"/>
        <v>49.533954727030597</v>
      </c>
      <c r="K16">
        <f t="shared" si="0"/>
        <v>52.892561983471097</v>
      </c>
      <c r="L16">
        <f t="shared" si="0"/>
        <v>67.7685950413223</v>
      </c>
      <c r="M16">
        <f t="shared" si="0"/>
        <v>72.166246851385395</v>
      </c>
      <c r="N16">
        <f>MAX(N4:N12)</f>
        <v>56.599552572706898</v>
      </c>
      <c r="Q16" t="s">
        <v>13</v>
      </c>
      <c r="R16">
        <f>MAX(R4:R12)</f>
        <v>31.195335276967899</v>
      </c>
      <c r="S16">
        <f t="shared" ref="S16:AA16" si="1">MAX(S4:S12)</f>
        <v>20.065789473684202</v>
      </c>
      <c r="T16">
        <f t="shared" si="1"/>
        <v>30.108991825613099</v>
      </c>
      <c r="U16">
        <f t="shared" si="1"/>
        <v>25.732217573221799</v>
      </c>
      <c r="V16">
        <f t="shared" si="1"/>
        <v>25.677830940988802</v>
      </c>
      <c r="W16">
        <f t="shared" si="1"/>
        <v>24.568965517241399</v>
      </c>
      <c r="X16">
        <f t="shared" si="1"/>
        <v>30.232558139534898</v>
      </c>
      <c r="Y16">
        <f t="shared" si="1"/>
        <v>32.015810276679801</v>
      </c>
      <c r="Z16">
        <f t="shared" si="1"/>
        <v>46.153846153846203</v>
      </c>
      <c r="AA16">
        <f t="shared" si="1"/>
        <v>51.923076923076898</v>
      </c>
      <c r="AB16">
        <f>MAX(AB4:AB12)</f>
        <v>57.5</v>
      </c>
    </row>
    <row r="17" spans="3:28" x14ac:dyDescent="0.2">
      <c r="C17" t="s">
        <v>14</v>
      </c>
      <c r="D17">
        <f>MIN(D4:D12)</f>
        <v>19.962570180910799</v>
      </c>
      <c r="E17">
        <f t="shared" ref="E17:M17" si="2">MIN(E4:E12)</f>
        <v>13.908974904296</v>
      </c>
      <c r="F17">
        <f t="shared" si="2"/>
        <v>16.211675766484699</v>
      </c>
      <c r="G17">
        <f t="shared" si="2"/>
        <v>24.1167434715822</v>
      </c>
      <c r="H17">
        <f t="shared" si="2"/>
        <v>26.746381371931999</v>
      </c>
      <c r="I17">
        <f t="shared" si="2"/>
        <v>25.5598831548199</v>
      </c>
      <c r="J17">
        <f t="shared" si="2"/>
        <v>16.972972972973</v>
      </c>
      <c r="K17">
        <f t="shared" si="2"/>
        <v>31.280328480776401</v>
      </c>
      <c r="L17">
        <f t="shared" si="2"/>
        <v>27.289522301398801</v>
      </c>
      <c r="M17">
        <f t="shared" si="2"/>
        <v>29.3936522974893</v>
      </c>
      <c r="N17">
        <f>MIN(N4:N12)</f>
        <v>28.625235404896401</v>
      </c>
      <c r="Q17" t="s">
        <v>14</v>
      </c>
      <c r="R17">
        <f>MIN(R4:R12)</f>
        <v>18.108651911468801</v>
      </c>
      <c r="S17">
        <f t="shared" ref="S17:AA17" si="3">MIN(S4:S12)</f>
        <v>11.9096509240246</v>
      </c>
      <c r="T17">
        <f t="shared" si="3"/>
        <v>7.3684210526315796</v>
      </c>
      <c r="U17">
        <f t="shared" si="3"/>
        <v>14.3884892086331</v>
      </c>
      <c r="V17">
        <f t="shared" si="3"/>
        <v>9.0163934426229506</v>
      </c>
      <c r="W17">
        <f t="shared" si="3"/>
        <v>14.751552795031101</v>
      </c>
      <c r="X17">
        <f t="shared" si="3"/>
        <v>5.6603773584905701</v>
      </c>
      <c r="Y17">
        <f t="shared" si="3"/>
        <v>14.9732620320856</v>
      </c>
      <c r="Z17">
        <f t="shared" si="3"/>
        <v>22.781335773101599</v>
      </c>
      <c r="AA17">
        <f t="shared" si="3"/>
        <v>24.6376811594203</v>
      </c>
      <c r="AB17">
        <f>MIN(AB4:AB12)</f>
        <v>22.6086956521739</v>
      </c>
    </row>
    <row r="19" spans="3:28" x14ac:dyDescent="0.2">
      <c r="C19" t="s">
        <v>15</v>
      </c>
      <c r="D19">
        <f>QUARTILE(D4:D12,1)</f>
        <v>22.609595644530152</v>
      </c>
      <c r="E19">
        <f t="shared" ref="E19:M19" si="4">QUARTILE(E4:E12,1)</f>
        <v>19.985133125004701</v>
      </c>
      <c r="F19">
        <f t="shared" si="4"/>
        <v>24.201586080503251</v>
      </c>
      <c r="G19">
        <f t="shared" si="4"/>
        <v>27.873722323006326</v>
      </c>
      <c r="H19">
        <f t="shared" si="4"/>
        <v>28.096885813148798</v>
      </c>
      <c r="I19">
        <f t="shared" si="4"/>
        <v>28.989547038327501</v>
      </c>
      <c r="J19">
        <f t="shared" si="4"/>
        <v>28.673196794300999</v>
      </c>
      <c r="K19">
        <f t="shared" si="4"/>
        <v>32.289156626505999</v>
      </c>
      <c r="L19">
        <f t="shared" si="4"/>
        <v>30.8240661534075</v>
      </c>
      <c r="M19">
        <f t="shared" si="4"/>
        <v>32.080723729992997</v>
      </c>
      <c r="N19">
        <f>QUARTILE(N4:N12,1)</f>
        <v>33.288770053475901</v>
      </c>
      <c r="Q19" t="s">
        <v>15</v>
      </c>
      <c r="R19">
        <f>QUARTILE(R4:R12,1)</f>
        <v>18.793589759415401</v>
      </c>
      <c r="S19">
        <f t="shared" ref="S19:AA19" si="5">QUARTILE(S4:S12,1)</f>
        <v>16.5812613254909</v>
      </c>
      <c r="T19">
        <f t="shared" si="5"/>
        <v>16.00014311893035</v>
      </c>
      <c r="U19">
        <f t="shared" si="5"/>
        <v>21.524849397590376</v>
      </c>
      <c r="V19">
        <f t="shared" si="5"/>
        <v>20.5673758865248</v>
      </c>
      <c r="W19">
        <f t="shared" si="5"/>
        <v>15.434083601286201</v>
      </c>
      <c r="X19">
        <f t="shared" si="5"/>
        <v>14.713896457765699</v>
      </c>
      <c r="Y19">
        <f t="shared" si="5"/>
        <v>17.096774193548399</v>
      </c>
      <c r="Z19">
        <f t="shared" si="5"/>
        <v>27.607361963190201</v>
      </c>
      <c r="AA19">
        <f t="shared" si="5"/>
        <v>27.098674521354901</v>
      </c>
      <c r="AB19">
        <f>QUARTILE(AB4:AB12,1)</f>
        <v>24.7706422018349</v>
      </c>
    </row>
    <row r="20" spans="3:28" x14ac:dyDescent="0.2">
      <c r="C20" t="s">
        <v>16</v>
      </c>
      <c r="D20">
        <f>QUARTILE(D4:D12,3)</f>
        <v>27.270929658012548</v>
      </c>
      <c r="E20">
        <f t="shared" ref="E20:M20" si="6">QUARTILE(E4:E12,3)</f>
        <v>26.238527974612801</v>
      </c>
      <c r="F20">
        <f t="shared" si="6"/>
        <v>33.977384787324993</v>
      </c>
      <c r="G20">
        <f t="shared" si="6"/>
        <v>35.675954426916348</v>
      </c>
      <c r="H20">
        <f t="shared" si="6"/>
        <v>36.597510373444003</v>
      </c>
      <c r="I20">
        <f t="shared" si="6"/>
        <v>37.937273823884198</v>
      </c>
      <c r="J20">
        <f t="shared" si="6"/>
        <v>42.866711319491003</v>
      </c>
      <c r="K20">
        <f t="shared" si="6"/>
        <v>38.435754189944099</v>
      </c>
      <c r="L20">
        <f t="shared" si="6"/>
        <v>47.941567065073002</v>
      </c>
      <c r="M20">
        <f t="shared" si="6"/>
        <v>40.530883103624298</v>
      </c>
      <c r="N20">
        <f>QUARTILE(N4:N12,3)</f>
        <v>44.5414847161572</v>
      </c>
      <c r="Q20" t="s">
        <v>16</v>
      </c>
      <c r="R20">
        <f>QUARTILE(R4:R12,3)</f>
        <v>27.155915285957448</v>
      </c>
      <c r="S20">
        <f t="shared" ref="S20:AA20" si="7">QUARTILE(S4:S12,3)</f>
        <v>19.095881595881551</v>
      </c>
      <c r="T20">
        <f t="shared" si="7"/>
        <v>26.149667127245351</v>
      </c>
      <c r="U20">
        <f t="shared" si="7"/>
        <v>25.06944444444445</v>
      </c>
      <c r="V20">
        <f t="shared" si="7"/>
        <v>23.020706455542001</v>
      </c>
      <c r="W20">
        <f t="shared" si="7"/>
        <v>20.570948782535702</v>
      </c>
      <c r="X20">
        <f t="shared" si="7"/>
        <v>22.3587223587224</v>
      </c>
      <c r="Y20">
        <f t="shared" si="7"/>
        <v>21.957671957672002</v>
      </c>
      <c r="Z20">
        <f t="shared" si="7"/>
        <v>32.5842696629214</v>
      </c>
      <c r="AA20">
        <f t="shared" si="7"/>
        <v>40.076335877862597</v>
      </c>
      <c r="AB20">
        <f>QUARTILE(AB4:AB12,3)</f>
        <v>42.857142857142897</v>
      </c>
    </row>
    <row r="21" spans="3:28" x14ac:dyDescent="0.2">
      <c r="C21" t="s">
        <v>17</v>
      </c>
      <c r="D21">
        <f>D20-D19</f>
        <v>4.6613340134823957</v>
      </c>
      <c r="E21">
        <f t="shared" ref="E21:M21" si="8">E20-E19</f>
        <v>6.2533948496080995</v>
      </c>
      <c r="F21">
        <f t="shared" si="8"/>
        <v>9.7757987068217425</v>
      </c>
      <c r="G21">
        <f t="shared" si="8"/>
        <v>7.802232103910022</v>
      </c>
      <c r="H21">
        <f t="shared" si="8"/>
        <v>8.5006245602952042</v>
      </c>
      <c r="I21">
        <f t="shared" si="8"/>
        <v>8.9477267855566964</v>
      </c>
      <c r="J21">
        <f t="shared" si="8"/>
        <v>14.193514525190004</v>
      </c>
      <c r="K21">
        <f t="shared" si="8"/>
        <v>6.1465975634380996</v>
      </c>
      <c r="L21">
        <f t="shared" si="8"/>
        <v>17.117500911665502</v>
      </c>
      <c r="M21">
        <f t="shared" si="8"/>
        <v>8.4501593736313012</v>
      </c>
      <c r="N21">
        <f>N20-N19</f>
        <v>11.252714662681299</v>
      </c>
      <c r="Q21" t="s">
        <v>17</v>
      </c>
      <c r="R21">
        <f>R20-R19</f>
        <v>8.3623255265420475</v>
      </c>
      <c r="S21">
        <f t="shared" ref="S21:AA21" si="9">S20-S19</f>
        <v>2.5146202703906511</v>
      </c>
      <c r="T21">
        <f t="shared" si="9"/>
        <v>10.149524008315002</v>
      </c>
      <c r="U21">
        <f t="shared" si="9"/>
        <v>3.5445950468540737</v>
      </c>
      <c r="V21">
        <f t="shared" si="9"/>
        <v>2.4533305690172007</v>
      </c>
      <c r="W21">
        <f t="shared" si="9"/>
        <v>5.136865181249501</v>
      </c>
      <c r="X21">
        <f t="shared" si="9"/>
        <v>7.6448259009567003</v>
      </c>
      <c r="Y21">
        <f t="shared" si="9"/>
        <v>4.8608977641236031</v>
      </c>
      <c r="Z21">
        <f t="shared" si="9"/>
        <v>4.9769076997311998</v>
      </c>
      <c r="AA21">
        <f t="shared" si="9"/>
        <v>12.977661356507696</v>
      </c>
      <c r="AB21">
        <f>AB20-AB19</f>
        <v>18.086500655307997</v>
      </c>
    </row>
    <row r="23" spans="3:28" x14ac:dyDescent="0.2">
      <c r="C23" t="s">
        <v>18</v>
      </c>
      <c r="D23" t="b">
        <f>D16&gt;(D20+(1.5*D21))</f>
        <v>0</v>
      </c>
      <c r="E23" t="b">
        <f t="shared" ref="E23:N23" si="10">E16&gt;(E20+(1.5*E21))</f>
        <v>1</v>
      </c>
      <c r="F23" t="b">
        <f t="shared" si="10"/>
        <v>0</v>
      </c>
      <c r="G23" t="b">
        <f t="shared" si="10"/>
        <v>0</v>
      </c>
      <c r="H23" t="b">
        <f t="shared" si="10"/>
        <v>0</v>
      </c>
      <c r="I23" t="b">
        <f t="shared" si="10"/>
        <v>0</v>
      </c>
      <c r="J23" t="b">
        <f t="shared" si="10"/>
        <v>0</v>
      </c>
      <c r="K23" t="b">
        <f t="shared" si="10"/>
        <v>1</v>
      </c>
      <c r="L23" t="b">
        <f t="shared" si="10"/>
        <v>0</v>
      </c>
      <c r="M23" t="b">
        <f t="shared" si="10"/>
        <v>1</v>
      </c>
      <c r="N23" t="b">
        <f t="shared" si="10"/>
        <v>0</v>
      </c>
      <c r="Q23" t="s">
        <v>18</v>
      </c>
      <c r="R23" t="b">
        <f>R16&gt;(R20+(1.5*R21))</f>
        <v>0</v>
      </c>
      <c r="S23" t="b">
        <f t="shared" ref="S23:AB23" si="11">S16&gt;(S20+(1.5*S21))</f>
        <v>0</v>
      </c>
      <c r="T23" t="b">
        <f t="shared" si="11"/>
        <v>0</v>
      </c>
      <c r="U23" t="b">
        <f t="shared" si="11"/>
        <v>0</v>
      </c>
      <c r="V23" t="b">
        <f t="shared" si="11"/>
        <v>0</v>
      </c>
      <c r="W23" t="b">
        <f t="shared" si="11"/>
        <v>0</v>
      </c>
      <c r="X23" t="b">
        <f t="shared" si="11"/>
        <v>0</v>
      </c>
      <c r="Y23" t="b">
        <f t="shared" si="11"/>
        <v>1</v>
      </c>
      <c r="Z23" t="b">
        <f t="shared" si="11"/>
        <v>1</v>
      </c>
      <c r="AA23" t="b">
        <f t="shared" si="11"/>
        <v>0</v>
      </c>
      <c r="AB23" t="b">
        <f t="shared" si="11"/>
        <v>0</v>
      </c>
    </row>
    <row r="24" spans="3:28" x14ac:dyDescent="0.2">
      <c r="C24" t="s">
        <v>19</v>
      </c>
      <c r="D24" t="b">
        <f>D17&lt;D19-(1.5*D21)</f>
        <v>0</v>
      </c>
      <c r="E24" t="b">
        <f t="shared" ref="E24:N24" si="12">E17&lt;E19-(1.5*E21)</f>
        <v>0</v>
      </c>
      <c r="F24" t="b">
        <f t="shared" si="12"/>
        <v>0</v>
      </c>
      <c r="G24" t="b">
        <f t="shared" si="12"/>
        <v>0</v>
      </c>
      <c r="H24" t="b">
        <f t="shared" si="12"/>
        <v>0</v>
      </c>
      <c r="I24" t="b">
        <f t="shared" si="12"/>
        <v>0</v>
      </c>
      <c r="J24" t="b">
        <f t="shared" si="12"/>
        <v>0</v>
      </c>
      <c r="K24" t="b">
        <f t="shared" si="12"/>
        <v>0</v>
      </c>
      <c r="L24" t="b">
        <f t="shared" si="12"/>
        <v>0</v>
      </c>
      <c r="M24" t="b">
        <f t="shared" si="12"/>
        <v>0</v>
      </c>
      <c r="N24" t="b">
        <f t="shared" si="12"/>
        <v>0</v>
      </c>
      <c r="Q24" t="s">
        <v>19</v>
      </c>
      <c r="R24" t="b">
        <f>R17&lt;R19-(1.5*R21)</f>
        <v>0</v>
      </c>
      <c r="S24" t="b">
        <f t="shared" ref="S24:AB24" si="13">S17&lt;S19-(1.5*S21)</f>
        <v>1</v>
      </c>
      <c r="T24" t="b">
        <f t="shared" si="13"/>
        <v>0</v>
      </c>
      <c r="U24" t="b">
        <f t="shared" si="13"/>
        <v>1</v>
      </c>
      <c r="V24" t="b">
        <f t="shared" si="13"/>
        <v>1</v>
      </c>
      <c r="W24" t="b">
        <f t="shared" si="13"/>
        <v>0</v>
      </c>
      <c r="X24" t="b">
        <f t="shared" si="13"/>
        <v>0</v>
      </c>
      <c r="Y24" t="b">
        <f t="shared" si="13"/>
        <v>0</v>
      </c>
      <c r="Z24" t="b">
        <f t="shared" si="13"/>
        <v>0</v>
      </c>
      <c r="AA24" t="b">
        <f t="shared" si="13"/>
        <v>0</v>
      </c>
      <c r="AB24" t="b">
        <f t="shared" si="13"/>
        <v>0</v>
      </c>
    </row>
    <row r="26" spans="3:28" x14ac:dyDescent="0.2">
      <c r="C26" t="s">
        <v>20</v>
      </c>
      <c r="D26">
        <f>D20+(1.5*D21)</f>
        <v>34.262930678236145</v>
      </c>
      <c r="E26">
        <f t="shared" ref="E26:N26" si="14">E20+(1.5*E21)</f>
        <v>35.61862024902495</v>
      </c>
      <c r="F26">
        <f t="shared" si="14"/>
        <v>48.641082847557605</v>
      </c>
      <c r="G26">
        <f t="shared" si="14"/>
        <v>47.379302582781378</v>
      </c>
      <c r="H26">
        <f t="shared" si="14"/>
        <v>49.348447213886807</v>
      </c>
      <c r="I26">
        <f t="shared" si="14"/>
        <v>51.358864002219242</v>
      </c>
      <c r="J26">
        <f t="shared" si="14"/>
        <v>64.156983107276005</v>
      </c>
      <c r="K26">
        <f t="shared" si="14"/>
        <v>47.655650535101245</v>
      </c>
      <c r="L26">
        <f t="shared" si="14"/>
        <v>73.617818432571255</v>
      </c>
      <c r="M26">
        <f t="shared" si="14"/>
        <v>53.206122164071246</v>
      </c>
      <c r="N26">
        <f t="shared" si="14"/>
        <v>61.420556710179149</v>
      </c>
      <c r="Q26" t="s">
        <v>20</v>
      </c>
      <c r="R26">
        <f>R20+(1.5*R21)</f>
        <v>39.699403575770518</v>
      </c>
      <c r="S26">
        <f t="shared" ref="S26:AB26" si="15">S20+(1.5*S21)</f>
        <v>22.867812001467527</v>
      </c>
      <c r="T26">
        <f t="shared" si="15"/>
        <v>41.373953139717855</v>
      </c>
      <c r="U26">
        <f t="shared" si="15"/>
        <v>30.386337014725562</v>
      </c>
      <c r="V26">
        <f t="shared" si="15"/>
        <v>26.7007023090678</v>
      </c>
      <c r="W26">
        <f t="shared" si="15"/>
        <v>28.276246554409951</v>
      </c>
      <c r="X26">
        <f t="shared" si="15"/>
        <v>33.825961210157452</v>
      </c>
      <c r="Y26">
        <f t="shared" si="15"/>
        <v>29.249018603857408</v>
      </c>
      <c r="Z26">
        <f t="shared" si="15"/>
        <v>40.0496312125182</v>
      </c>
      <c r="AA26">
        <f t="shared" si="15"/>
        <v>59.542827912624141</v>
      </c>
      <c r="AB26">
        <f t="shared" si="15"/>
        <v>69.986893840104898</v>
      </c>
    </row>
    <row r="27" spans="3:28" x14ac:dyDescent="0.2">
      <c r="C27" t="s">
        <v>21</v>
      </c>
      <c r="D27">
        <f>D19-(1.5*D21)</f>
        <v>15.617594624306559</v>
      </c>
      <c r="E27">
        <f t="shared" ref="E27:N27" si="16">E19-(1.5*E21)</f>
        <v>10.605040850592552</v>
      </c>
      <c r="F27">
        <f t="shared" si="16"/>
        <v>9.5378880202706373</v>
      </c>
      <c r="G27">
        <f t="shared" si="16"/>
        <v>16.170374167141293</v>
      </c>
      <c r="H27">
        <f t="shared" si="16"/>
        <v>15.345948972705992</v>
      </c>
      <c r="I27">
        <f t="shared" si="16"/>
        <v>15.567956859992456</v>
      </c>
      <c r="J27">
        <f t="shared" si="16"/>
        <v>7.3829250065159933</v>
      </c>
      <c r="K27">
        <f t="shared" si="16"/>
        <v>23.06926028134885</v>
      </c>
      <c r="L27">
        <f t="shared" si="16"/>
        <v>5.1478147859092473</v>
      </c>
      <c r="M27">
        <f t="shared" si="16"/>
        <v>19.405484669546045</v>
      </c>
      <c r="N27">
        <f t="shared" si="16"/>
        <v>16.409698059453952</v>
      </c>
      <c r="Q27" t="s">
        <v>21</v>
      </c>
      <c r="R27">
        <f>R19-(1.5*R21)</f>
        <v>6.2501014696023294</v>
      </c>
      <c r="S27">
        <f t="shared" ref="S27:AB27" si="17">S19-(1.5*S21)</f>
        <v>12.809330919904923</v>
      </c>
      <c r="T27">
        <f t="shared" si="17"/>
        <v>0.77585710645784722</v>
      </c>
      <c r="U27">
        <f t="shared" si="17"/>
        <v>16.207956827309268</v>
      </c>
      <c r="V27">
        <f t="shared" si="17"/>
        <v>16.887380032998998</v>
      </c>
      <c r="W27">
        <f t="shared" si="17"/>
        <v>7.7287858294119491</v>
      </c>
      <c r="X27">
        <f t="shared" si="17"/>
        <v>3.2466576063306487</v>
      </c>
      <c r="Y27">
        <f t="shared" si="17"/>
        <v>9.8054275473629939</v>
      </c>
      <c r="Z27">
        <f t="shared" si="17"/>
        <v>20.142000413593401</v>
      </c>
      <c r="AA27">
        <f t="shared" si="17"/>
        <v>7.6321824865933579</v>
      </c>
      <c r="AB27">
        <f t="shared" si="17"/>
        <v>-2.3591087811270945</v>
      </c>
    </row>
    <row r="29" spans="3:28" x14ac:dyDescent="0.2">
      <c r="C29" t="s">
        <v>22</v>
      </c>
      <c r="Q29" t="s">
        <v>22</v>
      </c>
    </row>
    <row r="30" spans="3:28" x14ac:dyDescent="0.2">
      <c r="C30" s="2" t="s">
        <v>0</v>
      </c>
      <c r="D30" t="s">
        <v>1</v>
      </c>
      <c r="E30" t="s">
        <v>2</v>
      </c>
      <c r="F30" t="s">
        <v>3</v>
      </c>
      <c r="G30" t="s">
        <v>4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10</v>
      </c>
      <c r="N30" t="s">
        <v>11</v>
      </c>
      <c r="Q30" s="2" t="s">
        <v>0</v>
      </c>
      <c r="R30" t="s">
        <v>1</v>
      </c>
      <c r="S30" t="s">
        <v>2</v>
      </c>
      <c r="T30" t="s">
        <v>3</v>
      </c>
      <c r="U30" t="s">
        <v>4</v>
      </c>
      <c r="V30" t="s">
        <v>5</v>
      </c>
      <c r="W30" t="s">
        <v>6</v>
      </c>
      <c r="X30" t="s">
        <v>7</v>
      </c>
      <c r="Y30" t="s">
        <v>8</v>
      </c>
      <c r="Z30" t="s">
        <v>9</v>
      </c>
      <c r="AA30" t="s">
        <v>10</v>
      </c>
      <c r="AB30" t="s">
        <v>11</v>
      </c>
    </row>
    <row r="31" spans="3:28" x14ac:dyDescent="0.2">
      <c r="C31" s="2">
        <v>1</v>
      </c>
      <c r="D31">
        <v>27.330063069376301</v>
      </c>
      <c r="E31">
        <v>20.780051150895101</v>
      </c>
      <c r="F31">
        <v>16.211675766484699</v>
      </c>
      <c r="G31">
        <v>28.8082083662194</v>
      </c>
      <c r="H31">
        <v>27.644096250699501</v>
      </c>
      <c r="I31">
        <v>28.8218793828892</v>
      </c>
      <c r="J31">
        <v>25.616438356164402</v>
      </c>
      <c r="K31">
        <v>31.645039765592301</v>
      </c>
      <c r="L31">
        <v>40.717948717948701</v>
      </c>
      <c r="M31">
        <v>36.370777690494897</v>
      </c>
      <c r="N31">
        <v>42.941176470588204</v>
      </c>
      <c r="Q31" s="2">
        <v>1</v>
      </c>
      <c r="R31">
        <v>19.478527607362</v>
      </c>
      <c r="S31">
        <v>20.065789473684202</v>
      </c>
      <c r="T31">
        <v>7.3684210526315796</v>
      </c>
      <c r="U31">
        <v>25.2777777777778</v>
      </c>
      <c r="V31">
        <v>18.315789473684202</v>
      </c>
      <c r="W31">
        <v>15.568181818181801</v>
      </c>
      <c r="X31">
        <v>12.8164556962025</v>
      </c>
      <c r="Y31">
        <v>17.096774193548399</v>
      </c>
      <c r="Z31">
        <v>27.607361963190201</v>
      </c>
      <c r="AA31">
        <v>24.6376811594203</v>
      </c>
      <c r="AB31">
        <v>37.142857142857103</v>
      </c>
    </row>
    <row r="32" spans="3:28" x14ac:dyDescent="0.2">
      <c r="C32" s="2">
        <v>2</v>
      </c>
      <c r="D32">
        <v>27.211796246648799</v>
      </c>
      <c r="E32">
        <v>22.1598877980365</v>
      </c>
      <c r="F32">
        <v>35.609756097560997</v>
      </c>
      <c r="G32">
        <v>24.1167434715822</v>
      </c>
      <c r="H32">
        <v>30.816170861937501</v>
      </c>
      <c r="I32">
        <v>25.5598831548199</v>
      </c>
      <c r="J32">
        <v>28.673196794300999</v>
      </c>
      <c r="K32">
        <v>33.827893175074202</v>
      </c>
      <c r="L32">
        <v>39.691289966923897</v>
      </c>
      <c r="M32">
        <v>39.822222222222202</v>
      </c>
      <c r="N32">
        <v>32.550103662750502</v>
      </c>
      <c r="Q32" s="2">
        <v>2</v>
      </c>
      <c r="R32">
        <v>25.9825327510917</v>
      </c>
      <c r="S32">
        <v>17.176128093158699</v>
      </c>
      <c r="T32">
        <v>23.421052631578998</v>
      </c>
      <c r="W32">
        <v>14.751552795031101</v>
      </c>
      <c r="X32">
        <v>14.713896457765699</v>
      </c>
      <c r="Y32">
        <v>14.9732620320856</v>
      </c>
      <c r="Z32">
        <v>30.370370370370399</v>
      </c>
      <c r="AA32">
        <v>46.039603960396001</v>
      </c>
      <c r="AB32">
        <v>22.6086956521739</v>
      </c>
    </row>
    <row r="33" spans="3:28" x14ac:dyDescent="0.2">
      <c r="C33" s="2">
        <v>3</v>
      </c>
      <c r="D33">
        <v>27.073403241182099</v>
      </c>
      <c r="F33">
        <v>23.144104803493502</v>
      </c>
      <c r="G33">
        <v>30.1829268292683</v>
      </c>
      <c r="H33">
        <v>39.384846211552897</v>
      </c>
      <c r="I33">
        <v>43.593833067517302</v>
      </c>
      <c r="J33">
        <v>16.972972972973</v>
      </c>
      <c r="K33">
        <v>38.435754189944099</v>
      </c>
      <c r="L33">
        <v>49.234488315874302</v>
      </c>
      <c r="N33">
        <v>43.3734939759036</v>
      </c>
      <c r="Q33" s="2">
        <v>3</v>
      </c>
      <c r="R33">
        <v>25.663716814159301</v>
      </c>
      <c r="S33">
        <v>17.832167832167801</v>
      </c>
      <c r="T33">
        <v>30.108991825613099</v>
      </c>
      <c r="U33">
        <v>25.732217573221799</v>
      </c>
      <c r="V33">
        <v>25.078369905956102</v>
      </c>
      <c r="W33">
        <v>21.481481481481499</v>
      </c>
      <c r="X33">
        <v>5.6603773584905701</v>
      </c>
      <c r="Z33">
        <v>32.5842696629214</v>
      </c>
      <c r="AA33">
        <v>34.090909090909101</v>
      </c>
      <c r="AB33">
        <v>42.857142857142897</v>
      </c>
    </row>
    <row r="34" spans="3:28" x14ac:dyDescent="0.2">
      <c r="C34" s="2">
        <v>4</v>
      </c>
      <c r="D34">
        <v>22.402597402597401</v>
      </c>
      <c r="E34">
        <v>28.4962406015038</v>
      </c>
      <c r="F34">
        <v>25.932350390286199</v>
      </c>
      <c r="G34">
        <v>35.6194690265487</v>
      </c>
      <c r="H34">
        <v>28.096885813148798</v>
      </c>
      <c r="I34">
        <v>37.937273823884198</v>
      </c>
      <c r="J34">
        <v>49.533954727030597</v>
      </c>
      <c r="K34">
        <v>41.126158232359202</v>
      </c>
      <c r="L34">
        <v>47.941567065073002</v>
      </c>
      <c r="M34">
        <v>40.079103493737598</v>
      </c>
      <c r="N34">
        <v>44.5414847161572</v>
      </c>
      <c r="Q34" s="2">
        <v>4</v>
      </c>
      <c r="R34">
        <v>28.3292978208232</v>
      </c>
      <c r="S34">
        <v>19.047619047619001</v>
      </c>
      <c r="T34">
        <v>28.8782816229117</v>
      </c>
      <c r="U34">
        <v>24.235807860262</v>
      </c>
      <c r="V34">
        <v>21.374045801526702</v>
      </c>
      <c r="W34">
        <v>20</v>
      </c>
      <c r="X34">
        <v>22.3587223587224</v>
      </c>
      <c r="Y34">
        <v>21.957671957672002</v>
      </c>
      <c r="Z34">
        <v>40.920716112531998</v>
      </c>
      <c r="AA34">
        <v>40.076335877862597</v>
      </c>
      <c r="AB34">
        <v>45.408163265306101</v>
      </c>
    </row>
    <row r="35" spans="3:28" x14ac:dyDescent="0.2">
      <c r="C35" s="2">
        <v>5</v>
      </c>
      <c r="D35">
        <v>19.962570180910799</v>
      </c>
      <c r="E35">
        <v>23.980815347721801</v>
      </c>
      <c r="F35">
        <v>42.792792792792802</v>
      </c>
      <c r="G35">
        <v>37.743413516609401</v>
      </c>
      <c r="H35">
        <v>26.746381371931999</v>
      </c>
      <c r="I35">
        <v>36.484245439469298</v>
      </c>
      <c r="J35">
        <v>43.891839690970599</v>
      </c>
      <c r="L35">
        <v>67.7685950413223</v>
      </c>
      <c r="N35">
        <v>56.599552572706898</v>
      </c>
      <c r="Q35" s="2">
        <v>5</v>
      </c>
      <c r="R35">
        <v>18.108651911468801</v>
      </c>
      <c r="S35">
        <v>19.1441441441441</v>
      </c>
      <c r="T35">
        <v>20.987654320987701</v>
      </c>
      <c r="U35">
        <v>25</v>
      </c>
      <c r="V35">
        <v>20.5673758865248</v>
      </c>
      <c r="W35">
        <v>24.568965517241399</v>
      </c>
      <c r="X35">
        <v>30.232558139534898</v>
      </c>
      <c r="Y35">
        <v>32.015810276679801</v>
      </c>
      <c r="AA35">
        <v>51.923076923076898</v>
      </c>
      <c r="AB35">
        <v>57.5</v>
      </c>
    </row>
    <row r="36" spans="3:28" x14ac:dyDescent="0.2">
      <c r="C36" s="2">
        <v>6</v>
      </c>
      <c r="D36">
        <v>30.2631578947368</v>
      </c>
      <c r="E36">
        <v>13.908974904296</v>
      </c>
      <c r="F36">
        <v>32.345013477088997</v>
      </c>
      <c r="G36">
        <v>30.658642594450001</v>
      </c>
      <c r="H36">
        <v>35.806451612903203</v>
      </c>
      <c r="I36">
        <v>32.1530321530322</v>
      </c>
      <c r="J36">
        <v>39.112487100103202</v>
      </c>
      <c r="K36">
        <v>32.289156626505999</v>
      </c>
      <c r="L36">
        <v>27.289522301398801</v>
      </c>
      <c r="M36">
        <v>30.815450643776799</v>
      </c>
      <c r="N36">
        <v>36.702127659574501</v>
      </c>
      <c r="Q36" s="2">
        <v>6</v>
      </c>
      <c r="R36">
        <v>18.108651911468801</v>
      </c>
      <c r="T36">
        <v>19.464469618949501</v>
      </c>
      <c r="V36">
        <v>22.1041445270988</v>
      </c>
      <c r="W36">
        <v>20.570948782535702</v>
      </c>
      <c r="X36">
        <v>19.882415820416899</v>
      </c>
      <c r="Y36">
        <v>15.935828877005299</v>
      </c>
      <c r="Z36">
        <v>25.913621262458499</v>
      </c>
      <c r="AA36">
        <v>25.523809523809501</v>
      </c>
      <c r="AB36">
        <v>24.7706422018349</v>
      </c>
    </row>
    <row r="37" spans="3:28" x14ac:dyDescent="0.2">
      <c r="C37" s="2">
        <v>7</v>
      </c>
      <c r="D37">
        <v>22.816593886462901</v>
      </c>
      <c r="E37">
        <v>19.190215099114301</v>
      </c>
      <c r="F37">
        <v>25.259067357513</v>
      </c>
      <c r="G37">
        <v>35.845410628019302</v>
      </c>
      <c r="H37">
        <v>29.596005447117602</v>
      </c>
      <c r="I37">
        <v>40.7035175879397</v>
      </c>
      <c r="J37">
        <v>42.866711319491003</v>
      </c>
      <c r="K37">
        <v>31.280328480776401</v>
      </c>
      <c r="L37">
        <v>30.579460699942601</v>
      </c>
      <c r="M37">
        <v>29.3936522974893</v>
      </c>
      <c r="N37">
        <v>28.625235404896401</v>
      </c>
      <c r="Q37" s="2">
        <v>7</v>
      </c>
      <c r="R37">
        <v>31.195335276967899</v>
      </c>
      <c r="S37">
        <v>15.9863945578231</v>
      </c>
      <c r="T37">
        <v>12.5358166189112</v>
      </c>
      <c r="U37">
        <v>23.7198795180723</v>
      </c>
      <c r="V37">
        <v>25.677830940988802</v>
      </c>
      <c r="W37">
        <v>20.1142857142857</v>
      </c>
      <c r="X37">
        <v>17.830423940149601</v>
      </c>
      <c r="Y37">
        <v>19.213649851632098</v>
      </c>
      <c r="Z37">
        <v>22.781335773101599</v>
      </c>
      <c r="AA37">
        <v>27.098674521354901</v>
      </c>
      <c r="AB37">
        <v>40.863787375415299</v>
      </c>
    </row>
    <row r="38" spans="3:28" x14ac:dyDescent="0.2">
      <c r="C38" s="2">
        <v>8</v>
      </c>
      <c r="G38">
        <v>25.070264193367102</v>
      </c>
      <c r="H38">
        <v>36.597510373444003</v>
      </c>
      <c r="I38">
        <v>29.270696452036798</v>
      </c>
      <c r="J38">
        <v>33.6410256410256</v>
      </c>
      <c r="K38">
        <v>38.330632090761803</v>
      </c>
      <c r="L38">
        <v>30.8240661534075</v>
      </c>
      <c r="M38">
        <v>32.080723729992997</v>
      </c>
      <c r="N38">
        <v>33.288770053475901</v>
      </c>
      <c r="Q38" s="2">
        <v>8</v>
      </c>
      <c r="U38">
        <v>24.214285714285701</v>
      </c>
      <c r="V38">
        <v>23.020706455542001</v>
      </c>
      <c r="W38">
        <v>14.9042464612823</v>
      </c>
      <c r="X38">
        <v>19.879518072289201</v>
      </c>
      <c r="Y38">
        <v>20.421607378129099</v>
      </c>
      <c r="Z38">
        <v>29.122340425531899</v>
      </c>
      <c r="AA38">
        <v>32.496307237813902</v>
      </c>
      <c r="AB38">
        <v>24.581005586592202</v>
      </c>
    </row>
    <row r="39" spans="3:28" x14ac:dyDescent="0.2">
      <c r="C39" s="2">
        <v>9</v>
      </c>
      <c r="H39">
        <v>42.563291139240498</v>
      </c>
      <c r="I39">
        <v>28.989547038327501</v>
      </c>
      <c r="J39">
        <v>40.407204385278</v>
      </c>
      <c r="K39">
        <v>36.923076923076898</v>
      </c>
      <c r="L39">
        <v>30.929657122658199</v>
      </c>
      <c r="M39">
        <v>40.530883103624298</v>
      </c>
      <c r="N39">
        <v>45.454545454545503</v>
      </c>
      <c r="Q39" s="2">
        <v>9</v>
      </c>
      <c r="V39">
        <v>22.913117546848401</v>
      </c>
      <c r="W39">
        <v>15.434083601286201</v>
      </c>
      <c r="X39">
        <v>25.498575498575502</v>
      </c>
      <c r="Y39">
        <v>20.6666666666667</v>
      </c>
      <c r="Z39">
        <v>29.4759825327511</v>
      </c>
      <c r="AA39">
        <v>28.016359918200401</v>
      </c>
      <c r="AB39">
        <v>28.571428571428601</v>
      </c>
    </row>
    <row r="41" spans="3:28" x14ac:dyDescent="0.2">
      <c r="C41" t="s">
        <v>23</v>
      </c>
      <c r="D41">
        <f>AVERAGE(D31:D39)</f>
        <v>25.294311703130724</v>
      </c>
      <c r="E41">
        <f t="shared" ref="E41:N41" si="18">AVERAGE(E31:E39)</f>
        <v>21.419364150261249</v>
      </c>
      <c r="F41">
        <f t="shared" si="18"/>
        <v>28.756394383602888</v>
      </c>
      <c r="G41">
        <f t="shared" si="18"/>
        <v>31.005634828258053</v>
      </c>
      <c r="H41">
        <f t="shared" si="18"/>
        <v>33.027959897997334</v>
      </c>
      <c r="I41">
        <f t="shared" si="18"/>
        <v>33.723767566657344</v>
      </c>
      <c r="J41">
        <f t="shared" si="18"/>
        <v>35.63509233192638</v>
      </c>
      <c r="K41">
        <f t="shared" si="18"/>
        <v>35.482254935511364</v>
      </c>
      <c r="L41">
        <f t="shared" si="18"/>
        <v>40.552955042727703</v>
      </c>
      <c r="M41">
        <f t="shared" si="18"/>
        <v>35.584687597334018</v>
      </c>
      <c r="N41">
        <f t="shared" si="18"/>
        <v>40.452943330066518</v>
      </c>
      <c r="Q41" t="s">
        <v>23</v>
      </c>
      <c r="R41">
        <f>AVERAGE(R31:R39)</f>
        <v>23.838102013334527</v>
      </c>
      <c r="S41">
        <f t="shared" ref="S41:AB41" si="19">AVERAGE(S31:S39)</f>
        <v>18.208707191432818</v>
      </c>
      <c r="T41">
        <f t="shared" si="19"/>
        <v>20.39495538451197</v>
      </c>
      <c r="U41">
        <f t="shared" si="19"/>
        <v>24.696661407269932</v>
      </c>
      <c r="V41">
        <f t="shared" si="19"/>
        <v>22.38142256727123</v>
      </c>
      <c r="W41">
        <f t="shared" si="19"/>
        <v>18.5993051301473</v>
      </c>
      <c r="X41">
        <f t="shared" si="19"/>
        <v>18.763660371349694</v>
      </c>
      <c r="Y41">
        <f t="shared" si="19"/>
        <v>20.285158904177379</v>
      </c>
      <c r="Z41">
        <f t="shared" si="19"/>
        <v>29.846999762857134</v>
      </c>
      <c r="AA41">
        <f t="shared" si="19"/>
        <v>34.433639801427063</v>
      </c>
      <c r="AB41">
        <f t="shared" si="19"/>
        <v>36.033746961416782</v>
      </c>
    </row>
    <row r="42" spans="3:28" x14ac:dyDescent="0.2">
      <c r="C42" t="s">
        <v>24</v>
      </c>
      <c r="D42">
        <f>STDEV(D31:D39)</f>
        <v>3.6194887901265993</v>
      </c>
      <c r="E42">
        <f t="shared" ref="E42:N42" si="20">STDEV(E31:E39)</f>
        <v>4.878019291584172</v>
      </c>
      <c r="F42">
        <f t="shared" si="20"/>
        <v>8.8123163281026837</v>
      </c>
      <c r="G42">
        <f t="shared" si="20"/>
        <v>5.0486199142519945</v>
      </c>
      <c r="H42">
        <f t="shared" si="20"/>
        <v>5.7142834477002689</v>
      </c>
      <c r="I42">
        <f t="shared" si="20"/>
        <v>6.1937104083011407</v>
      </c>
      <c r="J42">
        <f t="shared" si="20"/>
        <v>10.305376701826319</v>
      </c>
      <c r="K42">
        <f t="shared" si="20"/>
        <v>3.7048080444806097</v>
      </c>
      <c r="L42">
        <f t="shared" si="20"/>
        <v>12.913509094678693</v>
      </c>
      <c r="M42">
        <f t="shared" si="20"/>
        <v>4.7712954836660399</v>
      </c>
      <c r="N42">
        <f t="shared" si="20"/>
        <v>8.5506553202798443</v>
      </c>
      <c r="Q42" t="s">
        <v>24</v>
      </c>
      <c r="R42">
        <f>STDEV(R31:R39)</f>
        <v>5.2739968968435909</v>
      </c>
      <c r="S42">
        <f t="shared" ref="S42:AB42" si="21">STDEV(S31:S39)</f>
        <v>1.4949411307987475</v>
      </c>
      <c r="T42">
        <f t="shared" si="21"/>
        <v>8.24783150511605</v>
      </c>
      <c r="U42">
        <f t="shared" si="21"/>
        <v>0.7617430368292093</v>
      </c>
      <c r="V42">
        <f t="shared" si="21"/>
        <v>2.3827668618761506</v>
      </c>
      <c r="W42">
        <f t="shared" si="21"/>
        <v>3.5311695848549181</v>
      </c>
      <c r="X42">
        <f t="shared" si="21"/>
        <v>7.2167574765272633</v>
      </c>
      <c r="Y42">
        <f t="shared" si="21"/>
        <v>5.3320660251222778</v>
      </c>
      <c r="Z42">
        <f t="shared" si="21"/>
        <v>5.3648005361549203</v>
      </c>
      <c r="AA42">
        <f t="shared" si="21"/>
        <v>9.6606070833811586</v>
      </c>
      <c r="AB42">
        <f t="shared" si="21"/>
        <v>11.799040533734342</v>
      </c>
    </row>
    <row r="44" spans="3:28" x14ac:dyDescent="0.2">
      <c r="C44" t="s">
        <v>25</v>
      </c>
      <c r="E44">
        <f>TTEST($D31:$D39,E31:E39,2,2)</f>
        <v>0.12854839247351471</v>
      </c>
      <c r="F44">
        <f t="shared" ref="F44:N44" si="22">TTEST($D31:$D39,F31:F39,2,2)</f>
        <v>0.35528028882537033</v>
      </c>
      <c r="G44">
        <f t="shared" si="22"/>
        <v>2.7515679390380351E-2</v>
      </c>
      <c r="H44">
        <f t="shared" si="22"/>
        <v>7.6056141329710778E-3</v>
      </c>
      <c r="I44">
        <f t="shared" si="22"/>
        <v>6.5810760664363329E-3</v>
      </c>
      <c r="J44">
        <f t="shared" si="22"/>
        <v>2.4499626711713272E-2</v>
      </c>
      <c r="K44">
        <f t="shared" si="22"/>
        <v>1.275181579334499E-4</v>
      </c>
      <c r="L44">
        <f t="shared" si="22"/>
        <v>9.2867407914020358E-3</v>
      </c>
      <c r="M44">
        <f t="shared" si="22"/>
        <v>6.7069951842610833E-4</v>
      </c>
      <c r="N44">
        <f t="shared" si="22"/>
        <v>6.4168900337718512E-4</v>
      </c>
      <c r="Q44" t="s">
        <v>25</v>
      </c>
      <c r="S44">
        <f>TTEST($R31:$R39,S31:S39,2,2)</f>
        <v>2.8734505558862918E-2</v>
      </c>
      <c r="T44">
        <f t="shared" ref="T44:AB44" si="23">TTEST($R31:$R39,T31:T39,2,2)</f>
        <v>0.37044245468117531</v>
      </c>
      <c r="U44">
        <f t="shared" si="23"/>
        <v>0.70197864090325524</v>
      </c>
      <c r="V44">
        <f t="shared" si="23"/>
        <v>0.4926674680005797</v>
      </c>
      <c r="W44">
        <f t="shared" si="23"/>
        <v>3.1951224468719681E-2</v>
      </c>
      <c r="X44">
        <f t="shared" si="23"/>
        <v>0.14115773375844326</v>
      </c>
      <c r="Y44">
        <f t="shared" si="23"/>
        <v>0.21819348652864551</v>
      </c>
      <c r="Z44">
        <f t="shared" si="23"/>
        <v>4.8136169857049091E-2</v>
      </c>
      <c r="AA44">
        <f t="shared" si="23"/>
        <v>2.0863290069041994E-2</v>
      </c>
      <c r="AB44">
        <f t="shared" si="23"/>
        <v>2.4018276929947395E-2</v>
      </c>
    </row>
    <row r="45" spans="3:28" x14ac:dyDescent="0.2">
      <c r="G45" t="s">
        <v>26</v>
      </c>
      <c r="H45" t="s">
        <v>27</v>
      </c>
      <c r="I45" t="s">
        <v>27</v>
      </c>
      <c r="J45" t="s">
        <v>26</v>
      </c>
      <c r="K45" t="s">
        <v>28</v>
      </c>
      <c r="L45" t="s">
        <v>27</v>
      </c>
      <c r="M45" t="s">
        <v>26</v>
      </c>
      <c r="N45" t="s">
        <v>28</v>
      </c>
      <c r="Z45" t="s">
        <v>26</v>
      </c>
      <c r="AA45" t="s">
        <v>26</v>
      </c>
      <c r="AB45" t="s">
        <v>26</v>
      </c>
    </row>
    <row r="46" spans="3:28" x14ac:dyDescent="0.2">
      <c r="Z46" t="s">
        <v>29</v>
      </c>
    </row>
  </sheetData>
  <mergeCells count="2">
    <mergeCell ref="C2:N2"/>
    <mergeCell ref="Q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2019-08-22T17:48:20Z</dcterms:created>
  <dcterms:modified xsi:type="dcterms:W3CDTF">2019-12-18T19:53:26Z</dcterms:modified>
</cp:coreProperties>
</file>