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2242EA81-6B9D-0540-B266-6A4190F07E98}" xr6:coauthVersionLast="45" xr6:coauthVersionMax="45" xr10:uidLastSave="{00000000-0000-0000-0000-000000000000}"/>
  <bookViews>
    <workbookView xWindow="2000" yWindow="2900" windowWidth="28160" windowHeight="15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45" i="1"/>
  <c r="D53" i="1"/>
  <c r="J33" i="1"/>
  <c r="J46" i="1" s="1"/>
  <c r="J34" i="1"/>
  <c r="J35" i="1"/>
  <c r="J36" i="1"/>
  <c r="J37" i="1"/>
  <c r="J38" i="1"/>
  <c r="J39" i="1"/>
  <c r="P33" i="1"/>
  <c r="P34" i="1"/>
  <c r="P35" i="1"/>
  <c r="P36" i="1"/>
  <c r="P37" i="1"/>
  <c r="P38" i="1"/>
  <c r="P39" i="1"/>
  <c r="P45" i="1"/>
  <c r="D55" i="1" s="1"/>
  <c r="H33" i="1"/>
  <c r="H34" i="1"/>
  <c r="H35" i="1"/>
  <c r="H36" i="1"/>
  <c r="H46" i="1" s="1"/>
  <c r="H37" i="1"/>
  <c r="H45" i="1"/>
  <c r="F53" i="1" s="1"/>
  <c r="N33" i="1"/>
  <c r="N34" i="1"/>
  <c r="N35" i="1"/>
  <c r="N36" i="1"/>
  <c r="N45" i="1" s="1"/>
  <c r="N37" i="1"/>
  <c r="N38" i="1"/>
  <c r="N39" i="1"/>
  <c r="N40" i="1"/>
  <c r="N41" i="1"/>
  <c r="T33" i="1"/>
  <c r="T45" i="1" s="1"/>
  <c r="F55" i="1" s="1"/>
  <c r="T34" i="1"/>
  <c r="T46" i="1" s="1"/>
  <c r="T35" i="1"/>
  <c r="T36" i="1"/>
  <c r="T37" i="1"/>
  <c r="AR33" i="1"/>
  <c r="AR34" i="1"/>
  <c r="AR37" i="1"/>
  <c r="AR46" i="1" s="1"/>
  <c r="AR45" i="1"/>
  <c r="AN33" i="1"/>
  <c r="AN46" i="1" s="1"/>
  <c r="AN35" i="1"/>
  <c r="AN36" i="1"/>
  <c r="AN37" i="1"/>
  <c r="AN38" i="1"/>
  <c r="AX45" i="1"/>
  <c r="N54" i="1" s="1"/>
  <c r="AT45" i="1"/>
  <c r="M54" i="1" s="1"/>
  <c r="BD45" i="1"/>
  <c r="AZ45" i="1"/>
  <c r="N55" i="1" s="1"/>
  <c r="F33" i="1"/>
  <c r="F45" i="1" s="1"/>
  <c r="E53" i="1" s="1"/>
  <c r="F34" i="1"/>
  <c r="F35" i="1"/>
  <c r="F36" i="1"/>
  <c r="F37" i="1"/>
  <c r="L33" i="1"/>
  <c r="L34" i="1"/>
  <c r="L46" i="1" s="1"/>
  <c r="L35" i="1"/>
  <c r="L37" i="1"/>
  <c r="L38" i="1"/>
  <c r="L39" i="1"/>
  <c r="L40" i="1"/>
  <c r="L41" i="1"/>
  <c r="L42" i="1"/>
  <c r="L22" i="1"/>
  <c r="L27" i="1" s="1"/>
  <c r="L43" i="1"/>
  <c r="L45" i="1"/>
  <c r="R33" i="1"/>
  <c r="R45" i="1" s="1"/>
  <c r="E55" i="1" s="1"/>
  <c r="R34" i="1"/>
  <c r="R35" i="1"/>
  <c r="R36" i="1"/>
  <c r="R38" i="1"/>
  <c r="R39" i="1"/>
  <c r="R46" i="1" s="1"/>
  <c r="R40" i="1"/>
  <c r="AP33" i="1"/>
  <c r="AP34" i="1"/>
  <c r="AP35" i="1"/>
  <c r="AP36" i="1"/>
  <c r="AP46" i="1" s="1"/>
  <c r="AP37" i="1"/>
  <c r="AP45" i="1"/>
  <c r="AV45" i="1"/>
  <c r="BB45" i="1"/>
  <c r="M55" i="1"/>
  <c r="Z33" i="1"/>
  <c r="Z46" i="1" s="1"/>
  <c r="Z34" i="1"/>
  <c r="Z35" i="1"/>
  <c r="Z36" i="1"/>
  <c r="Z37" i="1"/>
  <c r="V33" i="1"/>
  <c r="V45" i="1" s="1"/>
  <c r="H53" i="1" s="1"/>
  <c r="V34" i="1"/>
  <c r="V46" i="1" s="1"/>
  <c r="V35" i="1"/>
  <c r="V36" i="1"/>
  <c r="V37" i="1"/>
  <c r="V38" i="1"/>
  <c r="AF33" i="1"/>
  <c r="AF34" i="1"/>
  <c r="AF45" i="1" s="1"/>
  <c r="AF35" i="1"/>
  <c r="AF36" i="1"/>
  <c r="AF46" i="1" s="1"/>
  <c r="AF37" i="1"/>
  <c r="AF38" i="1"/>
  <c r="AF39" i="1"/>
  <c r="AF40" i="1"/>
  <c r="AB33" i="1"/>
  <c r="AB46" i="1" s="1"/>
  <c r="AB34" i="1"/>
  <c r="AB35" i="1"/>
  <c r="AB36" i="1"/>
  <c r="AB37" i="1"/>
  <c r="AB38" i="1"/>
  <c r="AL33" i="1"/>
  <c r="AL45" i="1" s="1"/>
  <c r="J55" i="1" s="1"/>
  <c r="AL34" i="1"/>
  <c r="AL35" i="1"/>
  <c r="AL36" i="1"/>
  <c r="AH33" i="1"/>
  <c r="AH34" i="1"/>
  <c r="AH35" i="1"/>
  <c r="AH37" i="1"/>
  <c r="AH45" i="1"/>
  <c r="H55" i="1" s="1"/>
  <c r="X33" i="1"/>
  <c r="X35" i="1"/>
  <c r="X36" i="1"/>
  <c r="X37" i="1"/>
  <c r="X38" i="1"/>
  <c r="X46" i="1" s="1"/>
  <c r="X39" i="1"/>
  <c r="X45" i="1"/>
  <c r="AD33" i="1"/>
  <c r="AD34" i="1"/>
  <c r="AD45" i="1" s="1"/>
  <c r="AD35" i="1"/>
  <c r="AD36" i="1"/>
  <c r="AD38" i="1"/>
  <c r="AD39" i="1"/>
  <c r="AD40" i="1"/>
  <c r="AJ33" i="1"/>
  <c r="AJ34" i="1"/>
  <c r="AJ35" i="1"/>
  <c r="AJ45" i="1"/>
  <c r="L55" i="1"/>
  <c r="BD22" i="1"/>
  <c r="BD23" i="1"/>
  <c r="BD24" i="1" s="1"/>
  <c r="BB22" i="1"/>
  <c r="BB23" i="1"/>
  <c r="BB24" i="1"/>
  <c r="BB26" i="1" s="1"/>
  <c r="BB30" i="1"/>
  <c r="BB29" i="1"/>
  <c r="AZ22" i="1"/>
  <c r="AZ23" i="1"/>
  <c r="AZ24" i="1" s="1"/>
  <c r="AX22" i="1"/>
  <c r="AX30" i="1" s="1"/>
  <c r="AX23" i="1"/>
  <c r="AX29" i="1" s="1"/>
  <c r="AX24" i="1"/>
  <c r="AV22" i="1"/>
  <c r="AV23" i="1"/>
  <c r="AV24" i="1"/>
  <c r="AV30" i="1"/>
  <c r="AV29" i="1"/>
  <c r="AT22" i="1"/>
  <c r="AT23" i="1"/>
  <c r="AT24" i="1" s="1"/>
  <c r="AT26" i="1" s="1"/>
  <c r="AR22" i="1"/>
  <c r="AR23" i="1"/>
  <c r="AR29" i="1" s="1"/>
  <c r="AR24" i="1"/>
  <c r="AR27" i="1" s="1"/>
  <c r="AR30" i="1"/>
  <c r="AP22" i="1"/>
  <c r="AP23" i="1"/>
  <c r="AP24" i="1" s="1"/>
  <c r="AN22" i="1"/>
  <c r="AN23" i="1"/>
  <c r="AN24" i="1" s="1"/>
  <c r="AL22" i="1"/>
  <c r="AL23" i="1"/>
  <c r="AL24" i="1"/>
  <c r="AL26" i="1" s="1"/>
  <c r="AL30" i="1"/>
  <c r="AL29" i="1"/>
  <c r="AJ22" i="1"/>
  <c r="AJ23" i="1"/>
  <c r="AJ24" i="1" s="1"/>
  <c r="AH22" i="1"/>
  <c r="AH30" i="1" s="1"/>
  <c r="AH23" i="1"/>
  <c r="AH29" i="1" s="1"/>
  <c r="AH24" i="1"/>
  <c r="AF22" i="1"/>
  <c r="AF23" i="1"/>
  <c r="AF24" i="1" s="1"/>
  <c r="AD22" i="1"/>
  <c r="AD23" i="1"/>
  <c r="AD24" i="1" s="1"/>
  <c r="AD26" i="1" s="1"/>
  <c r="AB22" i="1"/>
  <c r="AB23" i="1"/>
  <c r="AB29" i="1" s="1"/>
  <c r="AB24" i="1"/>
  <c r="AB27" i="1" s="1"/>
  <c r="AB30" i="1"/>
  <c r="Z22" i="1"/>
  <c r="Z23" i="1"/>
  <c r="Z24" i="1" s="1"/>
  <c r="X22" i="1"/>
  <c r="X23" i="1"/>
  <c r="X24" i="1" s="1"/>
  <c r="V22" i="1"/>
  <c r="V23" i="1"/>
  <c r="V24" i="1"/>
  <c r="V26" i="1" s="1"/>
  <c r="V30" i="1"/>
  <c r="V29" i="1"/>
  <c r="T22" i="1"/>
  <c r="T23" i="1"/>
  <c r="T24" i="1" s="1"/>
  <c r="R22" i="1"/>
  <c r="R30" i="1" s="1"/>
  <c r="R23" i="1"/>
  <c r="R29" i="1" s="1"/>
  <c r="R24" i="1"/>
  <c r="P22" i="1"/>
  <c r="P23" i="1"/>
  <c r="P24" i="1" s="1"/>
  <c r="N22" i="1"/>
  <c r="N23" i="1"/>
  <c r="N24" i="1" s="1"/>
  <c r="L23" i="1"/>
  <c r="L24" i="1"/>
  <c r="L30" i="1"/>
  <c r="L29" i="1"/>
  <c r="J22" i="1"/>
  <c r="J30" i="1" s="1"/>
  <c r="J23" i="1"/>
  <c r="J24" i="1" s="1"/>
  <c r="H22" i="1"/>
  <c r="H30" i="1" s="1"/>
  <c r="H23" i="1"/>
  <c r="H26" i="1" s="1"/>
  <c r="H24" i="1"/>
  <c r="H27" i="1" s="1"/>
  <c r="F22" i="1"/>
  <c r="F23" i="1"/>
  <c r="F24" i="1"/>
  <c r="F30" i="1"/>
  <c r="F29" i="1"/>
  <c r="D22" i="1"/>
  <c r="D23" i="1"/>
  <c r="D24" i="1" s="1"/>
  <c r="H20" i="1"/>
  <c r="H19" i="1"/>
  <c r="F20" i="1"/>
  <c r="F19" i="1"/>
  <c r="D20" i="1"/>
  <c r="D19" i="1"/>
  <c r="BD46" i="1"/>
  <c r="BB46" i="1"/>
  <c r="AZ46" i="1"/>
  <c r="AX46" i="1"/>
  <c r="AV46" i="1"/>
  <c r="AT46" i="1"/>
  <c r="AJ46" i="1"/>
  <c r="AH46" i="1"/>
  <c r="AD46" i="1"/>
  <c r="P46" i="1"/>
  <c r="N46" i="1"/>
  <c r="D46" i="1"/>
  <c r="BB27" i="1"/>
  <c r="AV27" i="1"/>
  <c r="AL27" i="1"/>
  <c r="V27" i="1"/>
  <c r="F27" i="1"/>
  <c r="AV26" i="1"/>
  <c r="AR26" i="1"/>
  <c r="AB26" i="1"/>
  <c r="L26" i="1"/>
  <c r="F26" i="1"/>
  <c r="AN30" i="1" l="1"/>
  <c r="AZ27" i="1"/>
  <c r="AZ26" i="1"/>
  <c r="AZ29" i="1"/>
  <c r="X30" i="1"/>
  <c r="T30" i="1"/>
  <c r="Z29" i="1"/>
  <c r="Z26" i="1"/>
  <c r="Z30" i="1"/>
  <c r="Z27" i="1"/>
  <c r="AF27" i="1"/>
  <c r="AF30" i="1"/>
  <c r="AF29" i="1"/>
  <c r="AF26" i="1"/>
  <c r="D30" i="1"/>
  <c r="N30" i="1"/>
  <c r="I54" i="1"/>
  <c r="AJ26" i="1"/>
  <c r="AJ30" i="1"/>
  <c r="AJ27" i="1"/>
  <c r="AJ29" i="1"/>
  <c r="E60" i="1"/>
  <c r="AP26" i="1"/>
  <c r="AP29" i="1"/>
  <c r="AP30" i="1"/>
  <c r="AP27" i="1"/>
  <c r="BD27" i="1"/>
  <c r="T26" i="1"/>
  <c r="T27" i="1"/>
  <c r="T29" i="1"/>
  <c r="AD30" i="1"/>
  <c r="AZ30" i="1"/>
  <c r="M53" i="1"/>
  <c r="F64" i="1" s="1"/>
  <c r="D27" i="1"/>
  <c r="D26" i="1"/>
  <c r="N26" i="1"/>
  <c r="N29" i="1"/>
  <c r="J26" i="1"/>
  <c r="J29" i="1"/>
  <c r="J27" i="1"/>
  <c r="P29" i="1"/>
  <c r="P27" i="1"/>
  <c r="P30" i="1"/>
  <c r="P26" i="1"/>
  <c r="F54" i="1"/>
  <c r="G60" i="1" s="1"/>
  <c r="AT30" i="1"/>
  <c r="I53" i="1"/>
  <c r="AN45" i="1"/>
  <c r="L53" i="1" s="1"/>
  <c r="J45" i="1"/>
  <c r="D54" i="1" s="1"/>
  <c r="R26" i="1"/>
  <c r="AH26" i="1"/>
  <c r="AX26" i="1"/>
  <c r="F46" i="1"/>
  <c r="AL46" i="1"/>
  <c r="D29" i="1"/>
  <c r="AD29" i="1"/>
  <c r="AT29" i="1"/>
  <c r="L54" i="1"/>
  <c r="AB45" i="1"/>
  <c r="H54" i="1" s="1"/>
  <c r="E62" i="1" s="1"/>
  <c r="Z45" i="1"/>
  <c r="J53" i="1" s="1"/>
  <c r="I55" i="1"/>
  <c r="X27" i="1"/>
  <c r="N27" i="1"/>
  <c r="AD27" i="1"/>
  <c r="AT27" i="1"/>
  <c r="X29" i="1"/>
  <c r="AN29" i="1"/>
  <c r="BD29" i="1"/>
  <c r="AN27" i="1"/>
  <c r="H29" i="1"/>
  <c r="BD30" i="1"/>
  <c r="X26" i="1"/>
  <c r="AN26" i="1"/>
  <c r="BD26" i="1"/>
  <c r="R27" i="1"/>
  <c r="AH27" i="1"/>
  <c r="AX27" i="1"/>
  <c r="J54" i="1" l="1"/>
  <c r="L60" i="1" s="1"/>
  <c r="N53" i="1"/>
  <c r="G62" i="1"/>
  <c r="E64" i="1"/>
  <c r="F62" i="1"/>
  <c r="E54" i="1"/>
  <c r="K60" i="1" s="1"/>
  <c r="F60" i="1" l="1"/>
  <c r="K62" i="1"/>
  <c r="G64" i="1"/>
  <c r="L62" i="1"/>
</calcChain>
</file>

<file path=xl/sharedStrings.xml><?xml version="1.0" encoding="utf-8"?>
<sst xmlns="http://schemas.openxmlformats.org/spreadsheetml/2006/main" count="396" uniqueCount="46">
  <si>
    <t>Genotype</t>
  </si>
  <si>
    <t>Brat11 GLCs</t>
  </si>
  <si>
    <t>AubHN/AubQC</t>
  </si>
  <si>
    <t>Experiment</t>
  </si>
  <si>
    <t>Stage</t>
  </si>
  <si>
    <t>Prebudding</t>
  </si>
  <si>
    <t>Budding</t>
  </si>
  <si>
    <t>Postbudding</t>
  </si>
  <si>
    <t>Series</t>
  </si>
  <si>
    <t>Int Den</t>
  </si>
  <si>
    <t>18a</t>
  </si>
  <si>
    <t>18b</t>
  </si>
  <si>
    <t>Q1</t>
  </si>
  <si>
    <t>Q3</t>
  </si>
  <si>
    <t>IQR</t>
  </si>
  <si>
    <t>w/o outliers</t>
  </si>
  <si>
    <t>Avg</t>
  </si>
  <si>
    <t>StDev</t>
  </si>
  <si>
    <t>Rep 1</t>
  </si>
  <si>
    <t>Rep 2</t>
  </si>
  <si>
    <t>Rep 3</t>
  </si>
  <si>
    <t>0-45min</t>
  </si>
  <si>
    <t>45-90min</t>
  </si>
  <si>
    <t>90-135min</t>
  </si>
  <si>
    <t>Mean</t>
  </si>
  <si>
    <t>SEM</t>
  </si>
  <si>
    <t>Brat11</t>
  </si>
  <si>
    <t>AubQC/AubHN</t>
  </si>
  <si>
    <t>TTESTS</t>
  </si>
  <si>
    <t>array 1</t>
  </si>
  <si>
    <t>array 2</t>
  </si>
  <si>
    <t>ns</t>
  </si>
  <si>
    <t>p-values</t>
  </si>
  <si>
    <t>Remove outliers based on interquartile range</t>
  </si>
  <si>
    <t>Max</t>
  </si>
  <si>
    <t>Min</t>
  </si>
  <si>
    <t>Average intensity relative to 0-45 min time point</t>
  </si>
  <si>
    <t>High outlier?</t>
  </si>
  <si>
    <t>Low outler?</t>
  </si>
  <si>
    <t>Above</t>
  </si>
  <si>
    <t>Below</t>
  </si>
  <si>
    <t>Data minus outliers</t>
  </si>
  <si>
    <t>Intensities relateive to 0-45 min time point</t>
  </si>
  <si>
    <t>**</t>
  </si>
  <si>
    <t>wt</t>
  </si>
  <si>
    <t>Figure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</si>
</sst>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applyBorder="1" applyAlignment="1">
      <alignment horizontal="right"/>
    </xf>
    <xf numFmtId="0" fontId="0" fillId="0" borderId="0" xfId="0" applyBorder="1"/>
    <xf numFmtId="11" fontId="0" fillId="0" borderId="0" xfId="0" applyNumberFormat="1"/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65"/>
  <sheetViews>
    <sheetView tabSelected="1" workbookViewId="0"/>
  </sheetViews>
  <sheetFormatPr baseColWidth="10" defaultRowHeight="16" x14ac:dyDescent="0.2"/>
  <cols>
    <col min="3" max="3" width="14.1640625" customWidth="1"/>
    <col min="10" max="10" width="14" customWidth="1"/>
  </cols>
  <sheetData>
    <row r="1" spans="1:56" ht="21" x14ac:dyDescent="0.25">
      <c r="A1" s="6" t="s">
        <v>45</v>
      </c>
    </row>
    <row r="2" spans="1:56" x14ac:dyDescent="0.2">
      <c r="B2" t="s">
        <v>0</v>
      </c>
      <c r="C2" s="7" t="s">
        <v>44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 t="s">
        <v>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9" t="s">
        <v>2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1:56" x14ac:dyDescent="0.2">
      <c r="B3" t="s">
        <v>3</v>
      </c>
      <c r="C3" s="10" t="s">
        <v>18</v>
      </c>
      <c r="D3" s="10"/>
      <c r="E3" s="10"/>
      <c r="F3" s="10"/>
      <c r="G3" s="10"/>
      <c r="H3" s="10"/>
      <c r="I3" s="11" t="s">
        <v>19</v>
      </c>
      <c r="J3" s="11"/>
      <c r="K3" s="11"/>
      <c r="L3" s="11"/>
      <c r="M3" s="11"/>
      <c r="N3" s="11"/>
      <c r="O3" s="12" t="s">
        <v>20</v>
      </c>
      <c r="P3" s="12"/>
      <c r="Q3" s="12"/>
      <c r="R3" s="12"/>
      <c r="S3" s="12"/>
      <c r="T3" s="12"/>
      <c r="U3" s="13" t="s">
        <v>18</v>
      </c>
      <c r="V3" s="13"/>
      <c r="W3" s="13"/>
      <c r="X3" s="13"/>
      <c r="Y3" s="13"/>
      <c r="Z3" s="13"/>
      <c r="AA3" s="14" t="s">
        <v>19</v>
      </c>
      <c r="AB3" s="14"/>
      <c r="AC3" s="14"/>
      <c r="AD3" s="14"/>
      <c r="AE3" s="14"/>
      <c r="AF3" s="14"/>
      <c r="AG3" s="15" t="s">
        <v>20</v>
      </c>
      <c r="AH3" s="15"/>
      <c r="AI3" s="15"/>
      <c r="AJ3" s="15"/>
      <c r="AK3" s="15"/>
      <c r="AL3" s="15"/>
      <c r="AM3" s="16" t="s">
        <v>18</v>
      </c>
      <c r="AN3" s="16"/>
      <c r="AO3" s="16"/>
      <c r="AP3" s="16"/>
      <c r="AQ3" s="16"/>
      <c r="AR3" s="16"/>
      <c r="AS3" s="17" t="s">
        <v>19</v>
      </c>
      <c r="AT3" s="17"/>
      <c r="AU3" s="17"/>
      <c r="AV3" s="17"/>
      <c r="AW3" s="17"/>
      <c r="AX3" s="17"/>
      <c r="AY3" s="18" t="s">
        <v>20</v>
      </c>
      <c r="AZ3" s="18"/>
      <c r="BA3" s="18"/>
      <c r="BB3" s="18"/>
      <c r="BC3" s="18"/>
      <c r="BD3" s="18"/>
    </row>
    <row r="4" spans="1:56" x14ac:dyDescent="0.2">
      <c r="B4" t="s">
        <v>4</v>
      </c>
      <c r="C4" s="19" t="s">
        <v>21</v>
      </c>
      <c r="D4" s="19"/>
      <c r="E4" s="19" t="s">
        <v>22</v>
      </c>
      <c r="F4" s="19"/>
      <c r="G4" s="19" t="s">
        <v>23</v>
      </c>
      <c r="H4" s="19"/>
      <c r="I4" s="19" t="s">
        <v>21</v>
      </c>
      <c r="J4" s="19"/>
      <c r="K4" s="19" t="s">
        <v>22</v>
      </c>
      <c r="L4" s="19"/>
      <c r="M4" s="19" t="s">
        <v>23</v>
      </c>
      <c r="N4" s="19"/>
      <c r="O4" s="19" t="s">
        <v>21</v>
      </c>
      <c r="P4" s="19"/>
      <c r="Q4" s="19" t="s">
        <v>22</v>
      </c>
      <c r="R4" s="19"/>
      <c r="S4" s="19" t="s">
        <v>23</v>
      </c>
      <c r="T4" s="19"/>
      <c r="U4" s="19" t="s">
        <v>21</v>
      </c>
      <c r="V4" s="19"/>
      <c r="W4" s="19" t="s">
        <v>22</v>
      </c>
      <c r="X4" s="19"/>
      <c r="Y4" s="19" t="s">
        <v>23</v>
      </c>
      <c r="Z4" s="19"/>
      <c r="AA4" s="19" t="s">
        <v>21</v>
      </c>
      <c r="AB4" s="19"/>
      <c r="AC4" s="19" t="s">
        <v>22</v>
      </c>
      <c r="AD4" s="19"/>
      <c r="AE4" s="19" t="s">
        <v>23</v>
      </c>
      <c r="AF4" s="19"/>
      <c r="AG4" s="19" t="s">
        <v>21</v>
      </c>
      <c r="AH4" s="19"/>
      <c r="AI4" s="19" t="s">
        <v>22</v>
      </c>
      <c r="AJ4" s="19"/>
      <c r="AK4" s="19" t="s">
        <v>23</v>
      </c>
      <c r="AL4" s="19"/>
      <c r="AM4" s="19" t="s">
        <v>21</v>
      </c>
      <c r="AN4" s="19"/>
      <c r="AO4" s="19" t="s">
        <v>22</v>
      </c>
      <c r="AP4" s="19"/>
      <c r="AQ4" s="19" t="s">
        <v>23</v>
      </c>
      <c r="AR4" s="19"/>
      <c r="AS4" s="19" t="s">
        <v>21</v>
      </c>
      <c r="AT4" s="19"/>
      <c r="AU4" s="19" t="s">
        <v>22</v>
      </c>
      <c r="AV4" s="19"/>
      <c r="AW4" s="19" t="s">
        <v>23</v>
      </c>
      <c r="AX4" s="19"/>
      <c r="AY4" s="19" t="s">
        <v>21</v>
      </c>
      <c r="AZ4" s="19"/>
      <c r="BA4" s="19" t="s">
        <v>22</v>
      </c>
      <c r="BB4" s="19"/>
      <c r="BC4" s="19" t="s">
        <v>23</v>
      </c>
      <c r="BD4" s="19"/>
    </row>
    <row r="5" spans="1:56" x14ac:dyDescent="0.2">
      <c r="C5" t="s">
        <v>8</v>
      </c>
      <c r="D5" t="s">
        <v>9</v>
      </c>
      <c r="E5" t="s">
        <v>8</v>
      </c>
      <c r="F5" t="s">
        <v>9</v>
      </c>
      <c r="G5" t="s">
        <v>8</v>
      </c>
      <c r="H5" t="s">
        <v>9</v>
      </c>
      <c r="I5" t="s">
        <v>8</v>
      </c>
      <c r="J5" t="s">
        <v>9</v>
      </c>
      <c r="K5" t="s">
        <v>8</v>
      </c>
      <c r="L5" t="s">
        <v>9</v>
      </c>
      <c r="M5" t="s">
        <v>8</v>
      </c>
      <c r="N5" t="s">
        <v>9</v>
      </c>
      <c r="O5" s="1" t="s">
        <v>8</v>
      </c>
      <c r="P5" s="1" t="s">
        <v>9</v>
      </c>
      <c r="Q5" s="1" t="s">
        <v>8</v>
      </c>
      <c r="R5" s="1" t="s">
        <v>9</v>
      </c>
      <c r="S5" s="1" t="s">
        <v>8</v>
      </c>
      <c r="T5" s="1" t="s">
        <v>9</v>
      </c>
      <c r="U5" s="1" t="s">
        <v>8</v>
      </c>
      <c r="V5" s="1" t="s">
        <v>9</v>
      </c>
      <c r="W5" s="1" t="s">
        <v>8</v>
      </c>
      <c r="X5" s="1" t="s">
        <v>9</v>
      </c>
      <c r="Y5" s="1" t="s">
        <v>8</v>
      </c>
      <c r="Z5" s="1" t="s">
        <v>9</v>
      </c>
      <c r="AA5" s="1" t="s">
        <v>8</v>
      </c>
      <c r="AB5" s="1" t="s">
        <v>9</v>
      </c>
      <c r="AC5" s="1" t="s">
        <v>8</v>
      </c>
      <c r="AD5" s="1" t="s">
        <v>9</v>
      </c>
      <c r="AE5" s="1" t="s">
        <v>8</v>
      </c>
      <c r="AF5" s="1" t="s">
        <v>9</v>
      </c>
      <c r="AG5" s="1" t="s">
        <v>8</v>
      </c>
      <c r="AH5" s="1" t="s">
        <v>9</v>
      </c>
      <c r="AI5" s="1" t="s">
        <v>8</v>
      </c>
      <c r="AJ5" s="1" t="s">
        <v>9</v>
      </c>
      <c r="AK5" s="1" t="s">
        <v>8</v>
      </c>
      <c r="AL5" s="1" t="s">
        <v>9</v>
      </c>
      <c r="AM5" s="1" t="s">
        <v>8</v>
      </c>
      <c r="AN5" s="1" t="s">
        <v>9</v>
      </c>
      <c r="AO5" s="1" t="s">
        <v>8</v>
      </c>
      <c r="AP5" s="1" t="s">
        <v>9</v>
      </c>
      <c r="AQ5" s="1" t="s">
        <v>8</v>
      </c>
      <c r="AR5" s="1" t="s">
        <v>9</v>
      </c>
      <c r="AS5" s="1" t="s">
        <v>8</v>
      </c>
      <c r="AT5" s="1" t="s">
        <v>9</v>
      </c>
      <c r="AU5" s="1" t="s">
        <v>8</v>
      </c>
      <c r="AV5" s="1" t="s">
        <v>9</v>
      </c>
      <c r="AW5" s="1" t="s">
        <v>8</v>
      </c>
      <c r="AX5" s="1" t="s">
        <v>9</v>
      </c>
      <c r="AY5" s="1" t="s">
        <v>8</v>
      </c>
      <c r="AZ5" s="1" t="s">
        <v>9</v>
      </c>
      <c r="BA5" s="1" t="s">
        <v>8</v>
      </c>
      <c r="BB5" s="1" t="s">
        <v>9</v>
      </c>
      <c r="BC5" s="1" t="s">
        <v>8</v>
      </c>
      <c r="BD5" s="1" t="s">
        <v>9</v>
      </c>
    </row>
    <row r="6" spans="1:56" x14ac:dyDescent="0.2">
      <c r="C6">
        <v>8</v>
      </c>
      <c r="D6">
        <v>350287.05300000001</v>
      </c>
      <c r="E6">
        <v>36</v>
      </c>
      <c r="F6">
        <v>135594.21100000001</v>
      </c>
      <c r="G6">
        <v>63</v>
      </c>
      <c r="H6" s="2">
        <v>3682.2</v>
      </c>
      <c r="I6">
        <v>4</v>
      </c>
      <c r="J6" s="2">
        <v>464645.71600000001</v>
      </c>
      <c r="K6">
        <v>19</v>
      </c>
      <c r="L6">
        <v>352543.31900000002</v>
      </c>
      <c r="M6">
        <v>39</v>
      </c>
      <c r="N6">
        <v>31708.089</v>
      </c>
      <c r="O6">
        <v>7</v>
      </c>
      <c r="P6">
        <v>127072.14599999999</v>
      </c>
      <c r="Q6">
        <v>22</v>
      </c>
      <c r="R6">
        <v>61123.411</v>
      </c>
      <c r="S6">
        <v>38</v>
      </c>
      <c r="T6">
        <v>1883.6479999999999</v>
      </c>
      <c r="U6">
        <v>51</v>
      </c>
      <c r="V6">
        <v>815882.44499999995</v>
      </c>
      <c r="W6">
        <v>66</v>
      </c>
      <c r="X6" s="2">
        <v>526546.37199999997</v>
      </c>
      <c r="Y6">
        <v>80</v>
      </c>
      <c r="Z6" s="2">
        <v>688.39300000000003</v>
      </c>
      <c r="AA6" s="2">
        <v>5</v>
      </c>
      <c r="AB6">
        <v>132654.62400000001</v>
      </c>
      <c r="AC6">
        <v>20</v>
      </c>
      <c r="AD6">
        <v>48579.519</v>
      </c>
      <c r="AE6">
        <v>43</v>
      </c>
      <c r="AF6">
        <v>2196.357</v>
      </c>
      <c r="AG6" s="3">
        <v>10</v>
      </c>
      <c r="AH6">
        <v>204810.50599999999</v>
      </c>
      <c r="AI6" s="4">
        <v>21</v>
      </c>
      <c r="AJ6">
        <v>174960.95600000001</v>
      </c>
      <c r="AK6" s="4">
        <v>27</v>
      </c>
      <c r="AL6">
        <v>257.58</v>
      </c>
      <c r="AM6">
        <v>22</v>
      </c>
      <c r="AN6">
        <v>233110.50099999999</v>
      </c>
      <c r="AO6">
        <v>48</v>
      </c>
      <c r="AP6">
        <v>184502.44200000001</v>
      </c>
      <c r="AQ6">
        <v>77</v>
      </c>
      <c r="AR6">
        <v>194309.12899999999</v>
      </c>
      <c r="AS6">
        <v>29</v>
      </c>
      <c r="AT6">
        <v>18941.282999999999</v>
      </c>
      <c r="AU6">
        <v>60</v>
      </c>
      <c r="AV6">
        <v>54291.457000000002</v>
      </c>
      <c r="AW6">
        <v>89</v>
      </c>
      <c r="AX6">
        <v>18272.232</v>
      </c>
      <c r="AY6">
        <v>31</v>
      </c>
      <c r="AZ6">
        <v>99100.81</v>
      </c>
      <c r="BA6">
        <v>19</v>
      </c>
      <c r="BB6">
        <v>16893.059000000001</v>
      </c>
      <c r="BC6">
        <v>35</v>
      </c>
      <c r="BD6">
        <v>36477.313000000002</v>
      </c>
    </row>
    <row r="7" spans="1:56" x14ac:dyDescent="0.2">
      <c r="C7">
        <v>10</v>
      </c>
      <c r="D7">
        <v>257087.06</v>
      </c>
      <c r="E7">
        <v>38</v>
      </c>
      <c r="F7">
        <v>160720.69099999999</v>
      </c>
      <c r="G7">
        <v>65</v>
      </c>
      <c r="H7" s="2">
        <v>10360.689</v>
      </c>
      <c r="I7">
        <v>6</v>
      </c>
      <c r="J7" s="2">
        <v>463733.91499999998</v>
      </c>
      <c r="K7">
        <v>21</v>
      </c>
      <c r="L7">
        <v>338362.79499999998</v>
      </c>
      <c r="M7">
        <v>41</v>
      </c>
      <c r="N7">
        <v>62185.665000000001</v>
      </c>
      <c r="O7">
        <v>9</v>
      </c>
      <c r="P7">
        <v>129930.349</v>
      </c>
      <c r="Q7">
        <v>24</v>
      </c>
      <c r="R7">
        <v>60425.197</v>
      </c>
      <c r="S7">
        <v>40</v>
      </c>
      <c r="T7">
        <v>1254.9380000000001</v>
      </c>
      <c r="U7">
        <v>54</v>
      </c>
      <c r="V7">
        <v>989829.1</v>
      </c>
      <c r="W7">
        <v>68</v>
      </c>
      <c r="X7" s="2">
        <v>919616.98100000003</v>
      </c>
      <c r="Y7">
        <v>82</v>
      </c>
      <c r="Z7" s="2">
        <v>7294.5559999999996</v>
      </c>
      <c r="AA7" s="2">
        <v>7</v>
      </c>
      <c r="AB7">
        <v>119089.649</v>
      </c>
      <c r="AC7">
        <v>26</v>
      </c>
      <c r="AD7">
        <v>61061.180999999997</v>
      </c>
      <c r="AE7">
        <v>45</v>
      </c>
      <c r="AF7">
        <v>3098.4070000000002</v>
      </c>
      <c r="AG7" s="3">
        <v>12</v>
      </c>
      <c r="AH7">
        <v>166770.92800000001</v>
      </c>
      <c r="AI7" s="4">
        <v>23</v>
      </c>
      <c r="AJ7">
        <v>114566.29700000001</v>
      </c>
      <c r="AK7" s="4">
        <v>29</v>
      </c>
      <c r="AL7">
        <v>2919.105</v>
      </c>
      <c r="AM7">
        <v>24</v>
      </c>
      <c r="AN7">
        <v>40961.275999999998</v>
      </c>
      <c r="AO7">
        <v>50</v>
      </c>
      <c r="AP7">
        <v>173806.78</v>
      </c>
      <c r="AQ7">
        <v>85</v>
      </c>
      <c r="AR7">
        <v>158997.70300000001</v>
      </c>
      <c r="AS7">
        <v>48</v>
      </c>
      <c r="AT7">
        <v>44834.19</v>
      </c>
      <c r="AU7">
        <v>66</v>
      </c>
      <c r="AV7">
        <v>15184.45</v>
      </c>
      <c r="AW7">
        <v>5</v>
      </c>
      <c r="AX7">
        <v>3266.7170000000001</v>
      </c>
      <c r="AY7">
        <v>1</v>
      </c>
      <c r="AZ7">
        <v>19533.985000000001</v>
      </c>
      <c r="BA7">
        <v>21</v>
      </c>
      <c r="BB7">
        <v>8735.5959999999995</v>
      </c>
      <c r="BC7">
        <v>37</v>
      </c>
      <c r="BD7">
        <v>31630.614000000001</v>
      </c>
    </row>
    <row r="8" spans="1:56" x14ac:dyDescent="0.2">
      <c r="C8">
        <v>12</v>
      </c>
      <c r="D8">
        <v>305459.71600000001</v>
      </c>
      <c r="E8">
        <v>41</v>
      </c>
      <c r="F8">
        <v>177499.37899999999</v>
      </c>
      <c r="G8">
        <v>67</v>
      </c>
      <c r="H8">
        <v>4758.549</v>
      </c>
      <c r="I8">
        <v>9</v>
      </c>
      <c r="J8" s="2">
        <v>532960.49399999995</v>
      </c>
      <c r="K8">
        <v>23</v>
      </c>
      <c r="L8">
        <v>331031.59399999998</v>
      </c>
      <c r="M8">
        <v>43</v>
      </c>
      <c r="N8">
        <v>5000.6909999999998</v>
      </c>
      <c r="O8">
        <v>11</v>
      </c>
      <c r="P8">
        <v>86742.519</v>
      </c>
      <c r="Q8">
        <v>26</v>
      </c>
      <c r="R8">
        <v>80587.962</v>
      </c>
      <c r="S8">
        <v>43</v>
      </c>
      <c r="T8">
        <v>1384.6510000000001</v>
      </c>
      <c r="U8">
        <v>56</v>
      </c>
      <c r="V8">
        <v>948762.63300000003</v>
      </c>
      <c r="W8">
        <v>70</v>
      </c>
      <c r="X8" s="2">
        <v>375534.147</v>
      </c>
      <c r="Y8">
        <v>84</v>
      </c>
      <c r="Z8" s="2">
        <v>2834.9290000000001</v>
      </c>
      <c r="AA8" s="2">
        <v>9</v>
      </c>
      <c r="AB8">
        <v>108268.056</v>
      </c>
      <c r="AC8">
        <v>28</v>
      </c>
      <c r="AD8">
        <v>54043.078000000001</v>
      </c>
      <c r="AE8">
        <v>47</v>
      </c>
      <c r="AF8">
        <v>3217.21</v>
      </c>
      <c r="AG8" s="3">
        <v>14</v>
      </c>
      <c r="AH8">
        <v>188234.75399999999</v>
      </c>
      <c r="AI8" s="4">
        <v>25</v>
      </c>
      <c r="AJ8">
        <v>146785.44500000001</v>
      </c>
      <c r="AK8" s="4">
        <v>32</v>
      </c>
      <c r="AL8">
        <v>3427.3960000000002</v>
      </c>
      <c r="AM8">
        <v>27</v>
      </c>
      <c r="AN8">
        <v>237478.52100000001</v>
      </c>
      <c r="AO8">
        <v>53</v>
      </c>
      <c r="AP8">
        <v>254140.12299999999</v>
      </c>
      <c r="AQ8">
        <v>88</v>
      </c>
      <c r="AR8">
        <v>332599.22899999999</v>
      </c>
      <c r="AS8">
        <v>54</v>
      </c>
      <c r="AT8">
        <v>47156.400999999998</v>
      </c>
      <c r="AU8">
        <v>72</v>
      </c>
      <c r="AV8">
        <v>24850.374</v>
      </c>
      <c r="AW8">
        <v>11</v>
      </c>
      <c r="AX8">
        <v>4271.8190000000004</v>
      </c>
      <c r="AY8">
        <v>4</v>
      </c>
      <c r="AZ8">
        <v>86489.460999999996</v>
      </c>
      <c r="BA8">
        <v>24</v>
      </c>
      <c r="BB8">
        <v>62512.425999999999</v>
      </c>
      <c r="BC8">
        <v>40</v>
      </c>
      <c r="BD8">
        <v>14037.916999999999</v>
      </c>
    </row>
    <row r="9" spans="1:56" x14ac:dyDescent="0.2">
      <c r="C9">
        <v>14</v>
      </c>
      <c r="D9">
        <v>247589.11900000001</v>
      </c>
      <c r="E9">
        <v>43</v>
      </c>
      <c r="F9">
        <v>197527.77499999999</v>
      </c>
      <c r="G9">
        <v>70</v>
      </c>
      <c r="H9">
        <v>779.50699999999995</v>
      </c>
      <c r="I9">
        <v>11</v>
      </c>
      <c r="J9" s="2">
        <v>541292.91799999995</v>
      </c>
      <c r="K9">
        <v>25</v>
      </c>
      <c r="L9">
        <v>454606.03200000001</v>
      </c>
      <c r="M9">
        <v>45</v>
      </c>
      <c r="N9">
        <v>92.741</v>
      </c>
      <c r="O9">
        <v>14</v>
      </c>
      <c r="P9">
        <v>92619.926000000007</v>
      </c>
      <c r="Q9">
        <v>28</v>
      </c>
      <c r="R9">
        <v>73003.263999999996</v>
      </c>
      <c r="S9">
        <v>45</v>
      </c>
      <c r="T9">
        <v>818.17200000000003</v>
      </c>
      <c r="U9">
        <v>58</v>
      </c>
      <c r="V9">
        <v>1212641.8759999999</v>
      </c>
      <c r="W9">
        <v>72</v>
      </c>
      <c r="X9" s="2">
        <v>156105.883</v>
      </c>
      <c r="Y9">
        <v>86</v>
      </c>
      <c r="Z9" s="2">
        <v>1743.452</v>
      </c>
      <c r="AA9" s="2">
        <v>11</v>
      </c>
      <c r="AB9">
        <v>101721.875</v>
      </c>
      <c r="AC9">
        <v>32</v>
      </c>
      <c r="AD9">
        <v>38370.067999999999</v>
      </c>
      <c r="AE9">
        <v>49</v>
      </c>
      <c r="AF9">
        <v>3278.8049999999998</v>
      </c>
      <c r="AG9" s="3" t="s">
        <v>10</v>
      </c>
      <c r="AH9">
        <v>130878.003</v>
      </c>
      <c r="AI9" s="4"/>
      <c r="AJ9" s="4"/>
      <c r="AK9" s="4">
        <v>34</v>
      </c>
      <c r="AL9">
        <v>797.56299999999999</v>
      </c>
      <c r="AM9">
        <v>29</v>
      </c>
      <c r="AN9">
        <v>305573.60800000001</v>
      </c>
      <c r="AO9">
        <v>57</v>
      </c>
      <c r="AP9">
        <v>269735.36599999998</v>
      </c>
      <c r="AQ9">
        <v>90</v>
      </c>
      <c r="AR9">
        <v>59692.881000000001</v>
      </c>
      <c r="AU9">
        <v>79</v>
      </c>
      <c r="AV9">
        <v>39767.296999999999</v>
      </c>
      <c r="AW9">
        <v>23</v>
      </c>
      <c r="AX9">
        <v>18097.351999999999</v>
      </c>
      <c r="AY9">
        <v>8</v>
      </c>
      <c r="AZ9">
        <v>55134.468000000001</v>
      </c>
      <c r="BA9">
        <v>26</v>
      </c>
      <c r="BB9">
        <v>64350.669000000002</v>
      </c>
      <c r="BC9">
        <v>42</v>
      </c>
      <c r="BD9">
        <v>49184.482000000004</v>
      </c>
    </row>
    <row r="10" spans="1:56" x14ac:dyDescent="0.2">
      <c r="C10">
        <v>20</v>
      </c>
      <c r="D10">
        <v>414791.39299999998</v>
      </c>
      <c r="E10">
        <v>45</v>
      </c>
      <c r="F10">
        <v>172017.837</v>
      </c>
      <c r="G10">
        <v>72</v>
      </c>
      <c r="H10">
        <v>10766.771000000001</v>
      </c>
      <c r="I10">
        <v>13</v>
      </c>
      <c r="J10" s="2">
        <v>497532.44300000003</v>
      </c>
      <c r="K10">
        <v>27</v>
      </c>
      <c r="L10">
        <v>305683.26500000001</v>
      </c>
      <c r="M10">
        <v>47</v>
      </c>
      <c r="N10">
        <v>804.20600000000002</v>
      </c>
      <c r="O10">
        <v>16</v>
      </c>
      <c r="P10">
        <v>88116.547999999995</v>
      </c>
      <c r="Q10">
        <v>30</v>
      </c>
      <c r="R10">
        <v>19136.080999999998</v>
      </c>
      <c r="S10">
        <v>47</v>
      </c>
      <c r="T10">
        <v>1385.5170000000001</v>
      </c>
      <c r="U10">
        <v>60</v>
      </c>
      <c r="V10">
        <v>802586.50199999998</v>
      </c>
      <c r="W10">
        <v>74</v>
      </c>
      <c r="X10" s="2">
        <v>109286.921</v>
      </c>
      <c r="Y10">
        <v>88</v>
      </c>
      <c r="Z10" s="2">
        <v>6082.5159999999996</v>
      </c>
      <c r="AA10" s="2">
        <v>16</v>
      </c>
      <c r="AB10">
        <v>125222.09600000001</v>
      </c>
      <c r="AC10">
        <v>34</v>
      </c>
      <c r="AD10">
        <v>144965.182</v>
      </c>
      <c r="AE10">
        <v>53</v>
      </c>
      <c r="AF10">
        <v>1764.325</v>
      </c>
      <c r="AG10" s="3" t="s">
        <v>11</v>
      </c>
      <c r="AH10">
        <v>173706.769</v>
      </c>
      <c r="AI10" s="4"/>
      <c r="AJ10" s="4"/>
      <c r="AK10" s="4"/>
      <c r="AM10">
        <v>31</v>
      </c>
      <c r="AN10">
        <v>344608.51299999998</v>
      </c>
      <c r="AO10">
        <v>61</v>
      </c>
      <c r="AP10">
        <v>154051.32500000001</v>
      </c>
      <c r="AQ10">
        <v>93</v>
      </c>
      <c r="AR10">
        <v>140571.514</v>
      </c>
      <c r="AW10">
        <v>35</v>
      </c>
      <c r="AX10">
        <v>16878.074000000001</v>
      </c>
      <c r="AY10">
        <v>10</v>
      </c>
      <c r="AZ10">
        <v>52895.383999999998</v>
      </c>
      <c r="BA10">
        <v>28</v>
      </c>
      <c r="BB10">
        <v>19940.242999999999</v>
      </c>
      <c r="BC10">
        <v>44</v>
      </c>
      <c r="BD10">
        <v>42103.616999999998</v>
      </c>
    </row>
    <row r="11" spans="1:56" x14ac:dyDescent="0.2">
      <c r="I11">
        <v>15</v>
      </c>
      <c r="J11" s="2">
        <v>503733.48599999998</v>
      </c>
      <c r="K11">
        <v>29</v>
      </c>
      <c r="L11">
        <v>330814.67099999997</v>
      </c>
      <c r="M11">
        <v>49</v>
      </c>
      <c r="N11">
        <v>27494.638999999999</v>
      </c>
      <c r="O11">
        <v>18</v>
      </c>
      <c r="P11">
        <v>162582.799</v>
      </c>
      <c r="Q11">
        <v>32</v>
      </c>
      <c r="R11">
        <v>66827.463000000003</v>
      </c>
      <c r="S11">
        <v>49</v>
      </c>
      <c r="T11">
        <v>3068.1579999999999</v>
      </c>
      <c r="U11">
        <v>64</v>
      </c>
      <c r="V11">
        <v>744384.09400000004</v>
      </c>
      <c r="W11">
        <v>76</v>
      </c>
      <c r="X11" s="2">
        <v>329192.76299999998</v>
      </c>
      <c r="AA11" s="2">
        <v>18</v>
      </c>
      <c r="AB11">
        <v>107661.86</v>
      </c>
      <c r="AC11">
        <v>36</v>
      </c>
      <c r="AD11">
        <v>61013.150999999998</v>
      </c>
      <c r="AE11">
        <v>55</v>
      </c>
      <c r="AF11">
        <v>991.23900000000003</v>
      </c>
      <c r="AG11" s="4"/>
      <c r="AH11" s="4"/>
      <c r="AI11" s="4"/>
      <c r="AJ11" s="4"/>
      <c r="AK11" s="4"/>
      <c r="AM11">
        <v>34</v>
      </c>
      <c r="AN11">
        <v>205215.56299999999</v>
      </c>
      <c r="AY11">
        <v>13</v>
      </c>
      <c r="AZ11">
        <v>14084.171</v>
      </c>
      <c r="BA11">
        <v>30</v>
      </c>
      <c r="BB11">
        <v>48361.832000000002</v>
      </c>
      <c r="BC11">
        <v>47</v>
      </c>
      <c r="BD11">
        <v>28888.148000000001</v>
      </c>
    </row>
    <row r="12" spans="1:56" x14ac:dyDescent="0.2">
      <c r="I12">
        <v>17</v>
      </c>
      <c r="J12" s="2">
        <v>477093.34499999997</v>
      </c>
      <c r="K12">
        <v>31</v>
      </c>
      <c r="L12">
        <v>354637.07500000001</v>
      </c>
      <c r="M12">
        <v>51</v>
      </c>
      <c r="N12">
        <v>2384.3440000000001</v>
      </c>
      <c r="O12">
        <v>20</v>
      </c>
      <c r="P12">
        <v>166279.09</v>
      </c>
      <c r="Q12">
        <v>34</v>
      </c>
      <c r="R12">
        <v>58992.574000000001</v>
      </c>
      <c r="W12">
        <v>78</v>
      </c>
      <c r="X12" s="2">
        <v>315314.36200000002</v>
      </c>
      <c r="AC12">
        <v>38</v>
      </c>
      <c r="AD12">
        <v>35628.648000000001</v>
      </c>
      <c r="AE12">
        <v>57</v>
      </c>
      <c r="AF12">
        <v>3470.634</v>
      </c>
      <c r="AY12">
        <v>16</v>
      </c>
      <c r="AZ12">
        <v>16009.906999999999</v>
      </c>
      <c r="BA12">
        <v>33</v>
      </c>
      <c r="BB12">
        <v>74552.665999999997</v>
      </c>
      <c r="BC12">
        <v>49</v>
      </c>
      <c r="BD12">
        <v>25082.53</v>
      </c>
    </row>
    <row r="13" spans="1:56" x14ac:dyDescent="0.2">
      <c r="K13">
        <v>33</v>
      </c>
      <c r="L13">
        <v>317126.42700000003</v>
      </c>
      <c r="M13">
        <v>54</v>
      </c>
      <c r="N13">
        <v>6281.57</v>
      </c>
      <c r="Q13">
        <v>36</v>
      </c>
      <c r="R13">
        <v>43284.811999999998</v>
      </c>
      <c r="AC13">
        <v>41</v>
      </c>
      <c r="AD13">
        <v>52917.911999999997</v>
      </c>
      <c r="AE13">
        <v>59</v>
      </c>
      <c r="AF13">
        <v>1433.316</v>
      </c>
    </row>
    <row r="14" spans="1:56" x14ac:dyDescent="0.2">
      <c r="K14">
        <v>35</v>
      </c>
      <c r="L14">
        <v>342541.10800000001</v>
      </c>
      <c r="M14">
        <v>57</v>
      </c>
      <c r="N14">
        <v>7917.6540000000005</v>
      </c>
    </row>
    <row r="15" spans="1:56" x14ac:dyDescent="0.2">
      <c r="K15">
        <v>37</v>
      </c>
      <c r="L15">
        <v>301067.712</v>
      </c>
    </row>
    <row r="17" spans="3:56" x14ac:dyDescent="0.2">
      <c r="C17" t="s">
        <v>33</v>
      </c>
    </row>
    <row r="19" spans="3:56" x14ac:dyDescent="0.2">
      <c r="C19" t="s">
        <v>34</v>
      </c>
      <c r="D19">
        <f>MAX(D6:D16)</f>
        <v>414791.39299999998</v>
      </c>
      <c r="E19" t="s">
        <v>34</v>
      </c>
      <c r="F19">
        <f>MAX(F6:F16)</f>
        <v>197527.77499999999</v>
      </c>
      <c r="G19" t="s">
        <v>34</v>
      </c>
      <c r="H19">
        <f>MAX(H6:H16)</f>
        <v>10766.771000000001</v>
      </c>
    </row>
    <row r="20" spans="3:56" x14ac:dyDescent="0.2">
      <c r="C20" t="s">
        <v>35</v>
      </c>
      <c r="D20">
        <f>MIN(D6:D16)</f>
        <v>247589.11900000001</v>
      </c>
      <c r="E20" t="s">
        <v>35</v>
      </c>
      <c r="F20">
        <f>MIN(F6:F16)</f>
        <v>135594.21100000001</v>
      </c>
      <c r="G20" t="s">
        <v>35</v>
      </c>
      <c r="H20">
        <f>MIN(H6:H16)</f>
        <v>779.50699999999995</v>
      </c>
    </row>
    <row r="22" spans="3:56" x14ac:dyDescent="0.2">
      <c r="C22" t="s">
        <v>12</v>
      </c>
      <c r="D22">
        <f>QUARTILE(D6:D14,1)</f>
        <v>257087.06</v>
      </c>
      <c r="E22" t="s">
        <v>12</v>
      </c>
      <c r="F22">
        <f>QUARTILE(F6:F14,1)</f>
        <v>160720.69099999999</v>
      </c>
      <c r="G22" t="s">
        <v>12</v>
      </c>
      <c r="H22">
        <f>QUARTILE(H6:H14,1)</f>
        <v>3682.2</v>
      </c>
      <c r="I22" t="s">
        <v>12</v>
      </c>
      <c r="J22">
        <f>QUARTILE(J6:J14,1)</f>
        <v>470869.53049999999</v>
      </c>
      <c r="K22" t="s">
        <v>12</v>
      </c>
      <c r="L22">
        <f>QUARTILE(L6:L15,1)</f>
        <v>320548.48800000001</v>
      </c>
      <c r="M22" t="s">
        <v>12</v>
      </c>
      <c r="N22">
        <f>QUARTILE(N6:N14,1)</f>
        <v>2384.3440000000001</v>
      </c>
      <c r="O22" t="s">
        <v>12</v>
      </c>
      <c r="P22">
        <f>QUARTILE(P6:P14,1)</f>
        <v>90368.236999999994</v>
      </c>
      <c r="Q22" t="s">
        <v>12</v>
      </c>
      <c r="R22">
        <f>QUARTILE(R6:R14,1)</f>
        <v>55065.633499999996</v>
      </c>
      <c r="S22" t="s">
        <v>12</v>
      </c>
      <c r="T22">
        <f>QUARTILE(T6:T14,1)</f>
        <v>1287.36625</v>
      </c>
      <c r="U22" t="s">
        <v>12</v>
      </c>
      <c r="V22">
        <f>QUARTILE(V6:V14,1)</f>
        <v>805910.48774999997</v>
      </c>
      <c r="W22" t="s">
        <v>12</v>
      </c>
      <c r="X22">
        <f>QUARTILE(X6:X14,1)</f>
        <v>235710.1225</v>
      </c>
      <c r="Y22" t="s">
        <v>12</v>
      </c>
      <c r="Z22">
        <f>QUARTILE(Z6:Z14,1)</f>
        <v>1743.452</v>
      </c>
      <c r="AA22" t="s">
        <v>12</v>
      </c>
      <c r="AB22">
        <f>QUARTILE(AB6:AB14,1)</f>
        <v>107813.409</v>
      </c>
      <c r="AC22" t="s">
        <v>12</v>
      </c>
      <c r="AD22">
        <f>QUARTILE(AD6:AD14,1)</f>
        <v>46027.15625</v>
      </c>
      <c r="AE22" t="s">
        <v>12</v>
      </c>
      <c r="AF22">
        <f>QUARTILE(AF6:AF14,1)</f>
        <v>1681.57275</v>
      </c>
      <c r="AG22" t="s">
        <v>12</v>
      </c>
      <c r="AH22">
        <f>QUARTILE(AH6:AH14,1)</f>
        <v>166770.92800000001</v>
      </c>
      <c r="AI22" t="s">
        <v>12</v>
      </c>
      <c r="AJ22">
        <f>QUARTILE(AJ6:AJ14,1)</f>
        <v>130675.87100000001</v>
      </c>
      <c r="AK22" t="s">
        <v>12</v>
      </c>
      <c r="AL22">
        <f>QUARTILE(AL6:AL14,1)</f>
        <v>662.56724999999994</v>
      </c>
      <c r="AM22" t="s">
        <v>12</v>
      </c>
      <c r="AN22">
        <f>QUARTILE(AN6:AN14,1)</f>
        <v>212189.29749999999</v>
      </c>
      <c r="AO22" t="s">
        <v>12</v>
      </c>
      <c r="AP22">
        <f>QUARTILE(AP6:AP14,1)</f>
        <v>173806.78</v>
      </c>
      <c r="AQ22" t="s">
        <v>12</v>
      </c>
      <c r="AR22">
        <f>QUARTILE(AR6:AR14,1)</f>
        <v>140571.514</v>
      </c>
      <c r="AS22" t="s">
        <v>12</v>
      </c>
      <c r="AT22">
        <f>QUARTILE(AT6:AT14,1)</f>
        <v>31887.736499999999</v>
      </c>
      <c r="AU22" t="s">
        <v>12</v>
      </c>
      <c r="AV22">
        <f>QUARTILE(AV6:AV14,1)</f>
        <v>22433.893</v>
      </c>
      <c r="AW22" t="s">
        <v>12</v>
      </c>
      <c r="AX22">
        <f>QUARTILE(AX6:AX14,1)</f>
        <v>4271.8190000000004</v>
      </c>
      <c r="AY22" t="s">
        <v>12</v>
      </c>
      <c r="AZ22">
        <f>QUARTILE(AZ6:AZ14,1)</f>
        <v>17771.946</v>
      </c>
      <c r="BA22" t="s">
        <v>12</v>
      </c>
      <c r="BB22">
        <f>QUARTILE(BB6:BB14,1)</f>
        <v>18416.650999999998</v>
      </c>
      <c r="BC22" t="s">
        <v>12</v>
      </c>
      <c r="BD22">
        <f>QUARTILE(BD6:BD14,1)</f>
        <v>26985.339</v>
      </c>
    </row>
    <row r="23" spans="3:56" x14ac:dyDescent="0.2">
      <c r="C23" t="s">
        <v>13</v>
      </c>
      <c r="D23">
        <f>QUARTILE(D6:D14,3)</f>
        <v>350287.05300000001</v>
      </c>
      <c r="E23" t="s">
        <v>13</v>
      </c>
      <c r="F23">
        <f>QUARTILE(F6:F14,3)</f>
        <v>177499.37899999999</v>
      </c>
      <c r="G23" t="s">
        <v>13</v>
      </c>
      <c r="H23">
        <f>QUARTILE(H6:H14,3)</f>
        <v>10360.689</v>
      </c>
      <c r="I23" t="s">
        <v>13</v>
      </c>
      <c r="J23">
        <f>QUARTILE(J6:J14,3)</f>
        <v>518346.99</v>
      </c>
      <c r="K23" t="s">
        <v>13</v>
      </c>
      <c r="L23">
        <f>QUARTILE(L6:L15,3)</f>
        <v>350042.76624999999</v>
      </c>
      <c r="M23" t="s">
        <v>13</v>
      </c>
      <c r="N23">
        <f>QUARTILE(N6:N14,3)</f>
        <v>27494.638999999999</v>
      </c>
      <c r="O23" t="s">
        <v>13</v>
      </c>
      <c r="P23">
        <f>QUARTILE(P6:P14,3)</f>
        <v>146256.57399999999</v>
      </c>
      <c r="Q23" t="s">
        <v>13</v>
      </c>
      <c r="R23">
        <f>QUARTILE(R6:R14,3)</f>
        <v>68371.413249999998</v>
      </c>
      <c r="S23" t="s">
        <v>13</v>
      </c>
      <c r="T23">
        <f>QUARTILE(T6:T14,3)</f>
        <v>1759.1152499999998</v>
      </c>
      <c r="U23" t="s">
        <v>13</v>
      </c>
      <c r="V23">
        <f>QUARTILE(V6:V14,3)</f>
        <v>979562.48325000005</v>
      </c>
      <c r="W23" t="s">
        <v>13</v>
      </c>
      <c r="X23">
        <f>QUARTILE(X6:X14,3)</f>
        <v>451040.25949999999</v>
      </c>
      <c r="Y23" t="s">
        <v>13</v>
      </c>
      <c r="Z23">
        <f>QUARTILE(Z6:Z14,3)</f>
        <v>6082.5159999999996</v>
      </c>
      <c r="AA23" t="s">
        <v>13</v>
      </c>
      <c r="AB23">
        <f>QUARTILE(AB6:AB14,3)</f>
        <v>123688.98425000001</v>
      </c>
      <c r="AC23" t="s">
        <v>13</v>
      </c>
      <c r="AD23">
        <f>QUARTILE(AD6:AD14,3)</f>
        <v>61025.158499999998</v>
      </c>
      <c r="AE23" t="s">
        <v>13</v>
      </c>
      <c r="AF23">
        <f>QUARTILE(AF6:AF14,3)</f>
        <v>3232.6087499999999</v>
      </c>
      <c r="AG23" t="s">
        <v>13</v>
      </c>
      <c r="AH23">
        <f>QUARTILE(AH6:AH14,3)</f>
        <v>188234.75399999999</v>
      </c>
      <c r="AI23" t="s">
        <v>13</v>
      </c>
      <c r="AJ23">
        <f>QUARTILE(AJ6:AJ14,3)</f>
        <v>160873.20050000001</v>
      </c>
      <c r="AK23" t="s">
        <v>13</v>
      </c>
      <c r="AL23">
        <f>QUARTILE(AL6:AL14,3)</f>
        <v>3046.1777499999998</v>
      </c>
      <c r="AM23" t="s">
        <v>13</v>
      </c>
      <c r="AN23">
        <f>QUARTILE(AN6:AN14,3)</f>
        <v>288549.83624999999</v>
      </c>
      <c r="AO23" t="s">
        <v>13</v>
      </c>
      <c r="AP23">
        <f>QUARTILE(AP6:AP14,3)</f>
        <v>254140.12299999999</v>
      </c>
      <c r="AQ23" t="s">
        <v>13</v>
      </c>
      <c r="AR23">
        <f>QUARTILE(AR6:AR14,3)</f>
        <v>194309.12899999999</v>
      </c>
      <c r="AS23" t="s">
        <v>13</v>
      </c>
      <c r="AT23">
        <f>QUARTILE(AT6:AT14,3)</f>
        <v>45995.2955</v>
      </c>
      <c r="AU23" t="s">
        <v>13</v>
      </c>
      <c r="AV23">
        <f>QUARTILE(AV6:AV14,3)</f>
        <v>43398.337</v>
      </c>
      <c r="AW23" t="s">
        <v>13</v>
      </c>
      <c r="AX23">
        <f>QUARTILE(AX6:AX14,3)</f>
        <v>18097.351999999999</v>
      </c>
      <c r="AY23" t="s">
        <v>13</v>
      </c>
      <c r="AZ23">
        <f>QUARTILE(AZ6:AZ14,3)</f>
        <v>70811.964500000002</v>
      </c>
      <c r="BA23" t="s">
        <v>13</v>
      </c>
      <c r="BB23">
        <f>QUARTILE(BB6:BB14,3)</f>
        <v>63431.547500000001</v>
      </c>
      <c r="BC23" t="s">
        <v>13</v>
      </c>
      <c r="BD23">
        <f>QUARTILE(BD6:BD14,3)</f>
        <v>39290.464999999997</v>
      </c>
    </row>
    <row r="24" spans="3:56" x14ac:dyDescent="0.2">
      <c r="C24" t="s">
        <v>14</v>
      </c>
      <c r="D24">
        <f>D23-D22</f>
        <v>93199.993000000017</v>
      </c>
      <c r="E24" t="s">
        <v>14</v>
      </c>
      <c r="F24">
        <f>F23-F22</f>
        <v>16778.687999999995</v>
      </c>
      <c r="G24" t="s">
        <v>14</v>
      </c>
      <c r="H24">
        <f>H23-H22</f>
        <v>6678.4890000000005</v>
      </c>
      <c r="I24" t="s">
        <v>14</v>
      </c>
      <c r="J24">
        <f>J23-J22</f>
        <v>47477.459499999997</v>
      </c>
      <c r="K24" t="s">
        <v>14</v>
      </c>
      <c r="L24">
        <f>L23-L22</f>
        <v>29494.278249999974</v>
      </c>
      <c r="M24" t="s">
        <v>14</v>
      </c>
      <c r="N24">
        <f>N23-N22</f>
        <v>25110.294999999998</v>
      </c>
      <c r="O24" t="s">
        <v>14</v>
      </c>
      <c r="P24">
        <f>P23-P22</f>
        <v>55888.337</v>
      </c>
      <c r="Q24" t="s">
        <v>14</v>
      </c>
      <c r="R24">
        <f>R23-R22</f>
        <v>13305.779750000002</v>
      </c>
      <c r="S24" t="s">
        <v>14</v>
      </c>
      <c r="T24">
        <f>T23-T22</f>
        <v>471.7489999999998</v>
      </c>
      <c r="U24" t="s">
        <v>14</v>
      </c>
      <c r="V24">
        <f>V23-V22</f>
        <v>173651.99550000008</v>
      </c>
      <c r="W24" t="s">
        <v>14</v>
      </c>
      <c r="X24">
        <f>X23-X22</f>
        <v>215330.13699999999</v>
      </c>
      <c r="Y24" t="s">
        <v>14</v>
      </c>
      <c r="Z24">
        <f>Z23-Z22</f>
        <v>4339.0639999999994</v>
      </c>
      <c r="AA24" t="s">
        <v>14</v>
      </c>
      <c r="AB24">
        <f>AB23-AB22</f>
        <v>15875.575250000009</v>
      </c>
      <c r="AC24" t="s">
        <v>14</v>
      </c>
      <c r="AD24">
        <f>AD23-AD22</f>
        <v>14998.002249999998</v>
      </c>
      <c r="AE24" t="s">
        <v>14</v>
      </c>
      <c r="AF24">
        <f>AF23-AF22</f>
        <v>1551.0359999999998</v>
      </c>
      <c r="AG24" t="s">
        <v>14</v>
      </c>
      <c r="AH24">
        <f>AH23-AH22</f>
        <v>21463.825999999972</v>
      </c>
      <c r="AI24" t="s">
        <v>14</v>
      </c>
      <c r="AJ24">
        <f>AJ23-AJ22</f>
        <v>30197.329499999993</v>
      </c>
      <c r="AK24" t="s">
        <v>14</v>
      </c>
      <c r="AL24">
        <f>AL23-AL22</f>
        <v>2383.6104999999998</v>
      </c>
      <c r="AM24" t="s">
        <v>14</v>
      </c>
      <c r="AN24">
        <f>AN23-AN22</f>
        <v>76360.538750000007</v>
      </c>
      <c r="AO24" t="s">
        <v>14</v>
      </c>
      <c r="AP24">
        <f>AP23-AP22</f>
        <v>80333.342999999993</v>
      </c>
      <c r="AQ24" t="s">
        <v>14</v>
      </c>
      <c r="AR24">
        <f>AR23-AR22</f>
        <v>53737.614999999991</v>
      </c>
      <c r="AS24" t="s">
        <v>14</v>
      </c>
      <c r="AT24">
        <f>AT23-AT22</f>
        <v>14107.559000000001</v>
      </c>
      <c r="AU24" t="s">
        <v>14</v>
      </c>
      <c r="AV24">
        <f>AV23-AV22</f>
        <v>20964.444</v>
      </c>
      <c r="AW24" t="s">
        <v>14</v>
      </c>
      <c r="AX24">
        <f>AX23-AX22</f>
        <v>13825.532999999999</v>
      </c>
      <c r="AY24" t="s">
        <v>14</v>
      </c>
      <c r="AZ24">
        <f>AZ23-AZ22</f>
        <v>53040.018500000006</v>
      </c>
      <c r="BA24" t="s">
        <v>14</v>
      </c>
      <c r="BB24">
        <f>BB23-BB22</f>
        <v>45014.896500000003</v>
      </c>
      <c r="BC24" t="s">
        <v>14</v>
      </c>
      <c r="BD24">
        <f>BD23-BD22</f>
        <v>12305.125999999997</v>
      </c>
    </row>
    <row r="26" spans="3:56" x14ac:dyDescent="0.2">
      <c r="C26" t="s">
        <v>37</v>
      </c>
      <c r="D26" t="b">
        <f>(MAX(D6:D15))&gt;((D23)+(1.5*D24))</f>
        <v>0</v>
      </c>
      <c r="E26" t="s">
        <v>37</v>
      </c>
      <c r="F26" t="b">
        <f>(MAX(F6:F15))&gt;((F23)+(1.5*F24))</f>
        <v>0</v>
      </c>
      <c r="G26" t="s">
        <v>37</v>
      </c>
      <c r="H26" t="b">
        <f>(MAX(H6:H15))&gt;((H23)+(1.5*H24))</f>
        <v>0</v>
      </c>
      <c r="I26" t="s">
        <v>37</v>
      </c>
      <c r="J26" t="b">
        <f>(MAX(J6:J15))&gt;((J23)+(1.5*J24))</f>
        <v>0</v>
      </c>
      <c r="K26" t="s">
        <v>37</v>
      </c>
      <c r="L26" t="b">
        <f>(MAX(L6:L15))&gt;((L23)+(1.5*L24))</f>
        <v>1</v>
      </c>
      <c r="M26" t="s">
        <v>37</v>
      </c>
      <c r="N26" t="b">
        <f>(MAX(N6:N14))&gt;((N23)+(1.5*N24))</f>
        <v>0</v>
      </c>
      <c r="O26" t="s">
        <v>37</v>
      </c>
      <c r="P26" t="b">
        <f>(MAX(P6:P14))&gt;((P23)+(1.5*P24))</f>
        <v>0</v>
      </c>
      <c r="Q26" t="s">
        <v>37</v>
      </c>
      <c r="R26" t="b">
        <f>(MAX(R6:R14))&gt;((R23)+(1.5*R24))</f>
        <v>0</v>
      </c>
      <c r="S26" t="s">
        <v>37</v>
      </c>
      <c r="T26" t="b">
        <f>(MAX(T6:T14))&gt;((T23)+(1.5*T24))</f>
        <v>1</v>
      </c>
      <c r="U26" t="s">
        <v>37</v>
      </c>
      <c r="V26" t="b">
        <f>(MAX(V6:V14))&gt;((V23)+(1.5*V24))</f>
        <v>0</v>
      </c>
      <c r="W26" t="s">
        <v>37</v>
      </c>
      <c r="X26" t="b">
        <f>(MAX(X6:X14))&gt;((X23)+(1.5*X24))</f>
        <v>1</v>
      </c>
      <c r="Y26" t="s">
        <v>37</v>
      </c>
      <c r="Z26" t="b">
        <f>(MAX(Z6:Z14))&gt;((Z23)+(1.5*Z24))</f>
        <v>0</v>
      </c>
      <c r="AA26" t="s">
        <v>37</v>
      </c>
      <c r="AB26" t="b">
        <f>(MAX(AB6:AB14))&gt;((AB23)+(1.5*AB24))</f>
        <v>0</v>
      </c>
      <c r="AC26" t="s">
        <v>37</v>
      </c>
      <c r="AD26" t="b">
        <f>(MAX(AD6:AD14))&gt;((AD23)+(1.5*AD24))</f>
        <v>1</v>
      </c>
      <c r="AE26" t="s">
        <v>37</v>
      </c>
      <c r="AF26" t="b">
        <f>(MAX(AF6:AF14))&gt;((AF23)+(1.5*AF24))</f>
        <v>0</v>
      </c>
      <c r="AG26" t="s">
        <v>37</v>
      </c>
      <c r="AH26" t="b">
        <f>(MAX(AH6:AH14))&gt;((AH23)+(1.5*AH24))</f>
        <v>0</v>
      </c>
      <c r="AI26" t="s">
        <v>37</v>
      </c>
      <c r="AJ26" t="b">
        <f>(MAX(AJ6:AJ14))&gt;((AJ23)+(1.5*AJ24))</f>
        <v>0</v>
      </c>
      <c r="AK26" t="s">
        <v>37</v>
      </c>
      <c r="AL26" t="b">
        <f>(MAX(AL6:AL14))&gt;((AL23)+(1.5*AL24))</f>
        <v>0</v>
      </c>
      <c r="AM26" t="s">
        <v>37</v>
      </c>
      <c r="AN26" t="b">
        <f>(MAX(AN6:AN14))&gt;((AN23)+(1.5*AN24))</f>
        <v>0</v>
      </c>
      <c r="AO26" t="s">
        <v>37</v>
      </c>
      <c r="AP26" t="b">
        <f>(MAX(AP6:AP14))&gt;((AP23)+(1.5*AP24))</f>
        <v>0</v>
      </c>
      <c r="AQ26" t="s">
        <v>37</v>
      </c>
      <c r="AR26" t="b">
        <f>(MAX(AR6:AR14))&gt;((AR23)+(1.5*AR24))</f>
        <v>1</v>
      </c>
      <c r="AS26" t="s">
        <v>37</v>
      </c>
      <c r="AT26" t="b">
        <f>(MAX(AT6:AT14))&gt;((AT23)+(1.5*AT24))</f>
        <v>0</v>
      </c>
      <c r="AU26" t="s">
        <v>37</v>
      </c>
      <c r="AV26" t="b">
        <f>(MAX(AV6:AV14))&gt;((AV23)+(1.5*AV24))</f>
        <v>0</v>
      </c>
      <c r="AW26" t="s">
        <v>37</v>
      </c>
      <c r="AX26" t="b">
        <f>(MAX(AX6:AX14))&gt;((AX23)+(1.5*AX24))</f>
        <v>0</v>
      </c>
      <c r="AY26" t="s">
        <v>37</v>
      </c>
      <c r="AZ26" t="b">
        <f>(MAX(AZ6:AZ14))&gt;((AZ23)+(1.5*AZ24))</f>
        <v>0</v>
      </c>
      <c r="BA26" t="s">
        <v>37</v>
      </c>
      <c r="BB26" t="b">
        <f>(MAX(BB6:BB14))&gt;((BB23)+(1.5*BB24))</f>
        <v>0</v>
      </c>
      <c r="BC26" t="s">
        <v>37</v>
      </c>
      <c r="BD26" t="b">
        <f>(MAX(BD6:BD14))&gt;((BD23)+(1.5*BD24))</f>
        <v>0</v>
      </c>
    </row>
    <row r="27" spans="3:56" x14ac:dyDescent="0.2">
      <c r="C27" t="s">
        <v>38</v>
      </c>
      <c r="D27" t="b">
        <f>((MIN(D6:D15))&lt;(D22-(1.5*D24)))</f>
        <v>0</v>
      </c>
      <c r="E27" t="s">
        <v>38</v>
      </c>
      <c r="F27" t="b">
        <f>((MIN(F6:F15))&lt;(F22-(1.5*F24)))</f>
        <v>0</v>
      </c>
      <c r="G27" t="s">
        <v>38</v>
      </c>
      <c r="H27" t="b">
        <f>((MIN(H6:H15))&lt;(H22-(1.5*H24)))</f>
        <v>0</v>
      </c>
      <c r="I27" t="s">
        <v>38</v>
      </c>
      <c r="J27" t="b">
        <f>((MIN(J6:J15))&lt;(J22-(1.5*J24)))</f>
        <v>0</v>
      </c>
      <c r="K27" t="s">
        <v>38</v>
      </c>
      <c r="L27" t="b">
        <f>((MIN(L6:L15))&lt;(L22-(1.5*L24)))</f>
        <v>0</v>
      </c>
      <c r="M27" t="s">
        <v>38</v>
      </c>
      <c r="N27" t="b">
        <f>((MIN(N6:N14))&lt;(N22-(1.5*N24)))</f>
        <v>0</v>
      </c>
      <c r="O27" t="s">
        <v>38</v>
      </c>
      <c r="P27" t="b">
        <f>((MIN(P6:P14))&lt;(P22-(1.5*P24)))</f>
        <v>0</v>
      </c>
      <c r="Q27" t="s">
        <v>38</v>
      </c>
      <c r="R27" t="b">
        <f>((MIN(R6:R14))&lt;(R22-(1.5*R24)))</f>
        <v>1</v>
      </c>
      <c r="S27" t="s">
        <v>38</v>
      </c>
      <c r="T27" t="b">
        <f>((MIN(T6:T14))&lt;(T22-(1.5*T24)))</f>
        <v>0</v>
      </c>
      <c r="U27" t="s">
        <v>38</v>
      </c>
      <c r="V27" t="b">
        <f>((MIN(V6:V14))&lt;(V22-(1.5*V24)))</f>
        <v>0</v>
      </c>
      <c r="W27" t="s">
        <v>38</v>
      </c>
      <c r="X27" t="b">
        <f>((MIN(X6:X14))&lt;(X22-(1.5*X24)))</f>
        <v>0</v>
      </c>
      <c r="Y27" t="s">
        <v>38</v>
      </c>
      <c r="Z27" t="b">
        <f>((MIN(Z6:Z14))&lt;(Z22-(1.5*Z24)))</f>
        <v>0</v>
      </c>
      <c r="AA27" t="s">
        <v>38</v>
      </c>
      <c r="AB27" t="b">
        <f>((MIN(AB6:AB14))&lt;(AB22-(1.5*AB24)))</f>
        <v>0</v>
      </c>
      <c r="AC27" t="s">
        <v>38</v>
      </c>
      <c r="AD27" t="b">
        <f>((MIN(AD6:AD14))&lt;(AD22-(1.5*AD24)))</f>
        <v>0</v>
      </c>
      <c r="AE27" t="s">
        <v>38</v>
      </c>
      <c r="AF27" t="b">
        <f>((MIN(AF6:AF14))&lt;(AF22-(1.5*AF24)))</f>
        <v>0</v>
      </c>
      <c r="AG27" t="s">
        <v>38</v>
      </c>
      <c r="AH27" t="b">
        <f>((MIN(AH6:AH14))&lt;(AH22-(1.5*AH24)))</f>
        <v>1</v>
      </c>
      <c r="AI27" t="s">
        <v>38</v>
      </c>
      <c r="AJ27" t="b">
        <f>((MIN(AJ6:AJ14))&lt;(AJ22-(1.5*AJ24)))</f>
        <v>0</v>
      </c>
      <c r="AK27" t="s">
        <v>38</v>
      </c>
      <c r="AL27" t="b">
        <f>((MIN(AL6:AL14))&lt;(AL22-(1.5*AL24)))</f>
        <v>0</v>
      </c>
      <c r="AM27" t="s">
        <v>38</v>
      </c>
      <c r="AN27" t="b">
        <f>((MIN(AN6:AN14))&lt;(AN22-(1.5*AN24)))</f>
        <v>1</v>
      </c>
      <c r="AO27" t="s">
        <v>38</v>
      </c>
      <c r="AP27" t="b">
        <f>((MIN(AP6:AP14))&lt;(AP22-(1.5*AP24)))</f>
        <v>0</v>
      </c>
      <c r="AQ27" t="s">
        <v>38</v>
      </c>
      <c r="AR27" t="b">
        <f>((MIN(AR6:AR14))&lt;(AR22-(1.5*AR24)))</f>
        <v>1</v>
      </c>
      <c r="AS27" t="s">
        <v>38</v>
      </c>
      <c r="AT27" t="b">
        <f>((MIN(AT6:AT14))&lt;(AT22-(1.5*AT24)))</f>
        <v>0</v>
      </c>
      <c r="AU27" t="s">
        <v>38</v>
      </c>
      <c r="AV27" t="b">
        <f>((MIN(AV6:AV14))&lt;(AV22-(1.5*AV24)))</f>
        <v>0</v>
      </c>
      <c r="AW27" t="s">
        <v>38</v>
      </c>
      <c r="AX27" t="b">
        <f>((MIN(AX6:AX14))&lt;(AX22-(1.5*AX24)))</f>
        <v>0</v>
      </c>
      <c r="AY27" t="s">
        <v>38</v>
      </c>
      <c r="AZ27" t="b">
        <f>((MIN(AZ6:AZ14))&lt;(AZ22-(1.5*AZ24)))</f>
        <v>0</v>
      </c>
      <c r="BA27" t="s">
        <v>38</v>
      </c>
      <c r="BB27" t="b">
        <f>((MIN(BB6:BB14))&lt;(BB22-(1.5*BB24)))</f>
        <v>0</v>
      </c>
      <c r="BC27" t="s">
        <v>38</v>
      </c>
      <c r="BD27" t="b">
        <f>((MIN(BD6:BD14))&lt;(BD22-(1.5*BD24)))</f>
        <v>0</v>
      </c>
    </row>
    <row r="29" spans="3:56" x14ac:dyDescent="0.2">
      <c r="C29" t="s">
        <v>39</v>
      </c>
      <c r="D29">
        <f>D23+(1.5*D24)</f>
        <v>490087.04250000004</v>
      </c>
      <c r="E29" t="s">
        <v>39</v>
      </c>
      <c r="F29">
        <f>F23+(1.5*F24)</f>
        <v>202667.41099999996</v>
      </c>
      <c r="G29" t="s">
        <v>39</v>
      </c>
      <c r="H29">
        <f>H23+(1.5*H24)</f>
        <v>20378.422500000001</v>
      </c>
      <c r="I29" t="s">
        <v>39</v>
      </c>
      <c r="J29">
        <f>J23+(1.5*J24)</f>
        <v>589563.17925000004</v>
      </c>
      <c r="K29" t="s">
        <v>39</v>
      </c>
      <c r="L29">
        <f>L23+(1.5*L24)</f>
        <v>394284.18362499995</v>
      </c>
      <c r="M29" t="s">
        <v>39</v>
      </c>
      <c r="N29">
        <f>N23+(1.5*N24)</f>
        <v>65160.0815</v>
      </c>
      <c r="O29" t="s">
        <v>39</v>
      </c>
      <c r="P29">
        <f>P23+(1.5*P24)</f>
        <v>230089.07949999999</v>
      </c>
      <c r="Q29" t="s">
        <v>39</v>
      </c>
      <c r="R29">
        <f>R23+(1.5*R24)</f>
        <v>88330.082874999993</v>
      </c>
      <c r="S29" t="s">
        <v>39</v>
      </c>
      <c r="T29">
        <f>T23+(1.5*T24)</f>
        <v>2466.7387499999995</v>
      </c>
      <c r="U29" t="s">
        <v>39</v>
      </c>
      <c r="V29">
        <f>V23+(1.5*V24)</f>
        <v>1240040.4765000001</v>
      </c>
      <c r="W29" t="s">
        <v>39</v>
      </c>
      <c r="X29">
        <f>X23+(1.5*X24)</f>
        <v>774035.46499999997</v>
      </c>
      <c r="Y29" t="s">
        <v>39</v>
      </c>
      <c r="Z29">
        <f>Z23+(1.5*Z24)</f>
        <v>12591.111999999999</v>
      </c>
      <c r="AA29" t="s">
        <v>39</v>
      </c>
      <c r="AB29">
        <f>AB23+(1.5*AB24)</f>
        <v>147502.34712500003</v>
      </c>
      <c r="AC29" t="s">
        <v>39</v>
      </c>
      <c r="AD29">
        <f>AD23+(1.5*AD24)</f>
        <v>83522.161874999991</v>
      </c>
      <c r="AE29" t="s">
        <v>39</v>
      </c>
      <c r="AF29">
        <f>AF23+(1.5*AF24)</f>
        <v>5559.1627499999995</v>
      </c>
      <c r="AG29" t="s">
        <v>39</v>
      </c>
      <c r="AH29">
        <f>AH23+(1.5*AH24)</f>
        <v>220430.49299999996</v>
      </c>
      <c r="AI29" t="s">
        <v>39</v>
      </c>
      <c r="AJ29">
        <f>AJ23+(1.5*AJ24)</f>
        <v>206169.19475</v>
      </c>
      <c r="AK29" t="s">
        <v>39</v>
      </c>
      <c r="AL29">
        <f>AL23+(1.5*AL24)</f>
        <v>6621.593499999999</v>
      </c>
      <c r="AM29" t="s">
        <v>39</v>
      </c>
      <c r="AN29">
        <f>AN23+(1.5*AN24)</f>
        <v>403090.64437500003</v>
      </c>
      <c r="AO29" t="s">
        <v>39</v>
      </c>
      <c r="AP29">
        <f>AP23+(1.5*AP24)</f>
        <v>374640.13749999995</v>
      </c>
      <c r="AQ29" t="s">
        <v>39</v>
      </c>
      <c r="AR29">
        <f>AR23+(1.5*AR24)</f>
        <v>274915.55149999994</v>
      </c>
      <c r="AS29" t="s">
        <v>39</v>
      </c>
      <c r="AT29">
        <f>AT23+(1.5*AT24)</f>
        <v>67156.634000000005</v>
      </c>
      <c r="AU29" t="s">
        <v>39</v>
      </c>
      <c r="AV29">
        <f>AV23+(1.5*AV24)</f>
        <v>74845.002999999997</v>
      </c>
      <c r="AW29" t="s">
        <v>39</v>
      </c>
      <c r="AX29">
        <f>AX23+(1.5*AX24)</f>
        <v>38835.6515</v>
      </c>
      <c r="AY29" t="s">
        <v>39</v>
      </c>
      <c r="AZ29">
        <f>AZ23+(1.5*AZ24)</f>
        <v>150371.99225000001</v>
      </c>
      <c r="BA29" t="s">
        <v>39</v>
      </c>
      <c r="BB29">
        <f>BB23+(1.5*BB24)</f>
        <v>130953.89225</v>
      </c>
      <c r="BC29" t="s">
        <v>39</v>
      </c>
      <c r="BD29">
        <f>BD23+(1.5*BD24)</f>
        <v>57748.153999999995</v>
      </c>
    </row>
    <row r="30" spans="3:56" x14ac:dyDescent="0.2">
      <c r="C30" t="s">
        <v>40</v>
      </c>
      <c r="D30">
        <f>D22-(1.5*D24)</f>
        <v>117287.07049999997</v>
      </c>
      <c r="E30" t="s">
        <v>40</v>
      </c>
      <c r="F30">
        <f>F22-(1.5*F24)</f>
        <v>135552.65899999999</v>
      </c>
      <c r="G30" t="s">
        <v>40</v>
      </c>
      <c r="H30">
        <f>H22-(1.5*H24)</f>
        <v>-6335.5335000000005</v>
      </c>
      <c r="I30" t="s">
        <v>40</v>
      </c>
      <c r="J30">
        <f>J22-(1.5*J24)</f>
        <v>399653.34125</v>
      </c>
      <c r="K30" t="s">
        <v>40</v>
      </c>
      <c r="L30">
        <f>L22-(1.5*L24)</f>
        <v>276307.07062500005</v>
      </c>
      <c r="M30" t="s">
        <v>40</v>
      </c>
      <c r="N30">
        <f>N22-(1.5*N24)</f>
        <v>-35281.0985</v>
      </c>
      <c r="O30" t="s">
        <v>40</v>
      </c>
      <c r="P30">
        <f>P22-(1.5*P24)</f>
        <v>6535.7314999999944</v>
      </c>
      <c r="Q30" t="s">
        <v>40</v>
      </c>
      <c r="R30">
        <f>R22-(1.5*R24)</f>
        <v>35106.963874999994</v>
      </c>
      <c r="S30" t="s">
        <v>40</v>
      </c>
      <c r="T30">
        <f>T22-(1.5*T24)</f>
        <v>579.74275000000034</v>
      </c>
      <c r="U30" t="s">
        <v>40</v>
      </c>
      <c r="V30">
        <f>V22-(1.5*V24)</f>
        <v>545432.4944999998</v>
      </c>
      <c r="W30" t="s">
        <v>40</v>
      </c>
      <c r="X30">
        <f>X22-(1.5*X24)</f>
        <v>-87285.082999999984</v>
      </c>
      <c r="Y30" t="s">
        <v>40</v>
      </c>
      <c r="Z30">
        <f>Z22-(1.5*Z24)</f>
        <v>-4765.1439999999993</v>
      </c>
      <c r="AA30" t="s">
        <v>40</v>
      </c>
      <c r="AB30">
        <f>AB22-(1.5*AB24)</f>
        <v>84000.046124999993</v>
      </c>
      <c r="AC30" t="s">
        <v>40</v>
      </c>
      <c r="AD30">
        <f>AD22-(1.5*AD24)</f>
        <v>23530.152875000003</v>
      </c>
      <c r="AE30" t="s">
        <v>40</v>
      </c>
      <c r="AF30">
        <f>AF22-(1.5*AF24)</f>
        <v>-644.98124999999959</v>
      </c>
      <c r="AG30" t="s">
        <v>40</v>
      </c>
      <c r="AH30">
        <f>AH22-(1.5*AH24)</f>
        <v>134575.18900000007</v>
      </c>
      <c r="AI30" t="s">
        <v>40</v>
      </c>
      <c r="AJ30">
        <f>AJ22-(1.5*AJ24)</f>
        <v>85379.876750000025</v>
      </c>
      <c r="AK30" t="s">
        <v>40</v>
      </c>
      <c r="AL30">
        <f>AL22-(1.5*AL24)</f>
        <v>-2912.8484999999996</v>
      </c>
      <c r="AM30" t="s">
        <v>40</v>
      </c>
      <c r="AN30">
        <f>AN22-(1.5*AN24)</f>
        <v>97648.489374999976</v>
      </c>
      <c r="AO30" t="s">
        <v>40</v>
      </c>
      <c r="AP30">
        <f>AP22-(1.5*AP24)</f>
        <v>53306.765500000009</v>
      </c>
      <c r="AQ30" t="s">
        <v>40</v>
      </c>
      <c r="AR30">
        <f>AR22-(1.5*AR24)</f>
        <v>59965.09150000001</v>
      </c>
      <c r="AS30" t="s">
        <v>40</v>
      </c>
      <c r="AT30">
        <f>AT22-(1.5*AT24)</f>
        <v>10726.397999999997</v>
      </c>
      <c r="AU30" t="s">
        <v>40</v>
      </c>
      <c r="AV30">
        <f>AV22-(1.5*AV24)</f>
        <v>-9012.7729999999974</v>
      </c>
      <c r="AW30" t="s">
        <v>40</v>
      </c>
      <c r="AX30">
        <f>AX22-(1.5*AX24)</f>
        <v>-16466.480500000001</v>
      </c>
      <c r="AY30" t="s">
        <v>40</v>
      </c>
      <c r="AZ30">
        <f>AZ22-(1.5*AZ24)</f>
        <v>-61788.081750000012</v>
      </c>
      <c r="BA30" t="s">
        <v>40</v>
      </c>
      <c r="BB30">
        <f>BB22-(1.5*BB24)</f>
        <v>-49105.693750000006</v>
      </c>
      <c r="BC30" t="s">
        <v>40</v>
      </c>
      <c r="BD30">
        <f>BD22-(1.5*BD24)</f>
        <v>8527.6500000000051</v>
      </c>
    </row>
    <row r="32" spans="3:56" x14ac:dyDescent="0.2">
      <c r="C32" t="s">
        <v>41</v>
      </c>
    </row>
    <row r="33" spans="3:56" x14ac:dyDescent="0.2">
      <c r="D33">
        <f>D6</f>
        <v>350287.05300000001</v>
      </c>
      <c r="F33">
        <f>F6</f>
        <v>135594.21100000001</v>
      </c>
      <c r="H33" s="2">
        <f>H6</f>
        <v>3682.2</v>
      </c>
      <c r="J33">
        <f t="shared" ref="J33:J39" si="0">J6</f>
        <v>464645.71600000001</v>
      </c>
      <c r="L33">
        <f>L6</f>
        <v>352543.31900000002</v>
      </c>
      <c r="N33">
        <f t="shared" ref="N33:N41" si="1">N6</f>
        <v>31708.089</v>
      </c>
      <c r="P33">
        <f t="shared" ref="P33:P39" si="2">P6</f>
        <v>127072.14599999999</v>
      </c>
      <c r="R33">
        <f>R6</f>
        <v>61123.411</v>
      </c>
      <c r="T33">
        <f>T6</f>
        <v>1883.6479999999999</v>
      </c>
      <c r="U33" t="s">
        <v>15</v>
      </c>
      <c r="V33">
        <f t="shared" ref="V33:V38" si="3">V6</f>
        <v>815882.44499999995</v>
      </c>
      <c r="X33">
        <f>X6</f>
        <v>526546.37199999997</v>
      </c>
      <c r="Z33">
        <f>Z6</f>
        <v>688.39300000000003</v>
      </c>
      <c r="AB33">
        <f t="shared" ref="AB33:AB38" si="4">AB6</f>
        <v>132654.62400000001</v>
      </c>
      <c r="AD33">
        <f>AD6</f>
        <v>48579.519</v>
      </c>
      <c r="AF33">
        <f t="shared" ref="AF33:AF40" si="5">AF6</f>
        <v>2196.357</v>
      </c>
      <c r="AH33">
        <f>AH6</f>
        <v>204810.50599999999</v>
      </c>
      <c r="AJ33">
        <f>AJ6</f>
        <v>174960.95600000001</v>
      </c>
      <c r="AL33">
        <f>AL6</f>
        <v>257.58</v>
      </c>
      <c r="AM33" t="s">
        <v>15</v>
      </c>
      <c r="AN33">
        <f>AN6</f>
        <v>233110.50099999999</v>
      </c>
      <c r="AP33">
        <f>AP6</f>
        <v>184502.44200000001</v>
      </c>
      <c r="AR33">
        <f>AR6</f>
        <v>194309.12899999999</v>
      </c>
      <c r="AT33">
        <v>18941.282999999999</v>
      </c>
      <c r="AV33">
        <v>54291.457000000002</v>
      </c>
      <c r="AX33">
        <v>18272.232</v>
      </c>
      <c r="AZ33">
        <v>99100.81</v>
      </c>
      <c r="BB33">
        <v>16893.059000000001</v>
      </c>
      <c r="BD33">
        <v>36477.313000000002</v>
      </c>
    </row>
    <row r="34" spans="3:56" x14ac:dyDescent="0.2">
      <c r="D34">
        <f>D7</f>
        <v>257087.06</v>
      </c>
      <c r="F34">
        <f>F7</f>
        <v>160720.69099999999</v>
      </c>
      <c r="H34" s="2">
        <f>H7</f>
        <v>10360.689</v>
      </c>
      <c r="J34">
        <f t="shared" si="0"/>
        <v>463733.91499999998</v>
      </c>
      <c r="L34">
        <f>L7</f>
        <v>338362.79499999998</v>
      </c>
      <c r="N34">
        <f t="shared" si="1"/>
        <v>62185.665000000001</v>
      </c>
      <c r="P34">
        <f t="shared" si="2"/>
        <v>129930.349</v>
      </c>
      <c r="R34">
        <f>R7</f>
        <v>60425.197</v>
      </c>
      <c r="T34">
        <f>T7</f>
        <v>1254.9380000000001</v>
      </c>
      <c r="V34">
        <f t="shared" si="3"/>
        <v>989829.1</v>
      </c>
      <c r="Z34">
        <f>Z7</f>
        <v>7294.5559999999996</v>
      </c>
      <c r="AB34">
        <f t="shared" si="4"/>
        <v>119089.649</v>
      </c>
      <c r="AD34">
        <f>AD7</f>
        <v>61061.180999999997</v>
      </c>
      <c r="AF34">
        <f t="shared" si="5"/>
        <v>3098.4070000000002</v>
      </c>
      <c r="AH34">
        <f>AH7</f>
        <v>166770.92800000001</v>
      </c>
      <c r="AJ34">
        <f>AJ7</f>
        <v>114566.29700000001</v>
      </c>
      <c r="AL34">
        <f>AL7</f>
        <v>2919.105</v>
      </c>
      <c r="AP34">
        <f>AP7</f>
        <v>173806.78</v>
      </c>
      <c r="AR34">
        <f>AR7</f>
        <v>158997.70300000001</v>
      </c>
      <c r="AT34">
        <v>44834.19</v>
      </c>
      <c r="AV34">
        <v>15184.45</v>
      </c>
      <c r="AX34">
        <v>3266.7170000000001</v>
      </c>
      <c r="AY34" s="5"/>
      <c r="AZ34">
        <v>19533.985000000001</v>
      </c>
      <c r="BB34">
        <v>8735.5959999999995</v>
      </c>
      <c r="BD34">
        <v>31630.614000000001</v>
      </c>
    </row>
    <row r="35" spans="3:56" x14ac:dyDescent="0.2">
      <c r="D35">
        <f>D8</f>
        <v>305459.71600000001</v>
      </c>
      <c r="F35">
        <f>F8</f>
        <v>177499.37899999999</v>
      </c>
      <c r="H35" s="2">
        <f>H8</f>
        <v>4758.549</v>
      </c>
      <c r="J35">
        <f t="shared" si="0"/>
        <v>532960.49399999995</v>
      </c>
      <c r="L35">
        <f>L8</f>
        <v>331031.59399999998</v>
      </c>
      <c r="N35">
        <f t="shared" si="1"/>
        <v>5000.6909999999998</v>
      </c>
      <c r="P35">
        <f t="shared" si="2"/>
        <v>86742.519</v>
      </c>
      <c r="R35">
        <f>R8</f>
        <v>80587.962</v>
      </c>
      <c r="T35">
        <f>T8</f>
        <v>1384.6510000000001</v>
      </c>
      <c r="V35">
        <f t="shared" si="3"/>
        <v>948762.63300000003</v>
      </c>
      <c r="X35">
        <f>X8</f>
        <v>375534.147</v>
      </c>
      <c r="Y35" s="5"/>
      <c r="Z35">
        <f>Z8</f>
        <v>2834.9290000000001</v>
      </c>
      <c r="AB35">
        <f t="shared" si="4"/>
        <v>108268.056</v>
      </c>
      <c r="AD35">
        <f>AD8</f>
        <v>54043.078000000001</v>
      </c>
      <c r="AF35">
        <f t="shared" si="5"/>
        <v>3217.21</v>
      </c>
      <c r="AH35">
        <f>AH8</f>
        <v>188234.75399999999</v>
      </c>
      <c r="AJ35">
        <f>AJ8</f>
        <v>146785.44500000001</v>
      </c>
      <c r="AL35">
        <f>AL8</f>
        <v>3427.3960000000002</v>
      </c>
      <c r="AN35">
        <f>AN8</f>
        <v>237478.52100000001</v>
      </c>
      <c r="AP35">
        <f>AP8</f>
        <v>254140.12299999999</v>
      </c>
      <c r="AT35">
        <v>47156.400999999998</v>
      </c>
      <c r="AV35">
        <v>24850.374</v>
      </c>
      <c r="AX35">
        <v>4271.8190000000004</v>
      </c>
      <c r="AY35" s="5"/>
      <c r="AZ35">
        <v>86489.460999999996</v>
      </c>
      <c r="BB35">
        <v>62512.425999999999</v>
      </c>
      <c r="BD35">
        <v>14037.916999999999</v>
      </c>
    </row>
    <row r="36" spans="3:56" x14ac:dyDescent="0.2">
      <c r="D36">
        <f>D9</f>
        <v>247589.11900000001</v>
      </c>
      <c r="F36">
        <f>F9</f>
        <v>197527.77499999999</v>
      </c>
      <c r="H36" s="2">
        <f>H9</f>
        <v>779.50699999999995</v>
      </c>
      <c r="J36">
        <f t="shared" si="0"/>
        <v>541292.91799999995</v>
      </c>
      <c r="N36">
        <f t="shared" si="1"/>
        <v>92.741</v>
      </c>
      <c r="P36">
        <f t="shared" si="2"/>
        <v>92619.926000000007</v>
      </c>
      <c r="R36">
        <f>R9</f>
        <v>73003.263999999996</v>
      </c>
      <c r="T36">
        <f>T9</f>
        <v>818.17200000000003</v>
      </c>
      <c r="V36">
        <f t="shared" si="3"/>
        <v>1212641.8759999999</v>
      </c>
      <c r="X36">
        <f>X9</f>
        <v>156105.883</v>
      </c>
      <c r="Y36" s="5"/>
      <c r="Z36">
        <f>Z9</f>
        <v>1743.452</v>
      </c>
      <c r="AB36">
        <f t="shared" si="4"/>
        <v>101721.875</v>
      </c>
      <c r="AD36">
        <f>AD9</f>
        <v>38370.067999999999</v>
      </c>
      <c r="AF36">
        <f t="shared" si="5"/>
        <v>3278.8049999999998</v>
      </c>
      <c r="AL36">
        <f>AL9</f>
        <v>797.56299999999999</v>
      </c>
      <c r="AN36">
        <f>AN9</f>
        <v>305573.60800000001</v>
      </c>
      <c r="AP36">
        <f>AP9</f>
        <v>269735.36599999998</v>
      </c>
      <c r="AV36">
        <v>39767.296999999999</v>
      </c>
      <c r="AX36">
        <v>18097.351999999999</v>
      </c>
      <c r="AY36" s="5"/>
      <c r="AZ36">
        <v>55134.468000000001</v>
      </c>
      <c r="BB36">
        <v>64350.669000000002</v>
      </c>
      <c r="BD36">
        <v>49184.482000000004</v>
      </c>
    </row>
    <row r="37" spans="3:56" x14ac:dyDescent="0.2">
      <c r="D37">
        <f>D10</f>
        <v>414791.39299999998</v>
      </c>
      <c r="F37">
        <f>F10</f>
        <v>172017.837</v>
      </c>
      <c r="H37" s="2">
        <f>H10</f>
        <v>10766.771000000001</v>
      </c>
      <c r="J37">
        <f t="shared" si="0"/>
        <v>497532.44300000003</v>
      </c>
      <c r="L37">
        <f t="shared" ref="L37:L42" si="6">L10</f>
        <v>305683.26500000001</v>
      </c>
      <c r="N37">
        <f t="shared" si="1"/>
        <v>804.20600000000002</v>
      </c>
      <c r="P37">
        <f t="shared" si="2"/>
        <v>88116.547999999995</v>
      </c>
      <c r="T37">
        <f>T10</f>
        <v>1385.5170000000001</v>
      </c>
      <c r="V37">
        <f t="shared" si="3"/>
        <v>802586.50199999998</v>
      </c>
      <c r="X37">
        <f>X10</f>
        <v>109286.921</v>
      </c>
      <c r="Y37" s="5"/>
      <c r="Z37">
        <f>Z10</f>
        <v>6082.5159999999996</v>
      </c>
      <c r="AB37">
        <f t="shared" si="4"/>
        <v>125222.09600000001</v>
      </c>
      <c r="AF37">
        <f t="shared" si="5"/>
        <v>1764.325</v>
      </c>
      <c r="AH37">
        <f>AH10</f>
        <v>173706.769</v>
      </c>
      <c r="AN37">
        <f>AN10</f>
        <v>344608.51299999998</v>
      </c>
      <c r="AP37">
        <f>AP10</f>
        <v>154051.32500000001</v>
      </c>
      <c r="AR37">
        <f>AR10</f>
        <v>140571.514</v>
      </c>
      <c r="AX37">
        <v>16878.074000000001</v>
      </c>
      <c r="AY37" s="5"/>
      <c r="AZ37">
        <v>52895.383999999998</v>
      </c>
      <c r="BB37">
        <v>19940.242999999999</v>
      </c>
      <c r="BD37">
        <v>42103.616999999998</v>
      </c>
    </row>
    <row r="38" spans="3:56" x14ac:dyDescent="0.2">
      <c r="J38">
        <f t="shared" si="0"/>
        <v>503733.48599999998</v>
      </c>
      <c r="L38">
        <f t="shared" si="6"/>
        <v>330814.67099999997</v>
      </c>
      <c r="N38">
        <f t="shared" si="1"/>
        <v>27494.638999999999</v>
      </c>
      <c r="P38">
        <f t="shared" si="2"/>
        <v>162582.799</v>
      </c>
      <c r="R38">
        <f>R11</f>
        <v>66827.463000000003</v>
      </c>
      <c r="V38">
        <f t="shared" si="3"/>
        <v>744384.09400000004</v>
      </c>
      <c r="X38">
        <f>X11</f>
        <v>329192.76299999998</v>
      </c>
      <c r="Y38" s="5"/>
      <c r="Z38" s="5"/>
      <c r="AB38">
        <f t="shared" si="4"/>
        <v>107661.86</v>
      </c>
      <c r="AD38">
        <f>AD11</f>
        <v>61013.150999999998</v>
      </c>
      <c r="AF38">
        <f t="shared" si="5"/>
        <v>991.23900000000003</v>
      </c>
      <c r="AN38">
        <f>AN11</f>
        <v>205215.56299999999</v>
      </c>
      <c r="AX38" s="5"/>
      <c r="AY38" s="5"/>
      <c r="AZ38">
        <v>14084.171</v>
      </c>
      <c r="BB38">
        <v>48361.832000000002</v>
      </c>
      <c r="BD38">
        <v>28888.148000000001</v>
      </c>
    </row>
    <row r="39" spans="3:56" x14ac:dyDescent="0.2">
      <c r="J39">
        <f t="shared" si="0"/>
        <v>477093.34499999997</v>
      </c>
      <c r="L39">
        <f t="shared" si="6"/>
        <v>354637.07500000001</v>
      </c>
      <c r="N39">
        <f t="shared" si="1"/>
        <v>2384.3440000000001</v>
      </c>
      <c r="P39">
        <f t="shared" si="2"/>
        <v>166279.09</v>
      </c>
      <c r="R39">
        <f>R12</f>
        <v>58992.574000000001</v>
      </c>
      <c r="X39">
        <f>X12</f>
        <v>315314.36200000002</v>
      </c>
      <c r="Y39" s="5"/>
      <c r="Z39" s="5"/>
      <c r="AD39">
        <f>AD12</f>
        <v>35628.648000000001</v>
      </c>
      <c r="AF39">
        <f t="shared" si="5"/>
        <v>3470.634</v>
      </c>
      <c r="AX39" s="5"/>
      <c r="AY39" s="5"/>
      <c r="AZ39">
        <v>16009.906999999999</v>
      </c>
      <c r="BB39">
        <v>74552.665999999997</v>
      </c>
      <c r="BD39">
        <v>25082.53</v>
      </c>
    </row>
    <row r="40" spans="3:56" x14ac:dyDescent="0.2">
      <c r="L40">
        <f t="shared" si="6"/>
        <v>317126.42700000003</v>
      </c>
      <c r="N40">
        <f t="shared" si="1"/>
        <v>6281.57</v>
      </c>
      <c r="R40">
        <f>R13</f>
        <v>43284.811999999998</v>
      </c>
      <c r="Y40" s="5"/>
      <c r="Z40" s="5"/>
      <c r="AD40">
        <f>AD13</f>
        <v>52917.911999999997</v>
      </c>
      <c r="AF40">
        <f t="shared" si="5"/>
        <v>1433.316</v>
      </c>
      <c r="AX40" s="5"/>
      <c r="AY40" s="5"/>
    </row>
    <row r="41" spans="3:56" x14ac:dyDescent="0.2">
      <c r="L41">
        <f t="shared" si="6"/>
        <v>342541.10800000001</v>
      </c>
      <c r="N41">
        <f t="shared" si="1"/>
        <v>7917.6540000000005</v>
      </c>
      <c r="AX41" s="5"/>
      <c r="AY41" s="5"/>
    </row>
    <row r="42" spans="3:56" x14ac:dyDescent="0.2">
      <c r="L42">
        <f t="shared" si="6"/>
        <v>301067.712</v>
      </c>
      <c r="AX42" s="5"/>
      <c r="AY42" s="5"/>
    </row>
    <row r="43" spans="3:56" x14ac:dyDescent="0.2">
      <c r="L43">
        <f>L22</f>
        <v>320548.48800000001</v>
      </c>
      <c r="AX43" s="5"/>
      <c r="AY43" s="5"/>
    </row>
    <row r="45" spans="3:56" x14ac:dyDescent="0.2">
      <c r="C45" t="s">
        <v>16</v>
      </c>
      <c r="D45">
        <f>AVERAGE(D33:D43)</f>
        <v>315042.86820000003</v>
      </c>
      <c r="E45" t="s">
        <v>16</v>
      </c>
      <c r="F45">
        <f>AVERAGE(F33:F43)</f>
        <v>168671.97859999997</v>
      </c>
      <c r="G45" t="s">
        <v>16</v>
      </c>
      <c r="H45" s="2">
        <f>AVERAGE(H33:H43)</f>
        <v>6069.5432000000001</v>
      </c>
      <c r="I45" t="s">
        <v>16</v>
      </c>
      <c r="J45" s="2">
        <f>AVERAGE(J33:J43)</f>
        <v>497284.61671428569</v>
      </c>
      <c r="K45" t="s">
        <v>16</v>
      </c>
      <c r="L45" s="2">
        <f>AVERAGE(L33:L43)</f>
        <v>329435.64539999998</v>
      </c>
      <c r="M45" t="s">
        <v>16</v>
      </c>
      <c r="N45" s="2">
        <f>AVERAGE(N33:N43)</f>
        <v>15985.511000000002</v>
      </c>
      <c r="O45" t="s">
        <v>16</v>
      </c>
      <c r="P45" s="2">
        <f>AVERAGE(P33:P43)</f>
        <v>121906.19671428569</v>
      </c>
      <c r="Q45" t="s">
        <v>16</v>
      </c>
      <c r="R45" s="2">
        <f>AVERAGE(R33:R43)</f>
        <v>63463.526142857147</v>
      </c>
      <c r="S45" t="s">
        <v>16</v>
      </c>
      <c r="T45" s="2">
        <f t="shared" ref="T45:AL45" si="7">AVERAGE(T33:T43)</f>
        <v>1345.3851999999999</v>
      </c>
      <c r="U45" t="s">
        <v>16</v>
      </c>
      <c r="V45" s="2">
        <f t="shared" si="7"/>
        <v>919014.44166666677</v>
      </c>
      <c r="W45" t="s">
        <v>16</v>
      </c>
      <c r="X45" s="2">
        <f t="shared" si="7"/>
        <v>301996.74133333337</v>
      </c>
      <c r="Y45" t="s">
        <v>16</v>
      </c>
      <c r="Z45" s="2">
        <f t="shared" si="7"/>
        <v>3728.7691999999997</v>
      </c>
      <c r="AA45" t="s">
        <v>16</v>
      </c>
      <c r="AB45" s="2">
        <f t="shared" si="7"/>
        <v>115769.69333333334</v>
      </c>
      <c r="AC45" t="s">
        <v>16</v>
      </c>
      <c r="AD45" s="2">
        <f t="shared" si="7"/>
        <v>50230.508142857136</v>
      </c>
      <c r="AE45" t="s">
        <v>16</v>
      </c>
      <c r="AF45" s="2">
        <f t="shared" si="7"/>
        <v>2431.2866249999997</v>
      </c>
      <c r="AG45" t="s">
        <v>16</v>
      </c>
      <c r="AH45" s="2">
        <f t="shared" si="7"/>
        <v>183380.73924999998</v>
      </c>
      <c r="AI45" t="s">
        <v>16</v>
      </c>
      <c r="AJ45" s="2">
        <f t="shared" si="7"/>
        <v>145437.56600000002</v>
      </c>
      <c r="AK45" t="s">
        <v>16</v>
      </c>
      <c r="AL45" s="2">
        <f t="shared" si="7"/>
        <v>1850.4110000000001</v>
      </c>
      <c r="AM45" t="s">
        <v>16</v>
      </c>
      <c r="AN45" s="2">
        <f>AVERAGE(AN33:AN43)</f>
        <v>265197.34120000002</v>
      </c>
      <c r="AO45" t="s">
        <v>16</v>
      </c>
      <c r="AP45" s="2">
        <f>AVERAGE(AP33:AP43)</f>
        <v>207247.20719999998</v>
      </c>
      <c r="AQ45" t="s">
        <v>16</v>
      </c>
      <c r="AR45" s="2">
        <f>AVERAGE(AR33:AR43)</f>
        <v>164626.11533333335</v>
      </c>
      <c r="AS45" t="s">
        <v>16</v>
      </c>
      <c r="AT45" s="2">
        <f>AVERAGE(AT33:AT43)</f>
        <v>36977.291333333334</v>
      </c>
      <c r="AU45" t="s">
        <v>16</v>
      </c>
      <c r="AV45" s="2">
        <f>AVERAGE(AV33:AV43)</f>
        <v>33523.394500000002</v>
      </c>
      <c r="AW45" t="s">
        <v>16</v>
      </c>
      <c r="AX45" s="2">
        <f>AVERAGE(AX33:AX43)</f>
        <v>12157.238799999999</v>
      </c>
      <c r="AY45" t="s">
        <v>16</v>
      </c>
      <c r="AZ45" s="2">
        <f>AVERAGE(AZ33:AZ43)</f>
        <v>49035.455142857143</v>
      </c>
      <c r="BA45" t="s">
        <v>16</v>
      </c>
      <c r="BB45" s="2">
        <f>AVERAGE(BB33:BB43)</f>
        <v>42192.355857142851</v>
      </c>
      <c r="BC45" t="s">
        <v>16</v>
      </c>
      <c r="BD45" s="2">
        <f>AVERAGE(BD33:BD43)</f>
        <v>32486.374428571431</v>
      </c>
    </row>
    <row r="46" spans="3:56" x14ac:dyDescent="0.2">
      <c r="C46" t="s">
        <v>17</v>
      </c>
      <c r="D46">
        <f>STDEV(D33:D43)</f>
        <v>69268.754776834205</v>
      </c>
      <c r="E46" t="s">
        <v>17</v>
      </c>
      <c r="F46">
        <f>STDEV(F33:F43)</f>
        <v>22798.774287396176</v>
      </c>
      <c r="G46" t="s">
        <v>17</v>
      </c>
      <c r="H46">
        <f>STDEV(H33:H43)</f>
        <v>4355.4700557540527</v>
      </c>
      <c r="I46" t="s">
        <v>17</v>
      </c>
      <c r="J46">
        <f>STDEV(J33:J43)</f>
        <v>31224.410893534747</v>
      </c>
      <c r="K46" t="s">
        <v>17</v>
      </c>
      <c r="L46">
        <f>STDEV(L33:L43)</f>
        <v>18331.47321136939</v>
      </c>
      <c r="M46" t="s">
        <v>17</v>
      </c>
      <c r="N46">
        <f>STDEV(N33:N43)</f>
        <v>20802.886450515489</v>
      </c>
      <c r="O46" t="s">
        <v>17</v>
      </c>
      <c r="P46">
        <f>STDEV(P33:P43)</f>
        <v>34035.579244279834</v>
      </c>
      <c r="Q46" t="s">
        <v>17</v>
      </c>
      <c r="R46">
        <f>STDEV(R33:R43)</f>
        <v>11814.16151187684</v>
      </c>
      <c r="S46" t="s">
        <v>17</v>
      </c>
      <c r="T46">
        <f t="shared" ref="T46:AL46" si="8">STDEV(T33:T43)</f>
        <v>380.46473572684789</v>
      </c>
      <c r="U46" t="s">
        <v>17</v>
      </c>
      <c r="V46">
        <f t="shared" si="8"/>
        <v>171350.03537397107</v>
      </c>
      <c r="W46" t="s">
        <v>17</v>
      </c>
      <c r="X46">
        <f t="shared" si="8"/>
        <v>151768.56504400217</v>
      </c>
      <c r="Y46" t="s">
        <v>17</v>
      </c>
      <c r="Z46">
        <f t="shared" si="8"/>
        <v>2838.9822836204353</v>
      </c>
      <c r="AA46" t="s">
        <v>17</v>
      </c>
      <c r="AB46">
        <f t="shared" si="8"/>
        <v>11872.856685632889</v>
      </c>
      <c r="AC46" t="s">
        <v>17</v>
      </c>
      <c r="AD46">
        <f t="shared" si="8"/>
        <v>10098.983571741421</v>
      </c>
      <c r="AE46" t="s">
        <v>17</v>
      </c>
      <c r="AF46">
        <f t="shared" si="8"/>
        <v>958.493444090396</v>
      </c>
      <c r="AG46" t="s">
        <v>17</v>
      </c>
      <c r="AH46">
        <f t="shared" si="8"/>
        <v>16854.948752133441</v>
      </c>
      <c r="AI46" t="s">
        <v>17</v>
      </c>
      <c r="AJ46">
        <f t="shared" si="8"/>
        <v>30219.882400177277</v>
      </c>
      <c r="AK46" t="s">
        <v>17</v>
      </c>
      <c r="AL46">
        <f t="shared" si="8"/>
        <v>1557.1970611246777</v>
      </c>
      <c r="AM46" t="s">
        <v>17</v>
      </c>
      <c r="AN46">
        <f>STDEV(AN33:AN43)</f>
        <v>57732.333121674921</v>
      </c>
      <c r="AO46" t="s">
        <v>17</v>
      </c>
      <c r="AP46">
        <f>STDEV(AP33:AP43)</f>
        <v>51403.073694084313</v>
      </c>
      <c r="AQ46" t="s">
        <v>17</v>
      </c>
      <c r="AR46">
        <f t="shared" ref="AR46:BD46" si="9">STDEV(AR33:AR43)</f>
        <v>27307.363210635383</v>
      </c>
      <c r="AS46" t="s">
        <v>17</v>
      </c>
      <c r="AT46">
        <f t="shared" si="9"/>
        <v>15662.738056680329</v>
      </c>
      <c r="AU46" t="s">
        <v>17</v>
      </c>
      <c r="AV46">
        <f t="shared" si="9"/>
        <v>17144.842843655282</v>
      </c>
      <c r="AW46" t="s">
        <v>17</v>
      </c>
      <c r="AX46">
        <f t="shared" si="9"/>
        <v>7684.1654548318866</v>
      </c>
      <c r="AY46" t="s">
        <v>17</v>
      </c>
      <c r="AZ46">
        <f t="shared" si="9"/>
        <v>34506.171318314271</v>
      </c>
      <c r="BA46" t="s">
        <v>17</v>
      </c>
      <c r="BB46">
        <f t="shared" si="9"/>
        <v>26594.842634672998</v>
      </c>
      <c r="BC46" t="s">
        <v>17</v>
      </c>
      <c r="BD46">
        <f t="shared" si="9"/>
        <v>11518.736873635451</v>
      </c>
    </row>
    <row r="50" spans="3:14" x14ac:dyDescent="0.2">
      <c r="C50" t="s">
        <v>42</v>
      </c>
    </row>
    <row r="51" spans="3:14" x14ac:dyDescent="0.2">
      <c r="D51" t="s">
        <v>44</v>
      </c>
      <c r="H51" t="s">
        <v>26</v>
      </c>
      <c r="L51" t="s">
        <v>27</v>
      </c>
    </row>
    <row r="52" spans="3:14" x14ac:dyDescent="0.2">
      <c r="D52" t="s">
        <v>5</v>
      </c>
      <c r="E52" t="s">
        <v>6</v>
      </c>
      <c r="F52" t="s">
        <v>7</v>
      </c>
      <c r="H52" t="s">
        <v>5</v>
      </c>
      <c r="I52" t="s">
        <v>6</v>
      </c>
      <c r="J52" t="s">
        <v>7</v>
      </c>
      <c r="L52" t="s">
        <v>5</v>
      </c>
      <c r="M52" t="s">
        <v>6</v>
      </c>
      <c r="N52" t="s">
        <v>7</v>
      </c>
    </row>
    <row r="53" spans="3:14" x14ac:dyDescent="0.2">
      <c r="C53" t="s">
        <v>18</v>
      </c>
      <c r="D53">
        <f>D45/D45</f>
        <v>1</v>
      </c>
      <c r="E53">
        <f>F45/D45</f>
        <v>0.53539373725140549</v>
      </c>
      <c r="F53">
        <f>H45/D45</f>
        <v>1.9265769241749175E-2</v>
      </c>
      <c r="H53">
        <f>V45/V45</f>
        <v>1</v>
      </c>
      <c r="I53">
        <f>X45/V45</f>
        <v>0.32860935328246971</v>
      </c>
      <c r="J53">
        <f>Z45/V45</f>
        <v>4.0573564798804885E-3</v>
      </c>
      <c r="L53">
        <f>AN45/AN45</f>
        <v>1</v>
      </c>
      <c r="M53">
        <f>AP45/AN45</f>
        <v>0.78148297513926945</v>
      </c>
      <c r="N53">
        <f>AR45/AN45</f>
        <v>0.62076834778362144</v>
      </c>
    </row>
    <row r="54" spans="3:14" x14ac:dyDescent="0.2">
      <c r="C54" t="s">
        <v>19</v>
      </c>
      <c r="D54">
        <f>J45/J45</f>
        <v>1</v>
      </c>
      <c r="E54">
        <f>L45/J45</f>
        <v>0.66246900532874686</v>
      </c>
      <c r="F54">
        <f>N45/J45</f>
        <v>3.2145597234881806E-2</v>
      </c>
      <c r="H54">
        <f>AB45/AB45</f>
        <v>1</v>
      </c>
      <c r="I54">
        <f>AD45/AB45</f>
        <v>0.43388305433469054</v>
      </c>
      <c r="J54">
        <f>AF45/AB45</f>
        <v>2.1001063015686196E-2</v>
      </c>
      <c r="L54">
        <f>AT45/AT45</f>
        <v>1</v>
      </c>
      <c r="M54">
        <f>AV45/AT45</f>
        <v>0.90659410928188233</v>
      </c>
      <c r="N54">
        <f>AX45/AT45</f>
        <v>0.32877580703270187</v>
      </c>
    </row>
    <row r="55" spans="3:14" x14ac:dyDescent="0.2">
      <c r="C55" t="s">
        <v>20</v>
      </c>
      <c r="D55">
        <f>P45/P45</f>
        <v>1</v>
      </c>
      <c r="E55">
        <f>R45/P45</f>
        <v>0.52059311055038526</v>
      </c>
      <c r="F55">
        <f>T45/P45</f>
        <v>1.1036233073148936E-2</v>
      </c>
      <c r="H55">
        <f>AH45/AH45</f>
        <v>1</v>
      </c>
      <c r="I55">
        <f>AJ45/AH45</f>
        <v>0.79309073894465731</v>
      </c>
      <c r="J55">
        <f>AL45/AH45</f>
        <v>1.0090541719746068E-2</v>
      </c>
      <c r="L55">
        <f>AZ45/AZ45</f>
        <v>1</v>
      </c>
      <c r="M55">
        <f>BB45/AZ45</f>
        <v>0.86044589030981788</v>
      </c>
      <c r="N55">
        <f>BD45/AZ45</f>
        <v>0.66250785954627012</v>
      </c>
    </row>
    <row r="58" spans="3:14" x14ac:dyDescent="0.2">
      <c r="C58" t="s">
        <v>36</v>
      </c>
      <c r="I58" t="s">
        <v>28</v>
      </c>
      <c r="K58" t="s">
        <v>32</v>
      </c>
    </row>
    <row r="59" spans="3:14" x14ac:dyDescent="0.2">
      <c r="C59" t="s">
        <v>0</v>
      </c>
      <c r="E59" t="s">
        <v>5</v>
      </c>
      <c r="F59" t="s">
        <v>6</v>
      </c>
      <c r="G59" t="s">
        <v>7</v>
      </c>
      <c r="I59" t="s">
        <v>29</v>
      </c>
      <c r="J59" t="s">
        <v>30</v>
      </c>
      <c r="K59" t="s">
        <v>22</v>
      </c>
      <c r="L59" t="s">
        <v>23</v>
      </c>
    </row>
    <row r="60" spans="3:14" x14ac:dyDescent="0.2">
      <c r="C60" t="s">
        <v>44</v>
      </c>
      <c r="D60" t="s">
        <v>24</v>
      </c>
      <c r="E60">
        <f>AVERAGE(D53:D55)</f>
        <v>1</v>
      </c>
      <c r="F60">
        <f>AVERAGE(E53:E55)</f>
        <v>0.57281861771017917</v>
      </c>
      <c r="G60">
        <f>AVERAGE(F53:F55)</f>
        <v>2.0815866516593309E-2</v>
      </c>
      <c r="I60" t="s">
        <v>44</v>
      </c>
      <c r="J60" t="s">
        <v>26</v>
      </c>
      <c r="K60">
        <f>TTEST(E53:E55,I53:I55,2,2)</f>
        <v>0.73170812572333732</v>
      </c>
      <c r="L60">
        <f>TTEST(F53:F55,J53:J55,2,2)</f>
        <v>0.31323952586414955</v>
      </c>
    </row>
    <row r="61" spans="3:14" x14ac:dyDescent="0.2">
      <c r="D61" t="s">
        <v>25</v>
      </c>
      <c r="E61">
        <v>0</v>
      </c>
      <c r="F61">
        <v>4.5028356390928594E-2</v>
      </c>
      <c r="G61">
        <v>6.1428390558783252E-3</v>
      </c>
      <c r="K61" t="s">
        <v>31</v>
      </c>
      <c r="L61" t="s">
        <v>31</v>
      </c>
    </row>
    <row r="62" spans="3:14" x14ac:dyDescent="0.2">
      <c r="C62" t="s">
        <v>26</v>
      </c>
      <c r="D62" t="s">
        <v>24</v>
      </c>
      <c r="E62">
        <f>AVERAGE(H53:H55)</f>
        <v>1</v>
      </c>
      <c r="F62">
        <f>AVERAGE(I53:I55)</f>
        <v>0.51852771552060584</v>
      </c>
      <c r="G62">
        <f>AVERAGE(J53:J55)</f>
        <v>1.1716320405104251E-2</v>
      </c>
      <c r="I62" t="s">
        <v>44</v>
      </c>
      <c r="J62" t="s">
        <v>2</v>
      </c>
      <c r="K62">
        <f>TTEST(E53:E55,M53:M55,2,2)</f>
        <v>8.8270170987089069E-3</v>
      </c>
      <c r="L62">
        <f>TTEST(F53:F55,N53:N55,2,2)</f>
        <v>7.9758016818232171E-3</v>
      </c>
    </row>
    <row r="63" spans="3:14" x14ac:dyDescent="0.2">
      <c r="D63" t="s">
        <v>25</v>
      </c>
      <c r="E63">
        <v>0</v>
      </c>
      <c r="F63">
        <v>0.14060497668660862</v>
      </c>
      <c r="G63">
        <v>4.958315071446482E-3</v>
      </c>
      <c r="K63" t="s">
        <v>43</v>
      </c>
      <c r="L63" t="s">
        <v>43</v>
      </c>
    </row>
    <row r="64" spans="3:14" x14ac:dyDescent="0.2">
      <c r="C64" t="s">
        <v>27</v>
      </c>
      <c r="D64" t="s">
        <v>24</v>
      </c>
      <c r="E64">
        <f>AVERAGE(L53:L55)</f>
        <v>1</v>
      </c>
      <c r="F64">
        <f>AVERAGE(M53:M55)</f>
        <v>0.84950765824365648</v>
      </c>
      <c r="G64">
        <f>AVERAGE(N53:N55)</f>
        <v>0.53735067145419779</v>
      </c>
    </row>
    <row r="65" spans="4:7" x14ac:dyDescent="0.2">
      <c r="D65" t="s">
        <v>25</v>
      </c>
      <c r="E65">
        <v>0</v>
      </c>
      <c r="F65">
        <v>3.6528220424591445E-2</v>
      </c>
      <c r="G65">
        <v>0.10498119238206469</v>
      </c>
    </row>
  </sheetData>
  <mergeCells count="39">
    <mergeCell ref="BC4:BD4"/>
    <mergeCell ref="AQ4:AR4"/>
    <mergeCell ref="AS4:AT4"/>
    <mergeCell ref="AU4:AV4"/>
    <mergeCell ref="AW4:AX4"/>
    <mergeCell ref="AY4:AZ4"/>
    <mergeCell ref="BA4:BB4"/>
    <mergeCell ref="M4:N4"/>
    <mergeCell ref="O4:P4"/>
    <mergeCell ref="Q4:R4"/>
    <mergeCell ref="AO4:AP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C4:D4"/>
    <mergeCell ref="E4:F4"/>
    <mergeCell ref="G4:H4"/>
    <mergeCell ref="I4:J4"/>
    <mergeCell ref="K4:L4"/>
    <mergeCell ref="C2:T2"/>
    <mergeCell ref="U2:AL2"/>
    <mergeCell ref="AM2:BD2"/>
    <mergeCell ref="C3:H3"/>
    <mergeCell ref="I3:N3"/>
    <mergeCell ref="O3:T3"/>
    <mergeCell ref="U3:Z3"/>
    <mergeCell ref="AA3:AF3"/>
    <mergeCell ref="AG3:AL3"/>
    <mergeCell ref="AM3:AR3"/>
    <mergeCell ref="AS3:AX3"/>
    <mergeCell ref="AY3:B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2019-08-26T18:25:31Z</dcterms:created>
  <dcterms:modified xsi:type="dcterms:W3CDTF">2019-12-18T19:49:55Z</dcterms:modified>
</cp:coreProperties>
</file>