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5D3E7E4D-8904-4D46-86AF-B44201BE7AE5}" xr6:coauthVersionLast="45" xr6:coauthVersionMax="45" xr10:uidLastSave="{00000000-0000-0000-0000-000000000000}"/>
  <bookViews>
    <workbookView xWindow="7940" yWindow="2180" windowWidth="27760" windowHeight="147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0" i="1" l="1"/>
  <c r="J110" i="1"/>
  <c r="I111" i="1"/>
  <c r="J111" i="1"/>
  <c r="H111" i="1"/>
  <c r="H110" i="1"/>
  <c r="D13" i="1"/>
  <c r="E13" i="1"/>
  <c r="D14" i="1"/>
  <c r="I50" i="1"/>
  <c r="J50" i="1"/>
  <c r="I51" i="1"/>
  <c r="J51" i="1"/>
  <c r="H51" i="1"/>
  <c r="H50" i="1"/>
  <c r="N6" i="1"/>
  <c r="D35" i="1"/>
  <c r="N7" i="1"/>
  <c r="E34" i="1"/>
  <c r="E35" i="1"/>
  <c r="N5" i="1"/>
  <c r="C35" i="1"/>
  <c r="C34" i="1"/>
  <c r="C14" i="1"/>
  <c r="C13" i="1"/>
  <c r="J53" i="1"/>
  <c r="J61" i="1" s="1"/>
  <c r="J58" i="1" s="1"/>
  <c r="J54" i="1"/>
  <c r="J55" i="1" s="1"/>
  <c r="J60" i="1" s="1"/>
  <c r="J57" i="1" s="1"/>
  <c r="I53" i="1"/>
  <c r="I61" i="1" s="1"/>
  <c r="I58" i="1" s="1"/>
  <c r="I54" i="1"/>
  <c r="I60" i="1" s="1"/>
  <c r="I57" i="1" s="1"/>
  <c r="I55" i="1"/>
  <c r="H53" i="1"/>
  <c r="H54" i="1"/>
  <c r="H55" i="1" s="1"/>
  <c r="H60" i="1" s="1"/>
  <c r="H57" i="1" s="1"/>
  <c r="D16" i="1"/>
  <c r="D17" i="1"/>
  <c r="D18" i="1" s="1"/>
  <c r="C16" i="1"/>
  <c r="C17" i="1"/>
  <c r="C18" i="1" s="1"/>
  <c r="C23" i="1" s="1"/>
  <c r="C20" i="1" s="1"/>
  <c r="H61" i="1" l="1"/>
  <c r="H58" i="1" s="1"/>
  <c r="D24" i="1"/>
  <c r="D21" i="1" s="1"/>
  <c r="C24" i="1"/>
  <c r="C21" i="1" s="1"/>
  <c r="E14" i="1"/>
  <c r="D23" i="1"/>
  <c r="D20" i="1" s="1"/>
  <c r="E17" i="1"/>
  <c r="E16" i="1"/>
  <c r="D34" i="1"/>
  <c r="E18" i="1" l="1"/>
  <c r="E23" i="1"/>
  <c r="E20" i="1" s="1"/>
  <c r="E24" i="1"/>
  <c r="E21" i="1" s="1"/>
</calcChain>
</file>

<file path=xl/sharedStrings.xml><?xml version="1.0" encoding="utf-8"?>
<sst xmlns="http://schemas.openxmlformats.org/spreadsheetml/2006/main" count="57" uniqueCount="31">
  <si>
    <t>Q1</t>
  </si>
  <si>
    <t>Q3</t>
  </si>
  <si>
    <t>IQR</t>
  </si>
  <si>
    <t>Above</t>
  </si>
  <si>
    <t>Below</t>
  </si>
  <si>
    <t>Avg</t>
  </si>
  <si>
    <t>StDev</t>
  </si>
  <si>
    <t>Sample</t>
  </si>
  <si>
    <t>Remove outliers based on interquartile range</t>
  </si>
  <si>
    <t>Max</t>
  </si>
  <si>
    <t>Min</t>
  </si>
  <si>
    <t>High outlier?</t>
  </si>
  <si>
    <t>Low outlier?</t>
  </si>
  <si>
    <t>Data minus outliers</t>
  </si>
  <si>
    <t>0-45 min</t>
  </si>
  <si>
    <t>45-90 min</t>
  </si>
  <si>
    <t>90-135 min</t>
  </si>
  <si>
    <t>Ttest</t>
  </si>
  <si>
    <t>Array 1</t>
  </si>
  <si>
    <t>Array 2</t>
  </si>
  <si>
    <t>p-value</t>
  </si>
  <si>
    <t>WT 0-45 min</t>
  </si>
  <si>
    <t>WT 45-90min</t>
  </si>
  <si>
    <t>WT 90-135 min</t>
  </si>
  <si>
    <t>***</t>
  </si>
  <si>
    <t>% of oskar particles colocalized with DCP1 in wild type</t>
  </si>
  <si>
    <t>Figure 7G</t>
  </si>
  <si>
    <t>% of oskar particles colocalized with DCP1 in mnk aub mutants</t>
  </si>
  <si>
    <t>mnk aub 0-45 min</t>
  </si>
  <si>
    <t>mnk aub 45-90 min</t>
  </si>
  <si>
    <t>mnk aub90-135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</si>
</sst>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tabSelected="1" workbookViewId="0">
      <selection sqref="A1:B1"/>
    </sheetView>
  </sheetViews>
  <sheetFormatPr baseColWidth="10" defaultRowHeight="16" x14ac:dyDescent="0.2"/>
  <cols>
    <col min="3" max="3" width="14.1640625" customWidth="1"/>
    <col min="4" max="4" width="13.6640625" customWidth="1"/>
    <col min="5" max="5" width="15" customWidth="1"/>
    <col min="8" max="9" width="15" customWidth="1"/>
    <col min="10" max="10" width="14.6640625" customWidth="1"/>
    <col min="12" max="12" width="18.33203125" customWidth="1"/>
    <col min="13" max="13" width="13.5" bestFit="1" customWidth="1"/>
  </cols>
  <sheetData>
    <row r="1" spans="1:15" ht="21" x14ac:dyDescent="0.25">
      <c r="A1" s="5" t="s">
        <v>26</v>
      </c>
      <c r="B1" s="6"/>
    </row>
    <row r="3" spans="1:15" x14ac:dyDescent="0.2">
      <c r="B3" s="4" t="s">
        <v>27</v>
      </c>
      <c r="C3" s="4"/>
      <c r="D3" s="4"/>
      <c r="E3" s="4"/>
      <c r="G3" s="4" t="s">
        <v>25</v>
      </c>
      <c r="H3" s="4"/>
      <c r="I3" s="4"/>
      <c r="J3" s="4"/>
      <c r="L3" t="s">
        <v>17</v>
      </c>
    </row>
    <row r="4" spans="1:15" x14ac:dyDescent="0.2">
      <c r="B4" s="2" t="s">
        <v>7</v>
      </c>
      <c r="C4" t="s">
        <v>14</v>
      </c>
      <c r="D4" t="s">
        <v>15</v>
      </c>
      <c r="E4" t="s">
        <v>16</v>
      </c>
      <c r="G4" t="s">
        <v>7</v>
      </c>
      <c r="H4" t="s">
        <v>14</v>
      </c>
      <c r="I4" t="s">
        <v>15</v>
      </c>
      <c r="J4" t="s">
        <v>16</v>
      </c>
      <c r="L4" t="s">
        <v>18</v>
      </c>
      <c r="M4" t="s">
        <v>19</v>
      </c>
      <c r="N4" t="s">
        <v>20</v>
      </c>
    </row>
    <row r="5" spans="1:15" x14ac:dyDescent="0.2">
      <c r="B5" s="2">
        <v>1</v>
      </c>
      <c r="C5">
        <v>3.6764705882352899</v>
      </c>
      <c r="D5" s="3">
        <v>23.4793187347932</v>
      </c>
      <c r="E5">
        <v>4.79901558654635</v>
      </c>
      <c r="G5">
        <v>1</v>
      </c>
      <c r="H5">
        <v>9.67741935483871</v>
      </c>
      <c r="I5">
        <v>16.972972972973</v>
      </c>
      <c r="J5">
        <v>28.625235404896401</v>
      </c>
      <c r="L5" t="s">
        <v>28</v>
      </c>
      <c r="M5" t="s">
        <v>21</v>
      </c>
      <c r="N5">
        <f>TTEST(C28:C32,H65:H108,2,2)</f>
        <v>6.5053021121448539E-6</v>
      </c>
      <c r="O5" t="s">
        <v>24</v>
      </c>
    </row>
    <row r="6" spans="1:15" x14ac:dyDescent="0.2">
      <c r="B6" s="2">
        <v>2</v>
      </c>
      <c r="C6">
        <v>12.5074449076831</v>
      </c>
      <c r="D6">
        <v>6.7830758898589698</v>
      </c>
      <c r="E6">
        <v>8.8416075650118202</v>
      </c>
      <c r="G6">
        <v>2</v>
      </c>
      <c r="H6">
        <v>13.908974904296</v>
      </c>
      <c r="I6">
        <v>25.5598831548199</v>
      </c>
      <c r="J6">
        <v>29.3936522974893</v>
      </c>
      <c r="L6" t="s">
        <v>29</v>
      </c>
      <c r="M6" t="s">
        <v>22</v>
      </c>
      <c r="N6">
        <f>TTEST(D28:D32,I65:I108,2,2)</f>
        <v>6.9107552438665548E-10</v>
      </c>
      <c r="O6" t="s">
        <v>24</v>
      </c>
    </row>
    <row r="7" spans="1:15" x14ac:dyDescent="0.2">
      <c r="B7" s="2">
        <v>3</v>
      </c>
      <c r="C7">
        <v>9.3732667775928995</v>
      </c>
      <c r="D7">
        <v>7.1850393700787398</v>
      </c>
      <c r="E7">
        <v>5.89396503102087</v>
      </c>
      <c r="G7">
        <v>3</v>
      </c>
      <c r="H7">
        <v>14.8796498905908</v>
      </c>
      <c r="I7">
        <v>25.616438356164402</v>
      </c>
      <c r="J7">
        <v>30.815450643776799</v>
      </c>
      <c r="L7" t="s">
        <v>30</v>
      </c>
      <c r="M7" t="s">
        <v>23</v>
      </c>
      <c r="N7">
        <f>TTEST(E28:E32,J65:J108,2,2)</f>
        <v>2.5447335827512905E-8</v>
      </c>
      <c r="O7" t="s">
        <v>24</v>
      </c>
    </row>
    <row r="8" spans="1:15" x14ac:dyDescent="0.2">
      <c r="B8" s="2">
        <v>4</v>
      </c>
      <c r="C8">
        <v>2.3078122563542798</v>
      </c>
      <c r="D8">
        <v>7.8208955223880601</v>
      </c>
      <c r="E8">
        <v>9.4035464803868898</v>
      </c>
      <c r="G8">
        <v>4</v>
      </c>
      <c r="H8">
        <v>16.211675766484699</v>
      </c>
      <c r="I8">
        <v>26.746381371931999</v>
      </c>
      <c r="J8">
        <v>32.080723729992997</v>
      </c>
    </row>
    <row r="9" spans="1:15" x14ac:dyDescent="0.2">
      <c r="B9" s="2">
        <v>5</v>
      </c>
      <c r="C9">
        <v>8.3207261724659602</v>
      </c>
      <c r="D9">
        <v>6.4663023679417098</v>
      </c>
      <c r="E9">
        <v>9.1304347826087007</v>
      </c>
      <c r="G9">
        <v>5</v>
      </c>
      <c r="H9">
        <v>17.779390420899901</v>
      </c>
      <c r="I9">
        <v>27.289522301398801</v>
      </c>
      <c r="J9">
        <v>32.550103662750502</v>
      </c>
    </row>
    <row r="10" spans="1:15" x14ac:dyDescent="0.2">
      <c r="G10">
        <v>6</v>
      </c>
      <c r="H10">
        <v>18.713450292397699</v>
      </c>
      <c r="I10">
        <v>27.644096250699501</v>
      </c>
      <c r="J10">
        <v>33.288770053475901</v>
      </c>
    </row>
    <row r="11" spans="1:15" x14ac:dyDescent="0.2">
      <c r="B11" t="s">
        <v>8</v>
      </c>
      <c r="G11">
        <v>7</v>
      </c>
      <c r="H11">
        <v>19.190215099114301</v>
      </c>
      <c r="I11">
        <v>28.096885813148798</v>
      </c>
      <c r="J11">
        <v>36.370777690494897</v>
      </c>
    </row>
    <row r="12" spans="1:15" x14ac:dyDescent="0.2">
      <c r="G12">
        <v>8</v>
      </c>
      <c r="H12">
        <v>19.962570180910799</v>
      </c>
      <c r="I12">
        <v>28.673196794300999</v>
      </c>
      <c r="J12">
        <v>36.702127659574501</v>
      </c>
    </row>
    <row r="13" spans="1:15" x14ac:dyDescent="0.2">
      <c r="B13" t="s">
        <v>9</v>
      </c>
      <c r="C13">
        <f>MAX(C5:C9)</f>
        <v>12.5074449076831</v>
      </c>
      <c r="D13">
        <f t="shared" ref="D13:E13" si="0">MAX(D5:D9)</f>
        <v>23.4793187347932</v>
      </c>
      <c r="E13">
        <f t="shared" si="0"/>
        <v>9.4035464803868898</v>
      </c>
      <c r="G13">
        <v>9</v>
      </c>
      <c r="H13">
        <v>20.780051150895101</v>
      </c>
      <c r="I13">
        <v>28.8218793828892</v>
      </c>
      <c r="J13">
        <v>39.822222222222202</v>
      </c>
    </row>
    <row r="14" spans="1:15" x14ac:dyDescent="0.2">
      <c r="B14" t="s">
        <v>10</v>
      </c>
      <c r="C14">
        <f>MIN(C5:C9)</f>
        <v>2.3078122563542798</v>
      </c>
      <c r="D14">
        <f t="shared" ref="D14:E14" si="1">MIN(D5:D9)</f>
        <v>6.4663023679417098</v>
      </c>
      <c r="E14">
        <f t="shared" si="1"/>
        <v>4.79901558654635</v>
      </c>
      <c r="G14">
        <v>10</v>
      </c>
      <c r="H14">
        <v>22.1598877980365</v>
      </c>
      <c r="I14">
        <v>28.989547038327501</v>
      </c>
      <c r="J14">
        <v>40.079103493737598</v>
      </c>
    </row>
    <row r="15" spans="1:15" x14ac:dyDescent="0.2">
      <c r="G15">
        <v>11</v>
      </c>
      <c r="H15">
        <v>22.402597402597401</v>
      </c>
      <c r="I15">
        <v>29.270696452036798</v>
      </c>
      <c r="J15">
        <v>40.530883103624298</v>
      </c>
    </row>
    <row r="16" spans="1:15" x14ac:dyDescent="0.2">
      <c r="B16" t="s">
        <v>0</v>
      </c>
      <c r="C16">
        <f>QUARTILE(C5:C9,1)</f>
        <v>3.6764705882352899</v>
      </c>
      <c r="D16">
        <f>QUARTILE(D5:D9,1)</f>
        <v>6.7830758898589698</v>
      </c>
      <c r="E16">
        <f>QUARTILE(E5:E9,1)</f>
        <v>5.89396503102087</v>
      </c>
      <c r="G16">
        <v>12</v>
      </c>
      <c r="H16">
        <v>22.816593886462901</v>
      </c>
      <c r="I16">
        <v>29.596005447117602</v>
      </c>
      <c r="J16">
        <v>42.941176470588204</v>
      </c>
    </row>
    <row r="17" spans="2:10" x14ac:dyDescent="0.2">
      <c r="B17" t="s">
        <v>1</v>
      </c>
      <c r="C17">
        <f>QUARTILE(C5:C9,3)</f>
        <v>9.3732667775928995</v>
      </c>
      <c r="D17">
        <f>QUARTILE(D5:D9,3)</f>
        <v>7.8208955223880601</v>
      </c>
      <c r="E17">
        <f>QUARTILE(E5:E9,3)</f>
        <v>9.1304347826087007</v>
      </c>
      <c r="G17">
        <v>13</v>
      </c>
      <c r="H17">
        <v>23.144104803493502</v>
      </c>
      <c r="I17">
        <v>30.579460699942601</v>
      </c>
      <c r="J17">
        <v>43.3734939759036</v>
      </c>
    </row>
    <row r="18" spans="2:10" x14ac:dyDescent="0.2">
      <c r="B18" t="s">
        <v>2</v>
      </c>
      <c r="C18">
        <f>C17-C16</f>
        <v>5.6967961893576096</v>
      </c>
      <c r="D18">
        <f t="shared" ref="D18:E18" si="2">D17-D16</f>
        <v>1.0378196325290903</v>
      </c>
      <c r="E18">
        <f t="shared" si="2"/>
        <v>3.2364697515878307</v>
      </c>
      <c r="G18">
        <v>14</v>
      </c>
      <c r="H18">
        <v>23.980815347721801</v>
      </c>
      <c r="I18">
        <v>30.816170861937501</v>
      </c>
      <c r="J18">
        <v>44.5414847161572</v>
      </c>
    </row>
    <row r="19" spans="2:10" x14ac:dyDescent="0.2">
      <c r="G19">
        <v>15</v>
      </c>
      <c r="H19">
        <v>24.1167434715822</v>
      </c>
      <c r="I19">
        <v>30.8240661534075</v>
      </c>
      <c r="J19">
        <v>45.454545454545503</v>
      </c>
    </row>
    <row r="20" spans="2:10" x14ac:dyDescent="0.2">
      <c r="B20" t="s">
        <v>11</v>
      </c>
      <c r="C20" t="b">
        <f>MAX(C5:C9)&gt;C23</f>
        <v>0</v>
      </c>
      <c r="D20" t="b">
        <f>MAX(D5:D9)&gt;D23</f>
        <v>1</v>
      </c>
      <c r="E20" t="b">
        <f>MAX(E5:E9)&gt;E23</f>
        <v>0</v>
      </c>
      <c r="G20">
        <v>16</v>
      </c>
      <c r="H20">
        <v>25.070264193367102</v>
      </c>
      <c r="I20">
        <v>30.929657122658199</v>
      </c>
      <c r="J20">
        <v>56.599552572706898</v>
      </c>
    </row>
    <row r="21" spans="2:10" x14ac:dyDescent="0.2">
      <c r="B21" t="s">
        <v>12</v>
      </c>
      <c r="C21" t="b">
        <f>MIN(C5:C9)&lt;C24</f>
        <v>0</v>
      </c>
      <c r="D21" t="b">
        <f>MIN(D5:D9)&lt;D24</f>
        <v>0</v>
      </c>
      <c r="E21" t="b">
        <f>MIN(E5:E9)&lt;E24</f>
        <v>0</v>
      </c>
      <c r="G21">
        <v>17</v>
      </c>
      <c r="H21">
        <v>25.259067357513</v>
      </c>
      <c r="I21">
        <v>31.280328480776401</v>
      </c>
      <c r="J21" s="3">
        <v>72.166246851385395</v>
      </c>
    </row>
    <row r="22" spans="2:10" x14ac:dyDescent="0.2">
      <c r="G22">
        <v>18</v>
      </c>
      <c r="H22">
        <v>25.932350390286199</v>
      </c>
      <c r="I22">
        <v>31.645039765592301</v>
      </c>
    </row>
    <row r="23" spans="2:10" x14ac:dyDescent="0.2">
      <c r="B23" t="s">
        <v>3</v>
      </c>
      <c r="C23">
        <f>C17+(1.5*C18)</f>
        <v>17.918461061629316</v>
      </c>
      <c r="D23">
        <f>D17+(1.5*D18)</f>
        <v>9.3776249711816959</v>
      </c>
      <c r="E23">
        <f>E17+(1.5*E18)</f>
        <v>13.985139409990447</v>
      </c>
      <c r="G23">
        <v>19</v>
      </c>
      <c r="H23">
        <v>27.073403241182099</v>
      </c>
      <c r="I23">
        <v>32.1530321530322</v>
      </c>
    </row>
    <row r="24" spans="2:10" x14ac:dyDescent="0.2">
      <c r="B24" t="s">
        <v>4</v>
      </c>
      <c r="C24">
        <f>C16-(1.5*C18)</f>
        <v>-4.8687236958011244</v>
      </c>
      <c r="D24">
        <f>D16-(1.5*D18)</f>
        <v>5.2263464410653349</v>
      </c>
      <c r="E24">
        <f>E16-(1.5*E18)</f>
        <v>1.0392604036391235</v>
      </c>
      <c r="G24">
        <v>20</v>
      </c>
      <c r="H24">
        <v>27.211796246648799</v>
      </c>
      <c r="I24">
        <v>32.289156626505999</v>
      </c>
    </row>
    <row r="25" spans="2:10" x14ac:dyDescent="0.2">
      <c r="G25">
        <v>21</v>
      </c>
      <c r="H25">
        <v>27.330063069376301</v>
      </c>
      <c r="I25">
        <v>33.6410256410256</v>
      </c>
    </row>
    <row r="26" spans="2:10" x14ac:dyDescent="0.2">
      <c r="B26" t="s">
        <v>13</v>
      </c>
      <c r="G26">
        <v>22</v>
      </c>
      <c r="H26">
        <v>28.4962406015038</v>
      </c>
      <c r="I26">
        <v>33.827893175074202</v>
      </c>
    </row>
    <row r="27" spans="2:10" x14ac:dyDescent="0.2">
      <c r="B27" s="2" t="s">
        <v>7</v>
      </c>
      <c r="C27" t="s">
        <v>14</v>
      </c>
      <c r="D27" t="s">
        <v>15</v>
      </c>
      <c r="E27" t="s">
        <v>16</v>
      </c>
      <c r="G27">
        <v>23</v>
      </c>
      <c r="H27">
        <v>28.8082083662194</v>
      </c>
      <c r="I27">
        <v>35.806451612903203</v>
      </c>
    </row>
    <row r="28" spans="2:10" x14ac:dyDescent="0.2">
      <c r="B28" s="2">
        <v>1</v>
      </c>
      <c r="C28">
        <v>3.6764705882352899</v>
      </c>
      <c r="D28" s="1"/>
      <c r="E28">
        <v>4.79901558654635</v>
      </c>
      <c r="G28">
        <v>24</v>
      </c>
      <c r="H28">
        <v>30.1829268292683</v>
      </c>
      <c r="I28">
        <v>36.484245439469298</v>
      </c>
    </row>
    <row r="29" spans="2:10" x14ac:dyDescent="0.2">
      <c r="B29" s="2">
        <v>2</v>
      </c>
      <c r="C29">
        <v>12.5074449076831</v>
      </c>
      <c r="D29">
        <v>6.7830758898589698</v>
      </c>
      <c r="E29">
        <v>8.8416075650118202</v>
      </c>
      <c r="G29">
        <v>25</v>
      </c>
      <c r="H29">
        <v>30.2631578947368</v>
      </c>
      <c r="I29">
        <v>36.597510373444003</v>
      </c>
    </row>
    <row r="30" spans="2:10" x14ac:dyDescent="0.2">
      <c r="B30" s="2">
        <v>3</v>
      </c>
      <c r="C30">
        <v>9.3732667775928995</v>
      </c>
      <c r="D30">
        <v>7.1850393700787398</v>
      </c>
      <c r="E30">
        <v>5.89396503102087</v>
      </c>
      <c r="G30">
        <v>26</v>
      </c>
      <c r="H30">
        <v>30.658642594450001</v>
      </c>
      <c r="I30">
        <v>36.923076923076898</v>
      </c>
    </row>
    <row r="31" spans="2:10" x14ac:dyDescent="0.2">
      <c r="B31" s="2">
        <v>4</v>
      </c>
      <c r="C31">
        <v>2.3078122563542798</v>
      </c>
      <c r="D31">
        <v>7.8208955223880601</v>
      </c>
      <c r="E31">
        <v>9.4035464803868898</v>
      </c>
      <c r="G31">
        <v>27</v>
      </c>
      <c r="H31">
        <v>32.345013477088997</v>
      </c>
      <c r="I31">
        <v>37.937273823884198</v>
      </c>
    </row>
    <row r="32" spans="2:10" x14ac:dyDescent="0.2">
      <c r="B32" s="2">
        <v>5</v>
      </c>
      <c r="C32">
        <v>8.3207261724659602</v>
      </c>
      <c r="D32">
        <v>6.4663023679417098</v>
      </c>
      <c r="E32">
        <v>9.1304347826087007</v>
      </c>
      <c r="G32">
        <v>28</v>
      </c>
      <c r="H32">
        <v>35.609756097560997</v>
      </c>
      <c r="I32">
        <v>38.330632090761803</v>
      </c>
    </row>
    <row r="33" spans="2:9" x14ac:dyDescent="0.2">
      <c r="G33">
        <v>29</v>
      </c>
      <c r="H33">
        <v>35.6194690265487</v>
      </c>
      <c r="I33">
        <v>38.435754189944099</v>
      </c>
    </row>
    <row r="34" spans="2:9" x14ac:dyDescent="0.2">
      <c r="B34" t="s">
        <v>5</v>
      </c>
      <c r="C34">
        <f>AVERAGE(C28:C32)</f>
        <v>7.2371441404663059</v>
      </c>
      <c r="D34">
        <f t="shared" ref="D34:E34" si="3">AVERAGE(D28:D32)</f>
        <v>7.063828287566869</v>
      </c>
      <c r="E34">
        <f t="shared" si="3"/>
        <v>7.6137138891149263</v>
      </c>
      <c r="G34">
        <v>30</v>
      </c>
      <c r="H34">
        <v>35.845410628019302</v>
      </c>
      <c r="I34">
        <v>39.112487100103202</v>
      </c>
    </row>
    <row r="35" spans="2:9" x14ac:dyDescent="0.2">
      <c r="B35" t="s">
        <v>6</v>
      </c>
      <c r="C35">
        <f>STDEV(C28:C32)</f>
        <v>4.1979146336938529</v>
      </c>
      <c r="D35">
        <f t="shared" ref="D35:E35" si="4">STDEV(D28:D32)</f>
        <v>0.58415239393105023</v>
      </c>
      <c r="E35">
        <f t="shared" si="4"/>
        <v>2.1149307625928131</v>
      </c>
      <c r="G35">
        <v>31</v>
      </c>
      <c r="H35">
        <v>37.743413516609401</v>
      </c>
      <c r="I35">
        <v>39.384846211552897</v>
      </c>
    </row>
    <row r="36" spans="2:9" x14ac:dyDescent="0.2">
      <c r="G36">
        <v>32</v>
      </c>
      <c r="H36">
        <v>42.792792792792802</v>
      </c>
      <c r="I36">
        <v>39.691289966923897</v>
      </c>
    </row>
    <row r="37" spans="2:9" x14ac:dyDescent="0.2">
      <c r="G37">
        <v>33</v>
      </c>
      <c r="I37">
        <v>40.407204385278</v>
      </c>
    </row>
    <row r="38" spans="2:9" x14ac:dyDescent="0.2">
      <c r="G38">
        <v>34</v>
      </c>
      <c r="I38">
        <v>40.7035175879397</v>
      </c>
    </row>
    <row r="39" spans="2:9" x14ac:dyDescent="0.2">
      <c r="G39">
        <v>35</v>
      </c>
      <c r="I39">
        <v>40.717948717948701</v>
      </c>
    </row>
    <row r="40" spans="2:9" x14ac:dyDescent="0.2">
      <c r="G40">
        <v>36</v>
      </c>
      <c r="I40">
        <v>41.126158232359202</v>
      </c>
    </row>
    <row r="41" spans="2:9" x14ac:dyDescent="0.2">
      <c r="G41">
        <v>37</v>
      </c>
      <c r="I41">
        <v>42.563291139240498</v>
      </c>
    </row>
    <row r="42" spans="2:9" x14ac:dyDescent="0.2">
      <c r="G42">
        <v>38</v>
      </c>
      <c r="I42">
        <v>42.866711319491003</v>
      </c>
    </row>
    <row r="43" spans="2:9" x14ac:dyDescent="0.2">
      <c r="G43">
        <v>39</v>
      </c>
      <c r="I43">
        <v>43.593833067517302</v>
      </c>
    </row>
    <row r="44" spans="2:9" x14ac:dyDescent="0.2">
      <c r="G44">
        <v>40</v>
      </c>
      <c r="I44">
        <v>43.891839690970599</v>
      </c>
    </row>
    <row r="45" spans="2:9" x14ac:dyDescent="0.2">
      <c r="G45">
        <v>41</v>
      </c>
      <c r="I45">
        <v>47.941567065073002</v>
      </c>
    </row>
    <row r="46" spans="2:9" x14ac:dyDescent="0.2">
      <c r="G46">
        <v>42</v>
      </c>
      <c r="I46">
        <v>49.234488315874302</v>
      </c>
    </row>
    <row r="47" spans="2:9" x14ac:dyDescent="0.2">
      <c r="G47">
        <v>43</v>
      </c>
      <c r="I47">
        <v>49.533954727030597</v>
      </c>
    </row>
    <row r="48" spans="2:9" x14ac:dyDescent="0.2">
      <c r="G48">
        <v>44</v>
      </c>
      <c r="I48" s="3">
        <v>67.7685950413223</v>
      </c>
    </row>
    <row r="50" spans="7:10" x14ac:dyDescent="0.2">
      <c r="G50" t="s">
        <v>9</v>
      </c>
      <c r="H50">
        <f>MAX(H5:H48)</f>
        <v>42.792792792792802</v>
      </c>
      <c r="I50">
        <f t="shared" ref="I50:J50" si="5">MAX(I5:I48)</f>
        <v>67.7685950413223</v>
      </c>
      <c r="J50">
        <f t="shared" si="5"/>
        <v>72.166246851385395</v>
      </c>
    </row>
    <row r="51" spans="7:10" x14ac:dyDescent="0.2">
      <c r="G51" t="s">
        <v>10</v>
      </c>
      <c r="H51">
        <f>MIN(H5:H48)</f>
        <v>9.67741935483871</v>
      </c>
      <c r="I51">
        <f t="shared" ref="I51:J51" si="6">MIN(I5:I48)</f>
        <v>16.972972972973</v>
      </c>
      <c r="J51">
        <f t="shared" si="6"/>
        <v>28.625235404896401</v>
      </c>
    </row>
    <row r="53" spans="7:10" x14ac:dyDescent="0.2">
      <c r="G53" t="s">
        <v>0</v>
      </c>
      <c r="H53">
        <f>QUARTILE(H5:H48,1)</f>
        <v>20.575680908399026</v>
      </c>
      <c r="I53">
        <f>QUARTILE(I5:I48,1)</f>
        <v>29.514678198347401</v>
      </c>
      <c r="J53">
        <f>QUARTILE(J5:J48,1)</f>
        <v>32.550103662750502</v>
      </c>
    </row>
    <row r="54" spans="7:10" x14ac:dyDescent="0.2">
      <c r="G54" t="s">
        <v>1</v>
      </c>
      <c r="H54">
        <f>QUARTILE(H5:H48,3)</f>
        <v>30.202984595635424</v>
      </c>
      <c r="I54">
        <f>QUARTILE(I5:I48,3)</f>
        <v>40.481282685943427</v>
      </c>
      <c r="J54">
        <f>QUARTILE(J5:J48,3)</f>
        <v>43.3734939759036</v>
      </c>
    </row>
    <row r="55" spans="7:10" x14ac:dyDescent="0.2">
      <c r="G55" t="s">
        <v>2</v>
      </c>
      <c r="H55">
        <f>H54-H53</f>
        <v>9.6273036872363988</v>
      </c>
      <c r="I55">
        <f t="shared" ref="I55:J55" si="7">I54-I53</f>
        <v>10.966604487596026</v>
      </c>
      <c r="J55">
        <f t="shared" si="7"/>
        <v>10.823390313153098</v>
      </c>
    </row>
    <row r="57" spans="7:10" x14ac:dyDescent="0.2">
      <c r="G57" t="s">
        <v>11</v>
      </c>
      <c r="H57" t="b">
        <f>MAX(H5:H48)&gt;H60</f>
        <v>0</v>
      </c>
      <c r="I57" t="b">
        <f>MAX(I5:I48)&gt;I60</f>
        <v>1</v>
      </c>
      <c r="J57" t="b">
        <f>MAX(J5:J48)&gt;J60</f>
        <v>1</v>
      </c>
    </row>
    <row r="58" spans="7:10" x14ac:dyDescent="0.2">
      <c r="G58" t="s">
        <v>12</v>
      </c>
      <c r="H58" t="b">
        <f>MIN(H5:H48)&lt;H61</f>
        <v>0</v>
      </c>
      <c r="I58" t="b">
        <f>MIN(I5:I48)&lt;I61</f>
        <v>0</v>
      </c>
      <c r="J58" t="b">
        <f>MIN(J5:J48)&lt;J61</f>
        <v>0</v>
      </c>
    </row>
    <row r="60" spans="7:10" x14ac:dyDescent="0.2">
      <c r="G60" t="s">
        <v>3</v>
      </c>
      <c r="H60">
        <f>H54+(1.5*H55)</f>
        <v>44.643940126490023</v>
      </c>
      <c r="I60">
        <f>I54+(1.5*I55)</f>
        <v>56.931189417337464</v>
      </c>
      <c r="J60">
        <f>J54+(1.5*J55)</f>
        <v>59.608579445633247</v>
      </c>
    </row>
    <row r="61" spans="7:10" x14ac:dyDescent="0.2">
      <c r="G61" t="s">
        <v>4</v>
      </c>
      <c r="H61">
        <f>H53-(1.5*H55)</f>
        <v>6.1347253775444273</v>
      </c>
      <c r="I61">
        <f>I53-(1.5*I55)</f>
        <v>13.064771466953363</v>
      </c>
      <c r="J61">
        <f>J53-(1.5*J55)</f>
        <v>16.315018193020855</v>
      </c>
    </row>
    <row r="63" spans="7:10" x14ac:dyDescent="0.2">
      <c r="G63" t="s">
        <v>13</v>
      </c>
    </row>
    <row r="64" spans="7:10" x14ac:dyDescent="0.2">
      <c r="G64" t="s">
        <v>7</v>
      </c>
      <c r="H64" t="s">
        <v>14</v>
      </c>
      <c r="I64" t="s">
        <v>15</v>
      </c>
      <c r="J64" t="s">
        <v>16</v>
      </c>
    </row>
    <row r="65" spans="7:10" x14ac:dyDescent="0.2">
      <c r="G65">
        <v>1</v>
      </c>
      <c r="H65">
        <v>9.67741935483871</v>
      </c>
      <c r="I65">
        <v>16.972972972973</v>
      </c>
      <c r="J65">
        <v>28.625235404896401</v>
      </c>
    </row>
    <row r="66" spans="7:10" x14ac:dyDescent="0.2">
      <c r="G66">
        <v>2</v>
      </c>
      <c r="H66">
        <v>13.908974904296</v>
      </c>
      <c r="I66">
        <v>25.5598831548199</v>
      </c>
      <c r="J66">
        <v>29.3936522974893</v>
      </c>
    </row>
    <row r="67" spans="7:10" x14ac:dyDescent="0.2">
      <c r="G67">
        <v>3</v>
      </c>
      <c r="H67">
        <v>14.8796498905908</v>
      </c>
      <c r="I67">
        <v>25.616438356164402</v>
      </c>
      <c r="J67">
        <v>30.815450643776799</v>
      </c>
    </row>
    <row r="68" spans="7:10" x14ac:dyDescent="0.2">
      <c r="G68">
        <v>4</v>
      </c>
      <c r="H68">
        <v>16.211675766484699</v>
      </c>
      <c r="I68">
        <v>26.746381371931999</v>
      </c>
      <c r="J68">
        <v>32.080723729992997</v>
      </c>
    </row>
    <row r="69" spans="7:10" x14ac:dyDescent="0.2">
      <c r="G69">
        <v>5</v>
      </c>
      <c r="H69">
        <v>17.779390420899901</v>
      </c>
      <c r="I69">
        <v>27.289522301398801</v>
      </c>
      <c r="J69">
        <v>32.550103662750502</v>
      </c>
    </row>
    <row r="70" spans="7:10" x14ac:dyDescent="0.2">
      <c r="G70">
        <v>6</v>
      </c>
      <c r="H70">
        <v>18.713450292397699</v>
      </c>
      <c r="I70">
        <v>27.644096250699501</v>
      </c>
      <c r="J70">
        <v>33.288770053475901</v>
      </c>
    </row>
    <row r="71" spans="7:10" x14ac:dyDescent="0.2">
      <c r="G71">
        <v>7</v>
      </c>
      <c r="H71">
        <v>19.190215099114301</v>
      </c>
      <c r="I71">
        <v>28.096885813148798</v>
      </c>
      <c r="J71">
        <v>36.370777690494897</v>
      </c>
    </row>
    <row r="72" spans="7:10" x14ac:dyDescent="0.2">
      <c r="G72">
        <v>8</v>
      </c>
      <c r="H72">
        <v>19.962570180910799</v>
      </c>
      <c r="I72">
        <v>28.673196794300999</v>
      </c>
      <c r="J72">
        <v>36.702127659574501</v>
      </c>
    </row>
    <row r="73" spans="7:10" x14ac:dyDescent="0.2">
      <c r="G73">
        <v>9</v>
      </c>
      <c r="H73">
        <v>20.780051150895101</v>
      </c>
      <c r="I73">
        <v>28.8218793828892</v>
      </c>
      <c r="J73">
        <v>39.822222222222202</v>
      </c>
    </row>
    <row r="74" spans="7:10" x14ac:dyDescent="0.2">
      <c r="G74">
        <v>10</v>
      </c>
      <c r="H74">
        <v>22.1598877980365</v>
      </c>
      <c r="I74">
        <v>28.989547038327501</v>
      </c>
      <c r="J74">
        <v>40.079103493737598</v>
      </c>
    </row>
    <row r="75" spans="7:10" x14ac:dyDescent="0.2">
      <c r="G75">
        <v>11</v>
      </c>
      <c r="H75">
        <v>22.402597402597401</v>
      </c>
      <c r="I75">
        <v>29.270696452036798</v>
      </c>
      <c r="J75">
        <v>40.530883103624298</v>
      </c>
    </row>
    <row r="76" spans="7:10" x14ac:dyDescent="0.2">
      <c r="G76">
        <v>12</v>
      </c>
      <c r="H76">
        <v>22.816593886462901</v>
      </c>
      <c r="I76">
        <v>29.596005447117602</v>
      </c>
      <c r="J76">
        <v>42.941176470588204</v>
      </c>
    </row>
    <row r="77" spans="7:10" x14ac:dyDescent="0.2">
      <c r="G77">
        <v>13</v>
      </c>
      <c r="H77">
        <v>23.144104803493502</v>
      </c>
      <c r="I77">
        <v>30.579460699942601</v>
      </c>
      <c r="J77">
        <v>43.3734939759036</v>
      </c>
    </row>
    <row r="78" spans="7:10" x14ac:dyDescent="0.2">
      <c r="G78">
        <v>14</v>
      </c>
      <c r="H78">
        <v>23.980815347721801</v>
      </c>
      <c r="I78">
        <v>30.816170861937501</v>
      </c>
      <c r="J78">
        <v>44.5414847161572</v>
      </c>
    </row>
    <row r="79" spans="7:10" x14ac:dyDescent="0.2">
      <c r="G79">
        <v>15</v>
      </c>
      <c r="H79">
        <v>24.1167434715822</v>
      </c>
      <c r="I79">
        <v>30.8240661534075</v>
      </c>
      <c r="J79">
        <v>45.454545454545503</v>
      </c>
    </row>
    <row r="80" spans="7:10" x14ac:dyDescent="0.2">
      <c r="G80">
        <v>16</v>
      </c>
      <c r="H80">
        <v>25.070264193367102</v>
      </c>
      <c r="I80">
        <v>30.929657122658199</v>
      </c>
      <c r="J80">
        <v>56.599552572706898</v>
      </c>
    </row>
    <row r="81" spans="7:10" x14ac:dyDescent="0.2">
      <c r="G81">
        <v>17</v>
      </c>
      <c r="H81">
        <v>25.259067357513</v>
      </c>
      <c r="I81">
        <v>31.280328480776401</v>
      </c>
      <c r="J81" s="1"/>
    </row>
    <row r="82" spans="7:10" x14ac:dyDescent="0.2">
      <c r="G82">
        <v>18</v>
      </c>
      <c r="H82">
        <v>25.932350390286199</v>
      </c>
      <c r="I82">
        <v>31.645039765592301</v>
      </c>
    </row>
    <row r="83" spans="7:10" x14ac:dyDescent="0.2">
      <c r="G83">
        <v>19</v>
      </c>
      <c r="H83">
        <v>27.073403241182099</v>
      </c>
      <c r="I83">
        <v>32.1530321530322</v>
      </c>
    </row>
    <row r="84" spans="7:10" x14ac:dyDescent="0.2">
      <c r="G84">
        <v>20</v>
      </c>
      <c r="H84">
        <v>27.211796246648799</v>
      </c>
      <c r="I84">
        <v>32.289156626505999</v>
      </c>
    </row>
    <row r="85" spans="7:10" x14ac:dyDescent="0.2">
      <c r="G85">
        <v>21</v>
      </c>
      <c r="H85">
        <v>27.330063069376301</v>
      </c>
      <c r="I85">
        <v>33.6410256410256</v>
      </c>
    </row>
    <row r="86" spans="7:10" x14ac:dyDescent="0.2">
      <c r="G86">
        <v>22</v>
      </c>
      <c r="H86">
        <v>28.4962406015038</v>
      </c>
      <c r="I86">
        <v>33.827893175074202</v>
      </c>
    </row>
    <row r="87" spans="7:10" x14ac:dyDescent="0.2">
      <c r="G87">
        <v>23</v>
      </c>
      <c r="H87">
        <v>28.8082083662194</v>
      </c>
      <c r="I87">
        <v>35.806451612903203</v>
      </c>
    </row>
    <row r="88" spans="7:10" x14ac:dyDescent="0.2">
      <c r="G88">
        <v>24</v>
      </c>
      <c r="H88">
        <v>30.1829268292683</v>
      </c>
      <c r="I88">
        <v>36.484245439469298</v>
      </c>
    </row>
    <row r="89" spans="7:10" x14ac:dyDescent="0.2">
      <c r="G89">
        <v>25</v>
      </c>
      <c r="H89">
        <v>30.2631578947368</v>
      </c>
      <c r="I89">
        <v>36.597510373444003</v>
      </c>
    </row>
    <row r="90" spans="7:10" x14ac:dyDescent="0.2">
      <c r="G90">
        <v>26</v>
      </c>
      <c r="H90">
        <v>30.658642594450001</v>
      </c>
      <c r="I90">
        <v>36.923076923076898</v>
      </c>
    </row>
    <row r="91" spans="7:10" x14ac:dyDescent="0.2">
      <c r="G91">
        <v>27</v>
      </c>
      <c r="H91">
        <v>32.345013477088997</v>
      </c>
      <c r="I91">
        <v>37.937273823884198</v>
      </c>
    </row>
    <row r="92" spans="7:10" x14ac:dyDescent="0.2">
      <c r="G92">
        <v>28</v>
      </c>
      <c r="H92">
        <v>35.609756097560997</v>
      </c>
      <c r="I92">
        <v>38.330632090761803</v>
      </c>
    </row>
    <row r="93" spans="7:10" x14ac:dyDescent="0.2">
      <c r="G93">
        <v>29</v>
      </c>
      <c r="H93">
        <v>35.6194690265487</v>
      </c>
      <c r="I93">
        <v>38.435754189944099</v>
      </c>
    </row>
    <row r="94" spans="7:10" x14ac:dyDescent="0.2">
      <c r="G94">
        <v>30</v>
      </c>
      <c r="H94">
        <v>35.845410628019302</v>
      </c>
      <c r="I94">
        <v>39.112487100103202</v>
      </c>
    </row>
    <row r="95" spans="7:10" x14ac:dyDescent="0.2">
      <c r="G95">
        <v>31</v>
      </c>
      <c r="H95">
        <v>37.743413516609401</v>
      </c>
      <c r="I95">
        <v>39.384846211552897</v>
      </c>
    </row>
    <row r="96" spans="7:10" x14ac:dyDescent="0.2">
      <c r="G96">
        <v>32</v>
      </c>
      <c r="H96">
        <v>42.792792792792802</v>
      </c>
      <c r="I96">
        <v>39.691289966923897</v>
      </c>
    </row>
    <row r="97" spans="7:10" x14ac:dyDescent="0.2">
      <c r="G97">
        <v>33</v>
      </c>
      <c r="I97">
        <v>40.407204385278</v>
      </c>
    </row>
    <row r="98" spans="7:10" x14ac:dyDescent="0.2">
      <c r="G98">
        <v>34</v>
      </c>
      <c r="I98">
        <v>40.7035175879397</v>
      </c>
    </row>
    <row r="99" spans="7:10" x14ac:dyDescent="0.2">
      <c r="G99">
        <v>35</v>
      </c>
      <c r="I99">
        <v>40.717948717948701</v>
      </c>
    </row>
    <row r="100" spans="7:10" x14ac:dyDescent="0.2">
      <c r="G100">
        <v>36</v>
      </c>
      <c r="I100">
        <v>41.126158232359202</v>
      </c>
    </row>
    <row r="101" spans="7:10" x14ac:dyDescent="0.2">
      <c r="G101">
        <v>37</v>
      </c>
      <c r="I101">
        <v>42.563291139240498</v>
      </c>
    </row>
    <row r="102" spans="7:10" x14ac:dyDescent="0.2">
      <c r="G102">
        <v>38</v>
      </c>
      <c r="I102">
        <v>42.866711319491003</v>
      </c>
    </row>
    <row r="103" spans="7:10" x14ac:dyDescent="0.2">
      <c r="G103">
        <v>39</v>
      </c>
      <c r="I103">
        <v>43.593833067517302</v>
      </c>
    </row>
    <row r="104" spans="7:10" x14ac:dyDescent="0.2">
      <c r="G104">
        <v>40</v>
      </c>
      <c r="I104">
        <v>43.891839690970599</v>
      </c>
    </row>
    <row r="105" spans="7:10" x14ac:dyDescent="0.2">
      <c r="G105">
        <v>41</v>
      </c>
      <c r="I105">
        <v>47.941567065073002</v>
      </c>
    </row>
    <row r="106" spans="7:10" x14ac:dyDescent="0.2">
      <c r="G106">
        <v>42</v>
      </c>
      <c r="I106">
        <v>49.234488315874302</v>
      </c>
    </row>
    <row r="107" spans="7:10" x14ac:dyDescent="0.2">
      <c r="G107">
        <v>43</v>
      </c>
      <c r="I107">
        <v>49.533954727030597</v>
      </c>
    </row>
    <row r="108" spans="7:10" x14ac:dyDescent="0.2">
      <c r="G108">
        <v>44</v>
      </c>
      <c r="I108" s="1"/>
    </row>
    <row r="110" spans="7:10" x14ac:dyDescent="0.2">
      <c r="G110" t="s">
        <v>5</v>
      </c>
      <c r="H110">
        <f>AVERAGE(H65:H108)</f>
        <v>25.4989411279217</v>
      </c>
      <c r="I110">
        <f t="shared" ref="I110:J110" si="8">AVERAGE(I65:I108)</f>
        <v>34.942963209222036</v>
      </c>
      <c r="J110">
        <f t="shared" si="8"/>
        <v>38.323081446996049</v>
      </c>
    </row>
    <row r="111" spans="7:10" x14ac:dyDescent="0.2">
      <c r="G111" t="s">
        <v>6</v>
      </c>
      <c r="H111">
        <f>STDEV(H65:H108)</f>
        <v>7.4653662190014476</v>
      </c>
      <c r="I111">
        <f t="shared" ref="I111:J111" si="9">STDEV(I65:I108)</f>
        <v>7.0822095344579603</v>
      </c>
      <c r="J111">
        <f t="shared" si="9"/>
        <v>7.370299069934811</v>
      </c>
    </row>
  </sheetData>
  <mergeCells count="3">
    <mergeCell ref="B3:E3"/>
    <mergeCell ref="G3:J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2019-08-26T18:31:14Z</dcterms:created>
  <dcterms:modified xsi:type="dcterms:W3CDTF">2019-12-18T19:48:01Z</dcterms:modified>
</cp:coreProperties>
</file>