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16CCE0BC-B049-B24E-9729-48DBA739CDB1}" xr6:coauthVersionLast="45" xr6:coauthVersionMax="45" xr10:uidLastSave="{00000000-0000-0000-0000-000000000000}"/>
  <bookViews>
    <workbookView xWindow="7680" yWindow="3400" windowWidth="28800" windowHeight="180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1" l="1"/>
  <c r="F50" i="1" s="1"/>
  <c r="E16" i="1"/>
  <c r="E15" i="1"/>
  <c r="G15" i="1"/>
  <c r="I15" i="1"/>
  <c r="I16" i="1"/>
  <c r="G16" i="1"/>
  <c r="C41" i="1"/>
  <c r="C47" i="1" s="1"/>
  <c r="C15" i="1"/>
  <c r="C16" i="1"/>
  <c r="G20" i="1" l="1"/>
  <c r="G23" i="1" s="1"/>
  <c r="I20" i="1"/>
  <c r="I23" i="1" s="1"/>
  <c r="I21" i="1"/>
  <c r="I24" i="1" s="1"/>
  <c r="E21" i="1"/>
  <c r="E24" i="1" s="1"/>
  <c r="G17" i="1"/>
  <c r="G21" i="1" s="1"/>
  <c r="G24" i="1" s="1"/>
  <c r="C17" i="1"/>
  <c r="C21" i="1" s="1"/>
  <c r="C24" i="1" s="1"/>
  <c r="E17" i="1"/>
  <c r="E20" i="1" s="1"/>
  <c r="E23" i="1" s="1"/>
  <c r="D55" i="1"/>
  <c r="D50" i="1"/>
  <c r="D56" i="1"/>
  <c r="G53" i="1"/>
  <c r="G49" i="1"/>
  <c r="I17" i="1"/>
  <c r="D54" i="1"/>
  <c r="C50" i="1"/>
  <c r="F46" i="1"/>
  <c r="F53" i="1"/>
  <c r="F49" i="1"/>
  <c r="C54" i="1"/>
  <c r="D49" i="1"/>
  <c r="G52" i="1"/>
  <c r="G48" i="1"/>
  <c r="D53" i="1"/>
  <c r="C49" i="1"/>
  <c r="G46" i="1"/>
  <c r="F52" i="1"/>
  <c r="G47" i="1"/>
  <c r="C53" i="1"/>
  <c r="D48" i="1"/>
  <c r="G55" i="1"/>
  <c r="G51" i="1"/>
  <c r="F47" i="1"/>
  <c r="D52" i="1"/>
  <c r="C48" i="1"/>
  <c r="C59" i="1" s="1"/>
  <c r="F55" i="1"/>
  <c r="F51" i="1"/>
  <c r="D51" i="1"/>
  <c r="D47" i="1"/>
  <c r="G54" i="1"/>
  <c r="G50" i="1"/>
  <c r="D46" i="1"/>
  <c r="C51" i="1"/>
  <c r="F54" i="1"/>
  <c r="E63" i="1" l="1"/>
  <c r="E62" i="1"/>
  <c r="D59" i="1"/>
  <c r="D58" i="1"/>
  <c r="F58" i="1"/>
  <c r="F59" i="1"/>
  <c r="C58" i="1"/>
  <c r="E64" i="1"/>
  <c r="G58" i="1"/>
  <c r="G59" i="1"/>
  <c r="C20" i="1"/>
  <c r="C23" i="1" s="1"/>
</calcChain>
</file>

<file path=xl/sharedStrings.xml><?xml version="1.0" encoding="utf-8"?>
<sst xmlns="http://schemas.openxmlformats.org/spreadsheetml/2006/main" count="120" uniqueCount="70">
  <si>
    <t>yw early</t>
  </si>
  <si>
    <t>nc1_1</t>
  </si>
  <si>
    <t>nc1_2</t>
  </si>
  <si>
    <t>nc2_1</t>
  </si>
  <si>
    <t>nc2_2</t>
  </si>
  <si>
    <t>nc2_3</t>
  </si>
  <si>
    <t>nc2_4</t>
  </si>
  <si>
    <t>nc2_5</t>
  </si>
  <si>
    <t>nc3_1</t>
  </si>
  <si>
    <t>nc3_2</t>
  </si>
  <si>
    <t>nc3_3</t>
  </si>
  <si>
    <t>Q1</t>
  </si>
  <si>
    <t>Q3</t>
  </si>
  <si>
    <t>IQR</t>
  </si>
  <si>
    <t>High above</t>
  </si>
  <si>
    <t>Low below</t>
  </si>
  <si>
    <t>High outlier?</t>
  </si>
  <si>
    <t>Low outlier?</t>
  </si>
  <si>
    <t>Minus Outliers</t>
  </si>
  <si>
    <t>Avg</t>
  </si>
  <si>
    <t>StDev</t>
  </si>
  <si>
    <t>Normalized to early</t>
  </si>
  <si>
    <t>nc11_1</t>
  </si>
  <si>
    <t>nc11_2</t>
  </si>
  <si>
    <t>nc11_3</t>
  </si>
  <si>
    <t>nc11_4</t>
  </si>
  <si>
    <t>nc11_5</t>
  </si>
  <si>
    <t>nc12_1</t>
  </si>
  <si>
    <t>nc12_2</t>
  </si>
  <si>
    <t>nc12_3</t>
  </si>
  <si>
    <t>nc12.13</t>
  </si>
  <si>
    <t>nc13_1</t>
  </si>
  <si>
    <t>nc13_2</t>
  </si>
  <si>
    <t>nc2_6</t>
  </si>
  <si>
    <t>nc4_1</t>
  </si>
  <si>
    <t>nc12_4</t>
  </si>
  <si>
    <t>nc12_5</t>
  </si>
  <si>
    <t>nc12_6</t>
  </si>
  <si>
    <t>nc12_7</t>
  </si>
  <si>
    <t>nc13_3</t>
  </si>
  <si>
    <t>TTEST</t>
  </si>
  <si>
    <t>Array 1</t>
  </si>
  <si>
    <t>Array 2</t>
  </si>
  <si>
    <t>p-value</t>
  </si>
  <si>
    <t>wt early</t>
  </si>
  <si>
    <t>wt late</t>
  </si>
  <si>
    <t>gfp-aub early</t>
  </si>
  <si>
    <t>gfp-aub late</t>
  </si>
  <si>
    <t>Figure 8B</t>
  </si>
  <si>
    <t>Figure 8D</t>
  </si>
  <si>
    <t>sample</t>
  </si>
  <si>
    <t>%oskar colocalized with DCP1</t>
  </si>
  <si>
    <t>wt-1</t>
  </si>
  <si>
    <t>genotype</t>
  </si>
  <si>
    <t>avg</t>
  </si>
  <si>
    <t>sd</t>
  </si>
  <si>
    <t>wt-2</t>
  </si>
  <si>
    <t>wt</t>
  </si>
  <si>
    <t>wt-3</t>
  </si>
  <si>
    <t>wt-4</t>
  </si>
  <si>
    <t>wt-5</t>
  </si>
  <si>
    <t>gfp-aub; mnk– aub– -1</t>
  </si>
  <si>
    <t>p=0.5905</t>
  </si>
  <si>
    <t>gfp-aub; mnk– aub– -2</t>
  </si>
  <si>
    <t>t=0.5604</t>
  </si>
  <si>
    <t>gfp-aub; mnk– aub– -3</t>
  </si>
  <si>
    <t>df=8</t>
  </si>
  <si>
    <t>gfp-aub; mnk– aub– -4</t>
  </si>
  <si>
    <t>gfp-aub; mnk– aub– -5</t>
  </si>
  <si>
    <t xml:space="preserve">gfp-aub; mnk– aub–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</si>
</sst>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E1" workbookViewId="0">
      <selection activeCell="N23" sqref="N23"/>
    </sheetView>
  </sheetViews>
  <sheetFormatPr baseColWidth="10" defaultRowHeight="16" x14ac:dyDescent="0.2"/>
  <cols>
    <col min="3" max="3" width="11.6640625" customWidth="1"/>
    <col min="4" max="4" width="12.5" customWidth="1"/>
    <col min="5" max="5" width="11.83203125" bestFit="1" customWidth="1"/>
    <col min="6" max="7" width="12.1640625" customWidth="1"/>
    <col min="9" max="9" width="12.5" customWidth="1"/>
    <col min="14" max="14" width="21" customWidth="1"/>
  </cols>
  <sheetData>
    <row r="1" spans="1:16" ht="21" x14ac:dyDescent="0.25">
      <c r="A1" s="3" t="s">
        <v>48</v>
      </c>
      <c r="M1" t="s">
        <v>49</v>
      </c>
    </row>
    <row r="2" spans="1:16" x14ac:dyDescent="0.2">
      <c r="C2" t="s">
        <v>44</v>
      </c>
      <c r="E2" t="s">
        <v>45</v>
      </c>
      <c r="G2" t="s">
        <v>46</v>
      </c>
      <c r="I2" t="s">
        <v>47</v>
      </c>
    </row>
    <row r="3" spans="1:16" x14ac:dyDescent="0.2">
      <c r="B3" s="2" t="s">
        <v>1</v>
      </c>
      <c r="C3" s="2">
        <v>14174107.188999999</v>
      </c>
      <c r="D3" s="2" t="s">
        <v>22</v>
      </c>
      <c r="E3" s="2">
        <v>3390169.2009999999</v>
      </c>
      <c r="F3" s="2" t="s">
        <v>1</v>
      </c>
      <c r="G3" s="2">
        <v>8919192.8100000005</v>
      </c>
      <c r="H3" s="2" t="s">
        <v>27</v>
      </c>
      <c r="I3" s="2">
        <v>2219738.3309999998</v>
      </c>
      <c r="N3" t="s">
        <v>50</v>
      </c>
      <c r="O3" t="s">
        <v>51</v>
      </c>
    </row>
    <row r="4" spans="1:16" x14ac:dyDescent="0.2">
      <c r="B4" s="2" t="s">
        <v>2</v>
      </c>
      <c r="C4" s="2">
        <v>10398634.414999999</v>
      </c>
      <c r="D4" s="2" t="s">
        <v>23</v>
      </c>
      <c r="E4" s="2">
        <v>3816083.05</v>
      </c>
      <c r="F4" s="2" t="s">
        <v>3</v>
      </c>
      <c r="G4" s="2">
        <v>13075172.253</v>
      </c>
      <c r="H4" s="2" t="s">
        <v>28</v>
      </c>
      <c r="I4" s="2">
        <v>2199361.0950000002</v>
      </c>
      <c r="N4" t="s">
        <v>52</v>
      </c>
      <c r="O4">
        <v>33.75</v>
      </c>
    </row>
    <row r="5" spans="1:16" x14ac:dyDescent="0.2">
      <c r="B5" s="2" t="s">
        <v>3</v>
      </c>
      <c r="C5" s="2">
        <v>10241503.487</v>
      </c>
      <c r="D5" s="2" t="s">
        <v>24</v>
      </c>
      <c r="E5" s="2">
        <v>362979.527</v>
      </c>
      <c r="F5" s="2" t="s">
        <v>4</v>
      </c>
      <c r="G5" s="2">
        <v>17675424.728</v>
      </c>
      <c r="H5" s="2" t="s">
        <v>29</v>
      </c>
      <c r="I5" s="2">
        <v>1614733.429</v>
      </c>
      <c r="N5" t="s">
        <v>56</v>
      </c>
      <c r="O5">
        <v>47.311827956989298</v>
      </c>
    </row>
    <row r="6" spans="1:16" x14ac:dyDescent="0.2">
      <c r="B6" s="2" t="s">
        <v>4</v>
      </c>
      <c r="C6" s="2">
        <v>11372095.698999999</v>
      </c>
      <c r="D6" s="2" t="s">
        <v>25</v>
      </c>
      <c r="E6" s="2">
        <v>2300648.003</v>
      </c>
      <c r="F6" s="2" t="s">
        <v>5</v>
      </c>
      <c r="G6" s="2">
        <v>13627977.333000001</v>
      </c>
      <c r="H6" s="2" t="s">
        <v>35</v>
      </c>
      <c r="I6" s="2">
        <v>250747.49</v>
      </c>
      <c r="N6" t="s">
        <v>58</v>
      </c>
      <c r="O6">
        <v>26.086956521739101</v>
      </c>
    </row>
    <row r="7" spans="1:16" x14ac:dyDescent="0.2">
      <c r="B7" s="2" t="s">
        <v>5</v>
      </c>
      <c r="C7" s="2">
        <v>11301090.546</v>
      </c>
      <c r="D7" s="2" t="s">
        <v>26</v>
      </c>
      <c r="E7" s="2">
        <v>3701357.2880000002</v>
      </c>
      <c r="F7" s="2" t="s">
        <v>6</v>
      </c>
      <c r="G7" s="2">
        <v>11907595.253</v>
      </c>
      <c r="H7" s="2" t="s">
        <v>36</v>
      </c>
      <c r="I7" s="2">
        <v>1671073.895</v>
      </c>
      <c r="N7" t="s">
        <v>59</v>
      </c>
      <c r="O7">
        <v>41.423948220064702</v>
      </c>
    </row>
    <row r="8" spans="1:16" x14ac:dyDescent="0.2">
      <c r="B8" s="2" t="s">
        <v>6</v>
      </c>
      <c r="C8" s="2">
        <v>11645482.578</v>
      </c>
      <c r="D8" s="2" t="s">
        <v>27</v>
      </c>
      <c r="E8" s="2">
        <v>1818123.8370000001</v>
      </c>
      <c r="F8" s="2" t="s">
        <v>7</v>
      </c>
      <c r="G8" s="2">
        <v>13437336.731000001</v>
      </c>
      <c r="H8" s="2" t="s">
        <v>37</v>
      </c>
      <c r="I8" s="2">
        <v>1437150.764</v>
      </c>
      <c r="N8" t="s">
        <v>60</v>
      </c>
      <c r="O8">
        <v>43.703703703703702</v>
      </c>
    </row>
    <row r="9" spans="1:16" x14ac:dyDescent="0.2">
      <c r="B9" s="2" t="s">
        <v>7</v>
      </c>
      <c r="C9" s="2">
        <v>6333220.5959999999</v>
      </c>
      <c r="D9" s="2" t="s">
        <v>28</v>
      </c>
      <c r="E9" s="2">
        <v>2047635.784</v>
      </c>
      <c r="F9" s="2" t="s">
        <v>33</v>
      </c>
      <c r="G9" s="2">
        <v>14830338.421</v>
      </c>
      <c r="H9" s="2" t="s">
        <v>38</v>
      </c>
      <c r="I9" s="2">
        <v>951644.66899999999</v>
      </c>
      <c r="N9" t="s">
        <v>61</v>
      </c>
      <c r="O9">
        <v>44.642857142857103</v>
      </c>
    </row>
    <row r="10" spans="1:16" x14ac:dyDescent="0.2">
      <c r="B10" s="2" t="s">
        <v>8</v>
      </c>
      <c r="C10" s="2">
        <v>10600495.663000001</v>
      </c>
      <c r="D10" s="2" t="s">
        <v>29</v>
      </c>
      <c r="E10" s="2">
        <v>2981915.8739999998</v>
      </c>
      <c r="F10" s="2" t="s">
        <v>8</v>
      </c>
      <c r="G10" s="2">
        <v>10364286.346000001</v>
      </c>
      <c r="H10" s="2" t="s">
        <v>31</v>
      </c>
      <c r="I10" s="2">
        <v>933576.96499999997</v>
      </c>
      <c r="N10" t="s">
        <v>63</v>
      </c>
      <c r="O10">
        <v>26.898047722342699</v>
      </c>
    </row>
    <row r="11" spans="1:16" x14ac:dyDescent="0.2">
      <c r="B11" s="2" t="s">
        <v>9</v>
      </c>
      <c r="C11" s="2">
        <v>11192536.182</v>
      </c>
      <c r="D11" s="2" t="s">
        <v>30</v>
      </c>
      <c r="E11" s="2">
        <v>1460412.426</v>
      </c>
      <c r="F11" s="2" t="s">
        <v>9</v>
      </c>
      <c r="G11" s="2">
        <v>13324899.559</v>
      </c>
      <c r="H11" s="2" t="s">
        <v>32</v>
      </c>
      <c r="I11" s="2">
        <v>1073581.0660000001</v>
      </c>
      <c r="N11" t="s">
        <v>65</v>
      </c>
      <c r="O11">
        <v>45.390070921985803</v>
      </c>
    </row>
    <row r="12" spans="1:16" x14ac:dyDescent="0.2">
      <c r="B12" s="2" t="s">
        <v>10</v>
      </c>
      <c r="C12" s="2">
        <v>6694042.5109999999</v>
      </c>
      <c r="D12" s="2" t="s">
        <v>31</v>
      </c>
      <c r="E12" s="2">
        <v>480316.94400000002</v>
      </c>
      <c r="F12" s="2" t="s">
        <v>34</v>
      </c>
      <c r="G12" s="2">
        <v>11433874.397</v>
      </c>
      <c r="H12" s="2" t="s">
        <v>39</v>
      </c>
      <c r="I12" s="2">
        <v>806678.00899999996</v>
      </c>
      <c r="N12" t="s">
        <v>67</v>
      </c>
      <c r="O12">
        <v>33.4579439252337</v>
      </c>
    </row>
    <row r="13" spans="1:16" x14ac:dyDescent="0.2">
      <c r="B13" s="2"/>
      <c r="C13" s="2"/>
      <c r="D13" s="2" t="s">
        <v>32</v>
      </c>
      <c r="E13" s="2">
        <v>212179.12700000001</v>
      </c>
      <c r="F13" s="2"/>
      <c r="G13" s="2"/>
      <c r="H13" s="2"/>
      <c r="I13" s="2"/>
      <c r="N13" t="s">
        <v>68</v>
      </c>
      <c r="O13">
        <v>26.054590570719601</v>
      </c>
    </row>
    <row r="14" spans="1:16" x14ac:dyDescent="0.2">
      <c r="B14" s="2"/>
      <c r="C14" s="2"/>
      <c r="D14" s="2"/>
      <c r="E14" s="2"/>
      <c r="F14" s="2"/>
      <c r="G14" s="2"/>
      <c r="H14" s="2"/>
      <c r="I14" s="2"/>
    </row>
    <row r="15" spans="1:16" x14ac:dyDescent="0.2">
      <c r="B15" s="2" t="s">
        <v>11</v>
      </c>
      <c r="C15" s="2">
        <f>QUARTILE(C3:C12,1)</f>
        <v>10280786.219000001</v>
      </c>
      <c r="D15" s="2" t="s">
        <v>11</v>
      </c>
      <c r="E15" s="2">
        <f>QUARTILE(E3:E13,1)</f>
        <v>970364.68500000006</v>
      </c>
      <c r="F15" s="2" t="s">
        <v>11</v>
      </c>
      <c r="G15" s="2">
        <f>QUARTILE(G3:G12,1)</f>
        <v>11552304.611</v>
      </c>
      <c r="H15" s="2" t="s">
        <v>11</v>
      </c>
      <c r="I15" s="2">
        <f>QUARTILE(I3:I12,1)</f>
        <v>938093.89099999995</v>
      </c>
    </row>
    <row r="16" spans="1:16" x14ac:dyDescent="0.2">
      <c r="B16" s="2" t="s">
        <v>12</v>
      </c>
      <c r="C16" s="2">
        <f>QUARTILE(C3:C12,3)</f>
        <v>11354344.41075</v>
      </c>
      <c r="D16" s="2" t="s">
        <v>12</v>
      </c>
      <c r="E16" s="2">
        <f>QUARTILE(E3:E13,3)</f>
        <v>3186042.5374999996</v>
      </c>
      <c r="F16" s="2" t="s">
        <v>12</v>
      </c>
      <c r="G16" s="2">
        <f>QUARTILE(G3:G12,3)</f>
        <v>13580317.182500001</v>
      </c>
      <c r="H16" s="2" t="s">
        <v>12</v>
      </c>
      <c r="I16" s="2">
        <f>QUARTILE(I3:I12,3)</f>
        <v>1656988.7785</v>
      </c>
      <c r="N16" t="s">
        <v>53</v>
      </c>
      <c r="O16" t="s">
        <v>54</v>
      </c>
      <c r="P16" t="s">
        <v>55</v>
      </c>
    </row>
    <row r="17" spans="2:16" x14ac:dyDescent="0.2">
      <c r="B17" s="2" t="s">
        <v>13</v>
      </c>
      <c r="C17" s="2">
        <f>C16-C15</f>
        <v>1073558.1917499993</v>
      </c>
      <c r="D17" s="2" t="s">
        <v>13</v>
      </c>
      <c r="E17" s="2">
        <f>E16-E15</f>
        <v>2215677.8524999996</v>
      </c>
      <c r="F17" s="2" t="s">
        <v>13</v>
      </c>
      <c r="G17" s="2">
        <f>G16-G15</f>
        <v>2028012.5715000015</v>
      </c>
      <c r="H17" s="2" t="s">
        <v>13</v>
      </c>
      <c r="I17" s="2">
        <f>I16-I15</f>
        <v>718894.88750000007</v>
      </c>
      <c r="N17" t="s">
        <v>57</v>
      </c>
      <c r="O17">
        <v>38.455287280499363</v>
      </c>
      <c r="P17">
        <v>7.614623689059191</v>
      </c>
    </row>
    <row r="18" spans="2:16" x14ac:dyDescent="0.2">
      <c r="B18" s="2"/>
      <c r="C18" s="2"/>
      <c r="D18" s="2"/>
      <c r="E18" s="2"/>
      <c r="F18" s="2"/>
      <c r="G18" s="2"/>
      <c r="H18" s="2"/>
      <c r="I18" s="2"/>
      <c r="N18" t="s">
        <v>69</v>
      </c>
      <c r="O18">
        <v>35.288702056627784</v>
      </c>
      <c r="P18">
        <v>8.3493884896866106</v>
      </c>
    </row>
    <row r="20" spans="2:16" x14ac:dyDescent="0.2">
      <c r="B20" t="s">
        <v>14</v>
      </c>
      <c r="C20">
        <f>C16+(1.5*C17)</f>
        <v>12964681.698374998</v>
      </c>
      <c r="D20" t="s">
        <v>14</v>
      </c>
      <c r="E20">
        <f>E16+(1.5*E17)</f>
        <v>6509559.3162499992</v>
      </c>
      <c r="F20" t="s">
        <v>14</v>
      </c>
      <c r="G20">
        <f>G16+(1.5*G17)</f>
        <v>16622336.039750002</v>
      </c>
      <c r="H20" t="s">
        <v>14</v>
      </c>
      <c r="I20">
        <f>I16+(1.5*I17)</f>
        <v>2735331.1097499998</v>
      </c>
    </row>
    <row r="21" spans="2:16" x14ac:dyDescent="0.2">
      <c r="B21" t="s">
        <v>15</v>
      </c>
      <c r="C21">
        <f>C15-(1.5*C17)</f>
        <v>8670448.9313750006</v>
      </c>
      <c r="D21" t="s">
        <v>15</v>
      </c>
      <c r="E21">
        <f>E15-(1.5*E17)</f>
        <v>-2353152.0937499995</v>
      </c>
      <c r="F21" t="s">
        <v>15</v>
      </c>
      <c r="G21">
        <f>G15-(1.5*G17)</f>
        <v>8510285.7537499964</v>
      </c>
      <c r="H21" t="s">
        <v>15</v>
      </c>
      <c r="I21">
        <f>I15-(1.5*I17)</f>
        <v>-140248.4402500001</v>
      </c>
      <c r="N21" t="s">
        <v>62</v>
      </c>
    </row>
    <row r="22" spans="2:16" x14ac:dyDescent="0.2">
      <c r="N22" t="s">
        <v>64</v>
      </c>
    </row>
    <row r="23" spans="2:16" x14ac:dyDescent="0.2">
      <c r="B23" t="s">
        <v>16</v>
      </c>
      <c r="C23" t="b">
        <f>MAX(C3:C12)&gt;C20</f>
        <v>1</v>
      </c>
      <c r="D23" t="s">
        <v>16</v>
      </c>
      <c r="E23" t="b">
        <f>MAX(E3:E12)&gt;E20</f>
        <v>0</v>
      </c>
      <c r="F23" t="s">
        <v>16</v>
      </c>
      <c r="G23" t="b">
        <f>MAX(G3:G12)&gt;G20</f>
        <v>1</v>
      </c>
      <c r="H23" t="s">
        <v>16</v>
      </c>
      <c r="I23" t="b">
        <f>MAX(I3:I12)&gt;I20</f>
        <v>0</v>
      </c>
      <c r="N23" t="s">
        <v>66</v>
      </c>
    </row>
    <row r="24" spans="2:16" x14ac:dyDescent="0.2">
      <c r="B24" t="s">
        <v>17</v>
      </c>
      <c r="C24" t="b">
        <f>MIN(C3:C12)&lt;C21</f>
        <v>1</v>
      </c>
      <c r="D24" t="s">
        <v>17</v>
      </c>
      <c r="E24" t="b">
        <f>MIN(E3:E12)&lt;E21</f>
        <v>0</v>
      </c>
      <c r="F24" t="s">
        <v>17</v>
      </c>
      <c r="G24" t="b">
        <f>MIN(G3:G12)&lt;G21</f>
        <v>0</v>
      </c>
      <c r="H24" t="s">
        <v>17</v>
      </c>
      <c r="I24" t="b">
        <f>MIN(I3:I12)&lt;I21</f>
        <v>0</v>
      </c>
    </row>
    <row r="27" spans="2:16" x14ac:dyDescent="0.2">
      <c r="B27" t="s">
        <v>18</v>
      </c>
    </row>
    <row r="28" spans="2:16" x14ac:dyDescent="0.2">
      <c r="C28" t="s">
        <v>0</v>
      </c>
      <c r="D28" t="s">
        <v>45</v>
      </c>
      <c r="F28" t="s">
        <v>46</v>
      </c>
      <c r="G28" t="s">
        <v>47</v>
      </c>
    </row>
    <row r="29" spans="2:16" x14ac:dyDescent="0.2">
      <c r="C29" s="1"/>
      <c r="D29">
        <v>3390169.2009999999</v>
      </c>
      <c r="F29">
        <v>8919192.8100000005</v>
      </c>
      <c r="G29">
        <v>2219738.3309999998</v>
      </c>
    </row>
    <row r="30" spans="2:16" x14ac:dyDescent="0.2">
      <c r="C30">
        <v>10398634.414999999</v>
      </c>
      <c r="D30">
        <v>3816083.05</v>
      </c>
      <c r="F30">
        <v>13075172.253</v>
      </c>
      <c r="G30">
        <v>2199361.0950000002</v>
      </c>
    </row>
    <row r="31" spans="2:16" x14ac:dyDescent="0.2">
      <c r="C31">
        <v>10241503.487</v>
      </c>
      <c r="D31">
        <v>362979.527</v>
      </c>
      <c r="F31" s="1"/>
      <c r="G31">
        <v>1614733.429</v>
      </c>
    </row>
    <row r="32" spans="2:16" x14ac:dyDescent="0.2">
      <c r="C32">
        <v>11372095.698999999</v>
      </c>
      <c r="D32">
        <v>2300648.003</v>
      </c>
      <c r="F32">
        <v>13627977.333000001</v>
      </c>
      <c r="G32">
        <v>250747.49</v>
      </c>
    </row>
    <row r="33" spans="2:7" x14ac:dyDescent="0.2">
      <c r="C33">
        <v>11301090.546</v>
      </c>
      <c r="D33">
        <v>3701357.2880000002</v>
      </c>
      <c r="F33">
        <v>11907595.253</v>
      </c>
      <c r="G33">
        <v>1671073.895</v>
      </c>
    </row>
    <row r="34" spans="2:7" x14ac:dyDescent="0.2">
      <c r="C34">
        <v>11645482.578</v>
      </c>
      <c r="D34">
        <v>1818123.8370000001</v>
      </c>
      <c r="F34">
        <v>13437336.731000001</v>
      </c>
      <c r="G34">
        <v>1437150.764</v>
      </c>
    </row>
    <row r="35" spans="2:7" x14ac:dyDescent="0.2">
      <c r="C35" s="1"/>
      <c r="D35">
        <v>2047635.784</v>
      </c>
      <c r="F35">
        <v>14830338.421</v>
      </c>
      <c r="G35">
        <v>951644.66899999999</v>
      </c>
    </row>
    <row r="36" spans="2:7" x14ac:dyDescent="0.2">
      <c r="C36">
        <v>10600495.663000001</v>
      </c>
      <c r="D36">
        <v>2981915.8739999998</v>
      </c>
      <c r="F36">
        <v>10364286.346000001</v>
      </c>
      <c r="G36">
        <v>933576.96499999997</v>
      </c>
    </row>
    <row r="37" spans="2:7" x14ac:dyDescent="0.2">
      <c r="C37">
        <v>11192536.182</v>
      </c>
      <c r="D37">
        <v>1460412.426</v>
      </c>
      <c r="F37">
        <v>13324899.559</v>
      </c>
      <c r="G37">
        <v>1073581.0660000001</v>
      </c>
    </row>
    <row r="38" spans="2:7" x14ac:dyDescent="0.2">
      <c r="C38" s="1"/>
      <c r="D38">
        <v>480316.94400000002</v>
      </c>
      <c r="F38">
        <v>11433874.397</v>
      </c>
      <c r="G38">
        <v>806678.00899999996</v>
      </c>
    </row>
    <row r="39" spans="2:7" x14ac:dyDescent="0.2">
      <c r="D39">
        <v>212179.12700000001</v>
      </c>
    </row>
    <row r="41" spans="2:7" x14ac:dyDescent="0.2">
      <c r="B41" t="s">
        <v>19</v>
      </c>
      <c r="C41">
        <f>AVERAGE(C29:C38)</f>
        <v>10964548.367142858</v>
      </c>
      <c r="E41" t="s">
        <v>19</v>
      </c>
      <c r="F41">
        <f>AVERAGE(F29:F38)</f>
        <v>12324519.233666666</v>
      </c>
    </row>
    <row r="44" spans="2:7" x14ac:dyDescent="0.2">
      <c r="B44" t="s">
        <v>21</v>
      </c>
      <c r="E44" t="s">
        <v>21</v>
      </c>
    </row>
    <row r="45" spans="2:7" x14ac:dyDescent="0.2">
      <c r="C45" t="s">
        <v>44</v>
      </c>
      <c r="D45" t="s">
        <v>45</v>
      </c>
      <c r="F45" t="s">
        <v>46</v>
      </c>
      <c r="G45" t="s">
        <v>47</v>
      </c>
    </row>
    <row r="46" spans="2:7" x14ac:dyDescent="0.2">
      <c r="D46">
        <f>D29/$C$41</f>
        <v>0.30919369293487919</v>
      </c>
      <c r="F46">
        <f>F29/$F$41</f>
        <v>0.72369498889949424</v>
      </c>
      <c r="G46">
        <f>G29/$F$41</f>
        <v>0.18010749863056572</v>
      </c>
    </row>
    <row r="47" spans="2:7" x14ac:dyDescent="0.2">
      <c r="C47">
        <f t="shared" ref="C47:D47" si="0">C30/$C$41</f>
        <v>0.94838693458284917</v>
      </c>
      <c r="D47">
        <f t="shared" si="0"/>
        <v>0.34803832517493782</v>
      </c>
      <c r="F47">
        <f t="shared" ref="F47:G47" si="1">F30/$F$41</f>
        <v>1.0609072861262441</v>
      </c>
      <c r="G47">
        <f t="shared" si="1"/>
        <v>0.17845410870000067</v>
      </c>
    </row>
    <row r="48" spans="2:7" x14ac:dyDescent="0.2">
      <c r="C48">
        <f t="shared" ref="C48:D48" si="2">C31/$C$41</f>
        <v>0.93405611832498403</v>
      </c>
      <c r="D48">
        <f t="shared" si="2"/>
        <v>3.3104831575893279E-2</v>
      </c>
      <c r="G48">
        <f t="shared" ref="G48" si="3">G31/$F$41</f>
        <v>0.13101796495144913</v>
      </c>
    </row>
    <row r="49" spans="2:7" x14ac:dyDescent="0.2">
      <c r="C49">
        <f t="shared" ref="C49:D49" si="4">C32/$C$41</f>
        <v>1.0371695502824745</v>
      </c>
      <c r="D49">
        <f t="shared" si="4"/>
        <v>0.20982606177325869</v>
      </c>
      <c r="F49">
        <f t="shared" ref="F49:G49" si="5">F32/$F$41</f>
        <v>1.1057613749161672</v>
      </c>
      <c r="G49">
        <f t="shared" si="5"/>
        <v>2.0345417557143943E-2</v>
      </c>
    </row>
    <row r="50" spans="2:7" x14ac:dyDescent="0.2">
      <c r="C50">
        <f t="shared" ref="C50:D50" si="6">C33/$C$41</f>
        <v>1.0306936654012717</v>
      </c>
      <c r="D50">
        <f t="shared" si="6"/>
        <v>0.33757498841372707</v>
      </c>
      <c r="F50">
        <f t="shared" ref="F50:G50" si="7">F33/$F$41</f>
        <v>0.96617117692284815</v>
      </c>
      <c r="G50">
        <f t="shared" si="7"/>
        <v>0.13558937783432215</v>
      </c>
    </row>
    <row r="51" spans="2:7" x14ac:dyDescent="0.2">
      <c r="C51">
        <f t="shared" ref="C51:D51" si="8">C34/$C$41</f>
        <v>1.0621032611701251</v>
      </c>
      <c r="D51">
        <f t="shared" si="8"/>
        <v>0.1658183972673529</v>
      </c>
      <c r="F51">
        <f t="shared" ref="F51:G51" si="9">F34/$F$41</f>
        <v>1.0902929742113974</v>
      </c>
      <c r="G51">
        <f t="shared" si="9"/>
        <v>0.11660907308044612</v>
      </c>
    </row>
    <row r="52" spans="2:7" x14ac:dyDescent="0.2">
      <c r="D52">
        <f t="shared" ref="D52" si="10">D35/$C$41</f>
        <v>0.18675058155027072</v>
      </c>
      <c r="F52">
        <f t="shared" ref="F52:G52" si="11">F35/$F$41</f>
        <v>1.2033198325893504</v>
      </c>
      <c r="G52">
        <f t="shared" si="11"/>
        <v>7.7215561188010443E-2</v>
      </c>
    </row>
    <row r="53" spans="2:7" x14ac:dyDescent="0.2">
      <c r="C53">
        <f t="shared" ref="C53:D53" si="12">C36/$C$41</f>
        <v>0.9667972914202464</v>
      </c>
      <c r="D53">
        <f t="shared" si="12"/>
        <v>0.27195975375837822</v>
      </c>
      <c r="F53">
        <f t="shared" ref="F53:G53" si="13">F36/$F$41</f>
        <v>0.84094853109467083</v>
      </c>
      <c r="G53">
        <f t="shared" si="13"/>
        <v>7.5749564530660535E-2</v>
      </c>
    </row>
    <row r="54" spans="2:7" x14ac:dyDescent="0.2">
      <c r="C54">
        <f t="shared" ref="C54:D54" si="14">C37/$C$41</f>
        <v>1.0207931788180484</v>
      </c>
      <c r="D54">
        <f t="shared" si="14"/>
        <v>0.13319403381687614</v>
      </c>
      <c r="F54">
        <f t="shared" ref="F54:G54" si="15">F37/$F$41</f>
        <v>1.0811699269047845</v>
      </c>
      <c r="G54">
        <f t="shared" si="15"/>
        <v>8.7109366754633169E-2</v>
      </c>
    </row>
    <row r="55" spans="2:7" x14ac:dyDescent="0.2">
      <c r="D55">
        <f t="shared" ref="D55:D56" si="16">D38/$C$41</f>
        <v>4.3806359178400069E-2</v>
      </c>
      <c r="F55">
        <f t="shared" ref="F55:G55" si="17">F38/$F$41</f>
        <v>0.92773390833504421</v>
      </c>
      <c r="G55">
        <f t="shared" si="17"/>
        <v>6.5453101553560988E-2</v>
      </c>
    </row>
    <row r="56" spans="2:7" x14ac:dyDescent="0.2">
      <c r="D56">
        <f t="shared" si="16"/>
        <v>1.9351378633691015E-2</v>
      </c>
    </row>
    <row r="58" spans="2:7" x14ac:dyDescent="0.2">
      <c r="B58" t="s">
        <v>19</v>
      </c>
      <c r="C58">
        <f>AVERAGE(C46:C56)</f>
        <v>1</v>
      </c>
      <c r="D58">
        <f t="shared" ref="D58:G58" si="18">AVERAGE(D46:D56)</f>
        <v>0.18714712764342412</v>
      </c>
      <c r="F58">
        <f t="shared" si="18"/>
        <v>1</v>
      </c>
      <c r="G58">
        <f t="shared" si="18"/>
        <v>0.10676510347807926</v>
      </c>
    </row>
    <row r="59" spans="2:7" x14ac:dyDescent="0.2">
      <c r="B59" t="s">
        <v>20</v>
      </c>
      <c r="C59">
        <f>STDEV(C46:C56)</f>
        <v>4.9544208888705941E-2</v>
      </c>
      <c r="D59">
        <f t="shared" ref="D59:G59" si="19">STDEV(D46:D56)</f>
        <v>0.12120826086931086</v>
      </c>
      <c r="F59">
        <f t="shared" si="19"/>
        <v>0.14957611134166818</v>
      </c>
      <c r="G59">
        <f t="shared" si="19"/>
        <v>5.1023845106786793E-2</v>
      </c>
    </row>
    <row r="61" spans="2:7" x14ac:dyDescent="0.2">
      <c r="B61" t="s">
        <v>40</v>
      </c>
      <c r="C61" t="s">
        <v>41</v>
      </c>
      <c r="D61" t="s">
        <v>42</v>
      </c>
      <c r="E61" t="s">
        <v>43</v>
      </c>
    </row>
    <row r="62" spans="2:7" x14ac:dyDescent="0.2">
      <c r="C62" t="s">
        <v>45</v>
      </c>
      <c r="D62" t="s">
        <v>47</v>
      </c>
      <c r="E62">
        <f>TTEST(D46:D56,G46:G56,2,2)</f>
        <v>6.6992079611075936E-2</v>
      </c>
    </row>
    <row r="63" spans="2:7" x14ac:dyDescent="0.2">
      <c r="C63" t="s">
        <v>44</v>
      </c>
      <c r="D63" t="s">
        <v>45</v>
      </c>
      <c r="E63">
        <f>TTEST(C46:C56,D46:D56,2,2)</f>
        <v>1.4759939316016979E-11</v>
      </c>
    </row>
    <row r="64" spans="2:7" x14ac:dyDescent="0.2">
      <c r="C64" t="s">
        <v>46</v>
      </c>
      <c r="D64" t="s">
        <v>47</v>
      </c>
      <c r="E64">
        <f>TTEST(F46:F55,G46:G55,2,2)</f>
        <v>1.9626357451408606E-12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2019-11-24T22:04:59Z</dcterms:created>
  <dcterms:modified xsi:type="dcterms:W3CDTF">2019-12-18T21:19:15Z</dcterms:modified>
</cp:coreProperties>
</file>