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400" windowHeight="13440" activeTab="4"/>
  </bookViews>
  <sheets>
    <sheet name="Figure 1b" sheetId="1" r:id="rId1"/>
    <sheet name="Figure 1c" sheetId="2" r:id="rId2"/>
    <sheet name="Figure 1d" sheetId="3" r:id="rId3"/>
    <sheet name="Figure 1e" sheetId="4" r:id="rId4"/>
    <sheet name="Figure 1-Figure Supplement 1d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0" i="5" l="1"/>
  <c r="N48" i="5"/>
  <c r="N46" i="5"/>
  <c r="X33" i="5"/>
  <c r="W33" i="5"/>
  <c r="T33" i="5"/>
  <c r="S33" i="5"/>
  <c r="P33" i="5"/>
  <c r="O33" i="5"/>
  <c r="L33" i="5"/>
  <c r="K33" i="5"/>
  <c r="H33" i="5"/>
  <c r="G33" i="5"/>
  <c r="D33" i="5"/>
  <c r="C33" i="5"/>
  <c r="Y32" i="5"/>
  <c r="O50" i="5" s="1"/>
  <c r="U32" i="5"/>
  <c r="O49" i="5" s="1"/>
  <c r="Q32" i="5"/>
  <c r="O48" i="5" s="1"/>
  <c r="M32" i="5"/>
  <c r="O47" i="5" s="1"/>
  <c r="I32" i="5"/>
  <c r="O46" i="5" s="1"/>
  <c r="E32" i="5"/>
  <c r="O45" i="5" s="1"/>
  <c r="Y22" i="5"/>
  <c r="U22" i="5"/>
  <c r="N49" i="5" s="1"/>
  <c r="Q22" i="5"/>
  <c r="M22" i="5"/>
  <c r="N47" i="5" s="1"/>
  <c r="I22" i="5"/>
  <c r="E22" i="5"/>
  <c r="Y12" i="5"/>
  <c r="Y34" i="5" s="1"/>
  <c r="H40" i="5" s="1"/>
  <c r="U12" i="5"/>
  <c r="M49" i="5" s="1"/>
  <c r="Q12" i="5"/>
  <c r="M48" i="5" s="1"/>
  <c r="M12" i="5"/>
  <c r="M34" i="5" s="1"/>
  <c r="G40" i="5" s="1"/>
  <c r="I12" i="5"/>
  <c r="I34" i="5" s="1"/>
  <c r="E40" i="5" s="1"/>
  <c r="E12" i="5"/>
  <c r="E35" i="5" s="1"/>
  <c r="C41" i="5" s="1"/>
  <c r="M63" i="5" l="1"/>
  <c r="M62" i="5"/>
  <c r="S49" i="5"/>
  <c r="S45" i="5"/>
  <c r="T45" i="5" s="1"/>
  <c r="M53" i="5"/>
  <c r="S48" i="5"/>
  <c r="Q34" i="5"/>
  <c r="D40" i="5" s="1"/>
  <c r="I35" i="5"/>
  <c r="Y35" i="5"/>
  <c r="M46" i="5"/>
  <c r="M50" i="5"/>
  <c r="S50" i="5" s="1"/>
  <c r="E34" i="5"/>
  <c r="C40" i="5" s="1"/>
  <c r="U34" i="5"/>
  <c r="F40" i="5" s="1"/>
  <c r="M35" i="5"/>
  <c r="M47" i="5"/>
  <c r="Q35" i="5"/>
  <c r="U35" i="5"/>
  <c r="Q34" i="4"/>
  <c r="P34" i="4"/>
  <c r="K34" i="4"/>
  <c r="J34" i="4"/>
  <c r="E34" i="4"/>
  <c r="D34" i="4"/>
  <c r="Q33" i="4"/>
  <c r="P33" i="4"/>
  <c r="K33" i="4"/>
  <c r="J33" i="4"/>
  <c r="E33" i="4"/>
  <c r="D33" i="4"/>
  <c r="T27" i="4"/>
  <c r="T26" i="4"/>
  <c r="S47" i="5" l="1"/>
  <c r="M55" i="5"/>
  <c r="T48" i="5"/>
  <c r="D41" i="5"/>
  <c r="E41" i="5"/>
  <c r="T46" i="5"/>
  <c r="G41" i="5"/>
  <c r="T47" i="5"/>
  <c r="S46" i="5"/>
  <c r="M54" i="5"/>
  <c r="M59" i="5"/>
  <c r="M58" i="5"/>
  <c r="T49" i="5"/>
  <c r="F41" i="5"/>
  <c r="T50" i="5"/>
  <c r="H41" i="5"/>
  <c r="D34" i="3"/>
  <c r="D33" i="3"/>
  <c r="H11" i="3"/>
  <c r="K10" i="3"/>
  <c r="J10" i="3"/>
  <c r="G10" i="3"/>
  <c r="F10" i="3"/>
  <c r="C10" i="3"/>
  <c r="B10" i="3"/>
  <c r="L9" i="3"/>
  <c r="H9" i="3"/>
  <c r="D9" i="3"/>
  <c r="L8" i="3"/>
  <c r="H8" i="3"/>
  <c r="D8" i="3"/>
  <c r="L7" i="3"/>
  <c r="L11" i="3" s="1"/>
  <c r="H7" i="3"/>
  <c r="D7" i="3"/>
  <c r="H6" i="3"/>
  <c r="H12" i="3" s="1"/>
  <c r="D6" i="3"/>
  <c r="D12" i="3" s="1"/>
  <c r="D11" i="3" l="1"/>
  <c r="L12" i="3"/>
  <c r="K12" i="2" l="1"/>
  <c r="J12" i="2"/>
  <c r="G12" i="2"/>
  <c r="F12" i="2"/>
  <c r="C12" i="2"/>
  <c r="B12" i="2"/>
  <c r="L11" i="2"/>
  <c r="E35" i="2" s="1"/>
  <c r="H11" i="2"/>
  <c r="D35" i="2" s="1"/>
  <c r="D11" i="2"/>
  <c r="C35" i="2" s="1"/>
  <c r="L10" i="2"/>
  <c r="E34" i="2" s="1"/>
  <c r="H10" i="2"/>
  <c r="D34" i="2" s="1"/>
  <c r="D10" i="2"/>
  <c r="C34" i="2" s="1"/>
  <c r="L9" i="2"/>
  <c r="E33" i="2" s="1"/>
  <c r="H9" i="2"/>
  <c r="D33" i="2" s="1"/>
  <c r="D9" i="2"/>
  <c r="C33" i="2" s="1"/>
  <c r="L8" i="2"/>
  <c r="E32" i="2" s="1"/>
  <c r="H8" i="2"/>
  <c r="D32" i="2" s="1"/>
  <c r="D8" i="2"/>
  <c r="C32" i="2" s="1"/>
  <c r="L7" i="2"/>
  <c r="E31" i="2" s="1"/>
  <c r="H7" i="2"/>
  <c r="D31" i="2" s="1"/>
  <c r="D7" i="2"/>
  <c r="C31" i="2" s="1"/>
  <c r="L6" i="2"/>
  <c r="E30" i="2" s="1"/>
  <c r="H6" i="2"/>
  <c r="D30" i="2" s="1"/>
  <c r="D6" i="2"/>
  <c r="C30" i="2" s="1"/>
  <c r="D37" i="2" l="1"/>
  <c r="D38" i="2"/>
  <c r="D14" i="2"/>
  <c r="C26" i="2" s="1"/>
  <c r="D13" i="2"/>
  <c r="C25" i="2" s="1"/>
  <c r="H14" i="2"/>
  <c r="D26" i="2" s="1"/>
  <c r="H13" i="2"/>
  <c r="D25" i="2" s="1"/>
  <c r="L14" i="2"/>
  <c r="E26" i="2" s="1"/>
  <c r="L13" i="2"/>
  <c r="E25" i="2" s="1"/>
  <c r="D38" i="1" l="1"/>
  <c r="D37" i="1"/>
  <c r="D39" i="1"/>
  <c r="F31" i="1"/>
  <c r="F32" i="1"/>
  <c r="F33" i="1"/>
  <c r="F34" i="1"/>
  <c r="F35" i="1"/>
  <c r="E31" i="1"/>
  <c r="E32" i="1"/>
  <c r="E33" i="1"/>
  <c r="E34" i="1"/>
  <c r="E35" i="1"/>
  <c r="D31" i="1"/>
  <c r="D32" i="1"/>
  <c r="D33" i="1"/>
  <c r="D34" i="1"/>
  <c r="D35" i="1"/>
  <c r="F30" i="1"/>
  <c r="E30" i="1"/>
  <c r="D30" i="1"/>
  <c r="C31" i="1"/>
  <c r="C32" i="1"/>
  <c r="C33" i="1"/>
  <c r="C34" i="1"/>
  <c r="C35" i="1"/>
  <c r="C30" i="1"/>
  <c r="D10" i="1" l="1"/>
  <c r="D9" i="1"/>
  <c r="H10" i="1"/>
  <c r="H9" i="1"/>
  <c r="P10" i="1"/>
  <c r="P9" i="1"/>
  <c r="L10" i="1"/>
  <c r="L9" i="1"/>
  <c r="P6" i="1"/>
  <c r="L6" i="1"/>
  <c r="O12" i="1" l="1"/>
  <c r="N12" i="1"/>
  <c r="P11" i="1"/>
  <c r="P8" i="1"/>
  <c r="P7" i="1"/>
  <c r="P14" i="1" l="1"/>
  <c r="F26" i="1" s="1"/>
  <c r="P13" i="1"/>
  <c r="F25" i="1" s="1"/>
  <c r="L11" i="1" l="1"/>
  <c r="L8" i="1"/>
  <c r="L7" i="1"/>
  <c r="H11" i="1"/>
  <c r="H8" i="1"/>
  <c r="H7" i="1"/>
  <c r="H6" i="1"/>
  <c r="D7" i="1"/>
  <c r="D8" i="1"/>
  <c r="D11" i="1"/>
  <c r="D6" i="1"/>
  <c r="D13" i="1" l="1"/>
  <c r="C25" i="1" s="1"/>
  <c r="D14" i="1"/>
  <c r="C26" i="1" s="1"/>
  <c r="L13" i="1"/>
  <c r="E25" i="1" s="1"/>
  <c r="L14" i="1"/>
  <c r="E26" i="1" s="1"/>
  <c r="H14" i="1"/>
  <c r="D26" i="1" s="1"/>
  <c r="H13" i="1"/>
  <c r="D25" i="1" s="1"/>
  <c r="C12" i="1"/>
  <c r="F12" i="1"/>
  <c r="G12" i="1"/>
  <c r="J12" i="1"/>
  <c r="K12" i="1"/>
  <c r="B12" i="1"/>
</calcChain>
</file>

<file path=xl/sharedStrings.xml><?xml version="1.0" encoding="utf-8"?>
<sst xmlns="http://schemas.openxmlformats.org/spreadsheetml/2006/main" count="189" uniqueCount="61">
  <si>
    <t>total</t>
  </si>
  <si>
    <t>ecart type</t>
  </si>
  <si>
    <t xml:space="preserve">GFP-p40MET </t>
  </si>
  <si>
    <t>GFP-p40MET D1374N</t>
  </si>
  <si>
    <t>nb cells+</t>
  </si>
  <si>
    <t>GFP</t>
  </si>
  <si>
    <t>Slide 1</t>
  </si>
  <si>
    <t>Slide 2</t>
  </si>
  <si>
    <t>Slide 3</t>
  </si>
  <si>
    <t>Slide 4</t>
  </si>
  <si>
    <t>SD</t>
  </si>
  <si>
    <t>T Test analysis</t>
  </si>
  <si>
    <t>GFP/GFP-p40MET</t>
  </si>
  <si>
    <t>***</t>
  </si>
  <si>
    <t>flag-p40MET</t>
  </si>
  <si>
    <t>Slide 5</t>
  </si>
  <si>
    <t>Slide 6</t>
  </si>
  <si>
    <t>GFP-p40MET/GFP-p40MET D1374N</t>
  </si>
  <si>
    <t>GFP-p40MET/flag-P40met</t>
  </si>
  <si>
    <t>NS</t>
  </si>
  <si>
    <t>CytC releasing</t>
  </si>
  <si>
    <t>% CytC +</t>
  </si>
  <si>
    <t>Mean %CytC+</t>
  </si>
  <si>
    <t>casp 3+</t>
  </si>
  <si>
    <t>Mean %casp3+</t>
  </si>
  <si>
    <t>% Casp3 +</t>
  </si>
  <si>
    <t>**</t>
  </si>
  <si>
    <t>*</t>
  </si>
  <si>
    <t>GFP/GFP-p40MET D1374N</t>
  </si>
  <si>
    <t>Mander's Coefficients (using threshold)</t>
  </si>
  <si>
    <t>Red fraction colocated with green</t>
  </si>
  <si>
    <t>Green fraction colocated with red</t>
  </si>
  <si>
    <t>Green = GFP           Red = Facl4 (MAM marker)</t>
  </si>
  <si>
    <t>LD244</t>
  </si>
  <si>
    <t>LD204</t>
  </si>
  <si>
    <t>LD344</t>
  </si>
  <si>
    <t>GFP-p40MET/GFP</t>
  </si>
  <si>
    <t>Mean</t>
  </si>
  <si>
    <t>n=30</t>
  </si>
  <si>
    <t>control</t>
  </si>
  <si>
    <t>ZVAD</t>
  </si>
  <si>
    <t>Field</t>
  </si>
  <si>
    <t>CytC+GFP</t>
  </si>
  <si>
    <t>CytC+p40GFP</t>
  </si>
  <si>
    <t>CytC+p40METD1374N-GFP</t>
  </si>
  <si>
    <t>CytC+p40MET D1374N-GFP</t>
  </si>
  <si>
    <t>Total</t>
  </si>
  <si>
    <t>Mean of of CytoC+</t>
  </si>
  <si>
    <t>GFP-p40MET</t>
  </si>
  <si>
    <t>Control</t>
  </si>
  <si>
    <t>Mean % of CytoC+</t>
  </si>
  <si>
    <t>moyenne</t>
  </si>
  <si>
    <t>CTL</t>
  </si>
  <si>
    <t>CTL P40</t>
  </si>
  <si>
    <t>CTL P40 D1374N</t>
  </si>
  <si>
    <t>+ZVAD</t>
  </si>
  <si>
    <t>T-TEST</t>
  </si>
  <si>
    <t>ns</t>
  </si>
  <si>
    <t>CTL p40MET+ ZVAD</t>
  </si>
  <si>
    <t>CTL+ZVAD</t>
  </si>
  <si>
    <t>CTL P40 D1374N+ZVAD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</si>
</sst>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_-* #,##0.0000\ _€_-;\-* #,##0.0000\ _€_-;_-* &quot;-&quot;??\ _€_-;_-@_-"/>
    <numFmt numFmtId="166" formatCode="_-* #,##0.0000000000\ _€_-;\-* #,##0.00000000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5" borderId="1" applyNumberFormat="0" applyAlignment="0" applyProtection="0"/>
    <xf numFmtId="43" fontId="5" fillId="0" borderId="0" applyFont="0" applyFill="0" applyBorder="0" applyAlignment="0" applyProtection="0"/>
    <xf numFmtId="0" fontId="8" fillId="9" borderId="0" applyNumberFormat="0" applyBorder="0" applyAlignment="0" applyProtection="0"/>
  </cellStyleXfs>
  <cellXfs count="13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0" borderId="0" xfId="0" applyFont="1"/>
    <xf numFmtId="164" fontId="0" fillId="0" borderId="0" xfId="0" applyNumberFormat="1" applyFon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ont="1" applyFill="1"/>
    <xf numFmtId="0" fontId="0" fillId="4" borderId="0" xfId="0" applyFill="1" applyAlignment="1">
      <alignment horizontal="center"/>
    </xf>
    <xf numFmtId="0" fontId="1" fillId="6" borderId="0" xfId="0" applyFont="1" applyFill="1"/>
    <xf numFmtId="0" fontId="0" fillId="6" borderId="0" xfId="0" applyFill="1"/>
    <xf numFmtId="0" fontId="0" fillId="0" borderId="0" xfId="0" applyBorder="1"/>
    <xf numFmtId="0" fontId="3" fillId="5" borderId="0" xfId="1" applyBorder="1"/>
    <xf numFmtId="164" fontId="0" fillId="4" borderId="0" xfId="0" applyNumberFormat="1" applyFont="1" applyFill="1"/>
    <xf numFmtId="0" fontId="3" fillId="0" borderId="0" xfId="1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8" borderId="13" xfId="0" applyFill="1" applyBorder="1"/>
    <xf numFmtId="0" fontId="0" fillId="0" borderId="15" xfId="0" applyBorder="1"/>
    <xf numFmtId="0" fontId="0" fillId="0" borderId="16" xfId="0" applyBorder="1"/>
    <xf numFmtId="0" fontId="0" fillId="8" borderId="14" xfId="0" applyFill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8" borderId="20" xfId="0" applyFill="1" applyBorder="1"/>
    <xf numFmtId="0" fontId="0" fillId="8" borderId="16" xfId="0" applyFill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8" borderId="20" xfId="0" applyFont="1" applyFill="1" applyBorder="1"/>
    <xf numFmtId="0" fontId="0" fillId="0" borderId="11" xfId="0" applyBorder="1" applyAlignment="1">
      <alignment vertical="center"/>
    </xf>
    <xf numFmtId="0" fontId="7" fillId="0" borderId="19" xfId="0" applyFont="1" applyBorder="1"/>
    <xf numFmtId="0" fontId="0" fillId="0" borderId="11" xfId="0" applyFill="1" applyBorder="1" applyAlignment="1">
      <alignment horizontal="center"/>
    </xf>
    <xf numFmtId="0" fontId="0" fillId="0" borderId="10" xfId="0" applyBorder="1"/>
    <xf numFmtId="0" fontId="0" fillId="8" borderId="10" xfId="0" applyFill="1" applyBorder="1"/>
    <xf numFmtId="0" fontId="0" fillId="0" borderId="14" xfId="0" applyBorder="1"/>
    <xf numFmtId="0" fontId="0" fillId="0" borderId="4" xfId="0" applyBorder="1"/>
    <xf numFmtId="0" fontId="0" fillId="8" borderId="5" xfId="0" applyFill="1" applyBorder="1"/>
    <xf numFmtId="0" fontId="0" fillId="0" borderId="21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7" fillId="0" borderId="17" xfId="0" applyFont="1" applyBorder="1"/>
    <xf numFmtId="0" fontId="0" fillId="8" borderId="18" xfId="0" applyFont="1" applyFill="1" applyBorder="1"/>
    <xf numFmtId="0" fontId="0" fillId="0" borderId="20" xfId="0" applyFill="1" applyBorder="1" applyAlignment="1">
      <alignment horizontal="center" vertical="center"/>
    </xf>
    <xf numFmtId="0" fontId="7" fillId="8" borderId="20" xfId="0" applyFont="1" applyFill="1" applyBorder="1"/>
    <xf numFmtId="0" fontId="0" fillId="0" borderId="11" xfId="0" applyBorder="1" applyAlignment="1"/>
    <xf numFmtId="11" fontId="0" fillId="0" borderId="0" xfId="2" applyNumberFormat="1" applyFont="1"/>
    <xf numFmtId="165" fontId="0" fillId="0" borderId="0" xfId="2" applyNumberFormat="1" applyFont="1"/>
    <xf numFmtId="0" fontId="0" fillId="0" borderId="1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22" xfId="0" applyBorder="1"/>
    <xf numFmtId="0" fontId="0" fillId="8" borderId="23" xfId="0" applyFill="1" applyBorder="1"/>
    <xf numFmtId="0" fontId="0" fillId="0" borderId="24" xfId="0" applyBorder="1" applyAlignment="1">
      <alignment horizontal="center" vertical="center"/>
    </xf>
    <xf numFmtId="0" fontId="7" fillId="0" borderId="22" xfId="0" applyFont="1" applyBorder="1"/>
    <xf numFmtId="0" fontId="7" fillId="8" borderId="23" xfId="0" applyFont="1" applyFill="1" applyBorder="1"/>
    <xf numFmtId="0" fontId="0" fillId="0" borderId="21" xfId="0" applyBorder="1" applyAlignment="1">
      <alignment vertical="center"/>
    </xf>
    <xf numFmtId="0" fontId="0" fillId="0" borderId="21" xfId="0" applyBorder="1"/>
    <xf numFmtId="0" fontId="0" fillId="0" borderId="6" xfId="0" applyBorder="1"/>
    <xf numFmtId="0" fontId="6" fillId="0" borderId="25" xfId="0" applyFont="1" applyBorder="1"/>
    <xf numFmtId="0" fontId="6" fillId="8" borderId="26" xfId="0" applyFont="1" applyFill="1" applyBorder="1"/>
    <xf numFmtId="0" fontId="6" fillId="0" borderId="27" xfId="0" applyFont="1" applyBorder="1"/>
    <xf numFmtId="0" fontId="6" fillId="8" borderId="25" xfId="0" applyFont="1" applyFill="1" applyBorder="1"/>
    <xf numFmtId="0" fontId="0" fillId="0" borderId="0" xfId="0" applyBorder="1" applyAlignment="1">
      <alignment vertical="center"/>
    </xf>
    <xf numFmtId="0" fontId="0" fillId="0" borderId="28" xfId="0" applyBorder="1"/>
    <xf numFmtId="0" fontId="6" fillId="0" borderId="29" xfId="0" applyFont="1" applyBorder="1"/>
    <xf numFmtId="0" fontId="6" fillId="8" borderId="30" xfId="0" applyFont="1" applyFill="1" applyBorder="1"/>
    <xf numFmtId="0" fontId="6" fillId="0" borderId="31" xfId="0" applyFont="1" applyBorder="1"/>
    <xf numFmtId="0" fontId="6" fillId="8" borderId="29" xfId="0" applyFont="1" applyFill="1" applyBorder="1"/>
    <xf numFmtId="0" fontId="0" fillId="8" borderId="0" xfId="0" applyFill="1"/>
    <xf numFmtId="0" fontId="0" fillId="0" borderId="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166" fontId="0" fillId="0" borderId="0" xfId="2" applyNumberFormat="1" applyFont="1"/>
    <xf numFmtId="0" fontId="0" fillId="8" borderId="0" xfId="0" applyFill="1" applyBorder="1" applyAlignment="1">
      <alignment horizontal="center"/>
    </xf>
    <xf numFmtId="0" fontId="8" fillId="9" borderId="11" xfId="3" applyBorder="1"/>
    <xf numFmtId="0" fontId="8" fillId="9" borderId="0" xfId="3" applyBorder="1"/>
    <xf numFmtId="0" fontId="7" fillId="0" borderId="0" xfId="0" applyFont="1"/>
    <xf numFmtId="0" fontId="7" fillId="0" borderId="0" xfId="0" applyFont="1" applyFill="1" applyBorder="1"/>
    <xf numFmtId="0" fontId="7" fillId="0" borderId="0" xfId="0" applyFont="1" applyFill="1" applyBorder="1" applyAlignment="1"/>
    <xf numFmtId="0" fontId="7" fillId="0" borderId="0" xfId="3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0" borderId="0" xfId="0" applyFill="1" applyBorder="1"/>
    <xf numFmtId="0" fontId="0" fillId="11" borderId="0" xfId="0" applyFill="1" applyBorder="1"/>
    <xf numFmtId="0" fontId="0" fillId="12" borderId="0" xfId="0" applyFill="1" applyBorder="1"/>
    <xf numFmtId="0" fontId="0" fillId="0" borderId="11" xfId="0" applyFill="1" applyBorder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right"/>
    </xf>
    <xf numFmtId="0" fontId="0" fillId="0" borderId="0" xfId="0" quotePrefix="1" applyFill="1" applyBorder="1" applyAlignment="1">
      <alignment horizontal="center" vertical="center"/>
    </xf>
    <xf numFmtId="0" fontId="0" fillId="8" borderId="11" xfId="0" applyFill="1" applyBorder="1" applyAlignment="1">
      <alignment horizontal="center"/>
    </xf>
    <xf numFmtId="0" fontId="0" fillId="0" borderId="0" xfId="0" applyAlignment="1">
      <alignment horizontal="center" vertical="top"/>
    </xf>
    <xf numFmtId="0" fontId="7" fillId="10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/>
    </xf>
  </cellXfs>
  <cellStyles count="4">
    <cellStyle name="60 % - Accent5" xfId="3" builtinId="48"/>
    <cellStyle name="Calcul" xfId="1" builtinId="22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1b'!$B$25</c:f>
              <c:strCache>
                <c:ptCount val="1"/>
                <c:pt idx="0">
                  <c:v>% CytC +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1b'!$C$26:$F$26</c:f>
                <c:numCache>
                  <c:formatCode>General</c:formatCode>
                  <c:ptCount val="4"/>
                  <c:pt idx="0">
                    <c:v>3.4817113671370912</c:v>
                  </c:pt>
                  <c:pt idx="1">
                    <c:v>1.5418505483174305</c:v>
                  </c:pt>
                  <c:pt idx="2">
                    <c:v>4.4081452923843827</c:v>
                  </c:pt>
                  <c:pt idx="3">
                    <c:v>4.8433936835527698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1b'!$C$24:$F$24</c:f>
              <c:strCache>
                <c:ptCount val="4"/>
                <c:pt idx="0">
                  <c:v>GFP</c:v>
                </c:pt>
                <c:pt idx="1">
                  <c:v>GFP-p40MET </c:v>
                </c:pt>
                <c:pt idx="2">
                  <c:v>GFP-p40MET D1374N</c:v>
                </c:pt>
                <c:pt idx="3">
                  <c:v>flag-p40MET</c:v>
                </c:pt>
              </c:strCache>
            </c:strRef>
          </c:cat>
          <c:val>
            <c:numRef>
              <c:f>'Figure 1b'!$C$25:$F$25</c:f>
              <c:numCache>
                <c:formatCode>General</c:formatCode>
                <c:ptCount val="4"/>
                <c:pt idx="0" formatCode="0.0">
                  <c:v>7.2145516100172955</c:v>
                </c:pt>
                <c:pt idx="1">
                  <c:v>27.233573947571092</c:v>
                </c:pt>
                <c:pt idx="2" formatCode="0.0">
                  <c:v>11.884145733696348</c:v>
                </c:pt>
                <c:pt idx="3">
                  <c:v>26.138710098069215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0-45CB-A6EC-2D720BBF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4861056"/>
        <c:axId val="125014400"/>
      </c:barChart>
      <c:catAx>
        <c:axId val="12486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014400"/>
        <c:crosses val="autoZero"/>
        <c:auto val="1"/>
        <c:lblAlgn val="ctr"/>
        <c:lblOffset val="100"/>
        <c:noMultiLvlLbl val="0"/>
      </c:catAx>
      <c:valAx>
        <c:axId val="12501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>
                    <a:effectLst/>
                  </a:rPr>
                  <a:t>CytC-releasing / transfected cells (%)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86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% Casp3 +</c:v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2.8554763678935342</c:v>
                </c:pt>
                <c:pt idx="1">
                  <c:v>3.8810808357657454</c:v>
                </c:pt>
                <c:pt idx="2">
                  <c:v>3.5952685002073475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 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7.6857712979982935</c:v>
              </c:pt>
              <c:pt idx="1">
                <c:v>13.757706718866665</c:v>
              </c:pt>
              <c:pt idx="2">
                <c:v>9.2342351756979166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0-45CB-A6EC-2D720BBF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5957248"/>
        <c:axId val="125958784"/>
      </c:barChart>
      <c:catAx>
        <c:axId val="1259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958784"/>
        <c:crosses val="autoZero"/>
        <c:auto val="1"/>
        <c:lblAlgn val="ctr"/>
        <c:lblOffset val="100"/>
        <c:noMultiLvlLbl val="0"/>
      </c:catAx>
      <c:valAx>
        <c:axId val="12595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>
                    <a:effectLst/>
                  </a:rPr>
                  <a:t>actevated Caspase3 / transfected cells (%)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95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3"/>
                <c:pt idx="0">
                  <c:v>6.3800356615423537</c:v>
                </c:pt>
                <c:pt idx="1">
                  <c:v>4.8103373390163231</c:v>
                </c:pt>
                <c:pt idx="2">
                  <c:v>1.872776753826906</c:v>
                </c:pt>
              </c:numLit>
            </c:plus>
            <c:minus>
              <c:numLit>
                <c:formatCode>General</c:formatCode>
                <c:ptCount val="3"/>
                <c:pt idx="0">
                  <c:v>6.3800356615423537</c:v>
                </c:pt>
                <c:pt idx="1">
                  <c:v>4.8103373390163231</c:v>
                </c:pt>
                <c:pt idx="2">
                  <c:v>1.872776753826906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 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14.792843691148775</c:v>
              </c:pt>
              <c:pt idx="1">
                <c:v>42.135791030248583</c:v>
              </c:pt>
              <c:pt idx="2">
                <c:v>18.350724378064893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97-43F2-BFF4-D44A17A5A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overlap val="-13"/>
        <c:axId val="125984128"/>
        <c:axId val="125990016"/>
      </c:barChart>
      <c:catAx>
        <c:axId val="12598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990016"/>
        <c:crosses val="autoZero"/>
        <c:auto val="1"/>
        <c:lblAlgn val="ctr"/>
        <c:lblOffset val="100"/>
        <c:noMultiLvlLbl val="0"/>
      </c:catAx>
      <c:valAx>
        <c:axId val="1259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activated</a:t>
                </a:r>
                <a:r>
                  <a:rPr lang="fr-FR" baseline="0"/>
                  <a:t> caspase3 / transfected cells %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98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5915979065491064"/>
          <c:y val="5.0925925925925923E-2"/>
          <c:w val="0.51710311660144281"/>
          <c:h val="0.679568592658312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CF1-4504-8160-193632110A6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CF1-4504-8160-193632110A6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22C2-4197-B643-5BBEEC0AD695}"/>
              </c:ext>
            </c:extLst>
          </c:dPt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0.14344536706820926</c:v>
                </c:pt>
                <c:pt idx="1">
                  <c:v>0.12603527284058222</c:v>
                </c:pt>
                <c:pt idx="2">
                  <c:v>8.0450371175167582E-2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 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0.33860000000000007</c:v>
              </c:pt>
              <c:pt idx="1">
                <c:v>0.59709999999999996</c:v>
              </c:pt>
              <c:pt idx="2">
                <c:v>0.5702666666666667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F1-4504-8160-193632110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26415232"/>
        <c:axId val="126416768"/>
      </c:barChart>
      <c:catAx>
        <c:axId val="1264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6416768"/>
        <c:crosses val="autoZero"/>
        <c:auto val="1"/>
        <c:lblAlgn val="ctr"/>
        <c:lblOffset val="100"/>
        <c:noMultiLvlLbl val="0"/>
      </c:catAx>
      <c:valAx>
        <c:axId val="1264167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b="0" i="0" baseline="0">
                    <a:effectLst/>
                  </a:rPr>
                  <a:t>percentage of co-locatization of green fluorescence versus red (%)</a:t>
                </a:r>
                <a:endParaRPr lang="fr-FR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2488786207113332"/>
              <c:y val="5.092595132925457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641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2.8466271885157433</c:v>
                </c:pt>
                <c:pt idx="1">
                  <c:v>2.1043975096951031</c:v>
                </c:pt>
                <c:pt idx="2">
                  <c:v>0.76981023408070015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8.4250690829638195</c:v>
              </c:pt>
              <c:pt idx="1">
                <c:v>21.712773224043715</c:v>
              </c:pt>
              <c:pt idx="2">
                <c:v>10.12441222570533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C2-47C1-94C9-A9E30A1436B2}"/>
            </c:ext>
          </c:extLst>
        </c:ser>
        <c:ser>
          <c:idx val="1"/>
          <c:order val="1"/>
          <c:tx>
            <c:v>ZVAD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0.52886549254237647</c:v>
                </c:pt>
                <c:pt idx="1">
                  <c:v>2.7513268519327689</c:v>
                </c:pt>
                <c:pt idx="2">
                  <c:v>2.5668925497440989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7.2775212054481697</c:v>
              </c:pt>
              <c:pt idx="1">
                <c:v>31.430998511336529</c:v>
              </c:pt>
              <c:pt idx="2">
                <c:v>8.7217964108720398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C2-47C1-94C9-A9E30A14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18336"/>
        <c:axId val="126719872"/>
      </c:barChart>
      <c:catAx>
        <c:axId val="12671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6719872"/>
        <c:crosses val="autoZero"/>
        <c:auto val="1"/>
        <c:lblAlgn val="ctr"/>
        <c:lblOffset val="100"/>
        <c:noMultiLvlLbl val="0"/>
      </c:catAx>
      <c:valAx>
        <c:axId val="1267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7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CytC release / transfected cells</a:t>
                </a:r>
                <a:endParaRPr lang="fr-FR" sz="7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671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031957154004402"/>
          <c:y val="6.1862447050233839E-2"/>
          <c:w val="0.2039286881592631"/>
          <c:h val="0.11406358377864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21</xdr:row>
      <xdr:rowOff>19050</xdr:rowOff>
    </xdr:from>
    <xdr:to>
      <xdr:col>8</xdr:col>
      <xdr:colOff>464820</xdr:colOff>
      <xdr:row>36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1BA6B893-6C14-4D75-97FD-C7BBE7B82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21</xdr:row>
      <xdr:rowOff>19050</xdr:rowOff>
    </xdr:from>
    <xdr:to>
      <xdr:col>7</xdr:col>
      <xdr:colOff>464820</xdr:colOff>
      <xdr:row>36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1BA6B893-6C14-4D75-97FD-C7BBE7B82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247651</xdr:colOff>
      <xdr:row>17</xdr:row>
      <xdr:rowOff>133350</xdr:rowOff>
    </xdr:from>
    <xdr:to>
      <xdr:col>9</xdr:col>
      <xdr:colOff>466726</xdr:colOff>
      <xdr:row>34</xdr:row>
      <xdr:rowOff>114300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</xdr:colOff>
      <xdr:row>5</xdr:row>
      <xdr:rowOff>114300</xdr:rowOff>
    </xdr:from>
    <xdr:to>
      <xdr:col>19</xdr:col>
      <xdr:colOff>904874</xdr:colOff>
      <xdr:row>22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209549</xdr:colOff>
      <xdr:row>45</xdr:row>
      <xdr:rowOff>9525</xdr:rowOff>
    </xdr:from>
    <xdr:to>
      <xdr:col>9</xdr:col>
      <xdr:colOff>104774</xdr:colOff>
      <xdr:row>63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0.12793</cdr:x>
      <cdr:y>0.60167</cdr:y>
    </cdr:from>
    <cdr:to>
      <cdr:x>0.35181</cdr:x>
      <cdr:y>0.67409</cdr:y>
    </cdr:to>
    <cdr:sp macro="" textlink="">
      <cdr:nvSpPr>
        <cdr:cNvPr id="54" name="Forme libre 53"/>
        <cdr:cNvSpPr/>
      </cdr:nvSpPr>
      <cdr:spPr>
        <a:xfrm xmlns:a="http://schemas.openxmlformats.org/drawingml/2006/main">
          <a:off x="571501" y="2057400"/>
          <a:ext cx="1000125" cy="247650"/>
        </a:xfrm>
        <a:custGeom xmlns:a="http://schemas.openxmlformats.org/drawingml/2006/main">
          <a:avLst/>
          <a:gdLst>
            <a:gd name="connsiteX0" fmla="*/ 0 w 1000125"/>
            <a:gd name="connsiteY0" fmla="*/ 247650 h 247650"/>
            <a:gd name="connsiteX1" fmla="*/ 0 w 1000125"/>
            <a:gd name="connsiteY1" fmla="*/ 0 h 247650"/>
            <a:gd name="connsiteX2" fmla="*/ 1000125 w 1000125"/>
            <a:gd name="connsiteY2" fmla="*/ 0 h 247650"/>
            <a:gd name="connsiteX3" fmla="*/ 1000125 w 1000125"/>
            <a:gd name="connsiteY3" fmla="*/ 219075 h 247650"/>
            <a:gd name="connsiteX4" fmla="*/ 1000125 w 1000125"/>
            <a:gd name="connsiteY4" fmla="*/ 219075 h 247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125" h="247650">
              <a:moveTo>
                <a:pt x="0" y="247650"/>
              </a:moveTo>
              <a:lnTo>
                <a:pt x="0" y="0"/>
              </a:lnTo>
              <a:lnTo>
                <a:pt x="1000125" y="0"/>
              </a:lnTo>
              <a:lnTo>
                <a:pt x="1000125" y="219075"/>
              </a:lnTo>
              <a:lnTo>
                <a:pt x="1000125" y="219075"/>
              </a:lnTo>
            </a:path>
          </a:pathLst>
        </a:cu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0.43284</cdr:x>
      <cdr:y>0.14206</cdr:y>
    </cdr:from>
    <cdr:to>
      <cdr:x>0.65032</cdr:x>
      <cdr:y>0.45404</cdr:y>
    </cdr:to>
    <cdr:sp macro="" textlink="">
      <cdr:nvSpPr>
        <cdr:cNvPr id="55" name="Forme libre 54"/>
        <cdr:cNvSpPr/>
      </cdr:nvSpPr>
      <cdr:spPr>
        <a:xfrm xmlns:a="http://schemas.openxmlformats.org/drawingml/2006/main">
          <a:off x="1933576" y="485775"/>
          <a:ext cx="971550" cy="1066800"/>
        </a:xfrm>
        <a:custGeom xmlns:a="http://schemas.openxmlformats.org/drawingml/2006/main">
          <a:avLst/>
          <a:gdLst>
            <a:gd name="connsiteX0" fmla="*/ 0 w 971550"/>
            <a:gd name="connsiteY0" fmla="*/ 1066800 h 1066800"/>
            <a:gd name="connsiteX1" fmla="*/ 0 w 971550"/>
            <a:gd name="connsiteY1" fmla="*/ 0 h 1066800"/>
            <a:gd name="connsiteX2" fmla="*/ 971550 w 971550"/>
            <a:gd name="connsiteY2" fmla="*/ 0 h 1066800"/>
            <a:gd name="connsiteX3" fmla="*/ 971550 w 971550"/>
            <a:gd name="connsiteY3" fmla="*/ 390525 h 1066800"/>
            <a:gd name="connsiteX4" fmla="*/ 971550 w 971550"/>
            <a:gd name="connsiteY4" fmla="*/ 390525 h 1066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71550" h="1066800">
              <a:moveTo>
                <a:pt x="0" y="1066800"/>
              </a:moveTo>
              <a:lnTo>
                <a:pt x="0" y="0"/>
              </a:lnTo>
              <a:lnTo>
                <a:pt x="971550" y="0"/>
              </a:lnTo>
              <a:lnTo>
                <a:pt x="971550" y="390525"/>
              </a:lnTo>
              <a:lnTo>
                <a:pt x="971550" y="390525"/>
              </a:lnTo>
            </a:path>
          </a:pathLst>
        </a:cu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0.72068</cdr:x>
      <cdr:y>0.59331</cdr:y>
    </cdr:from>
    <cdr:to>
      <cdr:x>0.90832</cdr:x>
      <cdr:y>0.65738</cdr:y>
    </cdr:to>
    <cdr:sp macro="" textlink="">
      <cdr:nvSpPr>
        <cdr:cNvPr id="56" name="Forme libre 55"/>
        <cdr:cNvSpPr/>
      </cdr:nvSpPr>
      <cdr:spPr>
        <a:xfrm xmlns:a="http://schemas.openxmlformats.org/drawingml/2006/main">
          <a:off x="3219451" y="2028825"/>
          <a:ext cx="838200" cy="219075"/>
        </a:xfrm>
        <a:custGeom xmlns:a="http://schemas.openxmlformats.org/drawingml/2006/main">
          <a:avLst/>
          <a:gdLst>
            <a:gd name="connsiteX0" fmla="*/ 0 w 838200"/>
            <a:gd name="connsiteY0" fmla="*/ 219075 h 219075"/>
            <a:gd name="connsiteX1" fmla="*/ 0 w 838200"/>
            <a:gd name="connsiteY1" fmla="*/ 0 h 219075"/>
            <a:gd name="connsiteX2" fmla="*/ 838200 w 838200"/>
            <a:gd name="connsiteY2" fmla="*/ 0 h 219075"/>
            <a:gd name="connsiteX3" fmla="*/ 838200 w 838200"/>
            <a:gd name="connsiteY3" fmla="*/ 219075 h 219075"/>
            <a:gd name="connsiteX4" fmla="*/ 828675 w 838200"/>
            <a:gd name="connsiteY4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38200" h="219075">
              <a:moveTo>
                <a:pt x="0" y="219075"/>
              </a:moveTo>
              <a:lnTo>
                <a:pt x="0" y="0"/>
              </a:lnTo>
              <a:lnTo>
                <a:pt x="838200" y="0"/>
              </a:lnTo>
              <a:lnTo>
                <a:pt x="838200" y="219075"/>
              </a:lnTo>
              <a:lnTo>
                <a:pt x="828675" y="219075"/>
              </a:lnTo>
            </a:path>
          </a:pathLst>
        </a:cu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0.20043</cdr:x>
      <cdr:y>0.53203</cdr:y>
    </cdr:from>
    <cdr:to>
      <cdr:x>0.371</cdr:x>
      <cdr:y>0.58496</cdr:y>
    </cdr:to>
    <cdr:sp macro="" textlink="">
      <cdr:nvSpPr>
        <cdr:cNvPr id="57" name="ZoneTexte 56"/>
        <cdr:cNvSpPr txBox="1"/>
      </cdr:nvSpPr>
      <cdr:spPr>
        <a:xfrm xmlns:a="http://schemas.openxmlformats.org/drawingml/2006/main">
          <a:off x="895351" y="1819275"/>
          <a:ext cx="762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ns</a:t>
          </a:r>
        </a:p>
      </cdr:txBody>
    </cdr:sp>
  </cdr:relSizeAnchor>
  <cdr:relSizeAnchor xmlns:cdr="http://schemas.openxmlformats.org/drawingml/2006/chartDrawing">
    <cdr:from>
      <cdr:x>0.50391</cdr:x>
      <cdr:y>0.08449</cdr:y>
    </cdr:from>
    <cdr:to>
      <cdr:x>0.67448</cdr:x>
      <cdr:y>0.13742</cdr:y>
    </cdr:to>
    <cdr:sp macro="" textlink="">
      <cdr:nvSpPr>
        <cdr:cNvPr id="58" name="ZoneTexte 1"/>
        <cdr:cNvSpPr txBox="1"/>
      </cdr:nvSpPr>
      <cdr:spPr>
        <a:xfrm xmlns:a="http://schemas.openxmlformats.org/drawingml/2006/main">
          <a:off x="2251075" y="288925"/>
          <a:ext cx="762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**</a:t>
          </a:r>
        </a:p>
      </cdr:txBody>
    </cdr:sp>
  </cdr:relSizeAnchor>
  <cdr:relSizeAnchor xmlns:cdr="http://schemas.openxmlformats.org/drawingml/2006/chartDrawing">
    <cdr:from>
      <cdr:x>0.78749</cdr:x>
      <cdr:y>0.52739</cdr:y>
    </cdr:from>
    <cdr:to>
      <cdr:x>0.95807</cdr:x>
      <cdr:y>0.58032</cdr:y>
    </cdr:to>
    <cdr:sp macro="" textlink="">
      <cdr:nvSpPr>
        <cdr:cNvPr id="59" name="ZoneTexte 1"/>
        <cdr:cNvSpPr txBox="1"/>
      </cdr:nvSpPr>
      <cdr:spPr>
        <a:xfrm xmlns:a="http://schemas.openxmlformats.org/drawingml/2006/main">
          <a:off x="3517900" y="1803400"/>
          <a:ext cx="762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ns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39"/>
  <sheetViews>
    <sheetView workbookViewId="0">
      <selection activeCell="K26" sqref="K26"/>
    </sheetView>
  </sheetViews>
  <sheetFormatPr baseColWidth="10" defaultRowHeight="15" x14ac:dyDescent="0.25"/>
  <cols>
    <col min="1" max="1" width="29.140625" customWidth="1"/>
    <col min="4" max="4" width="12" bestFit="1" customWidth="1"/>
    <col min="9" max="9" width="11" customWidth="1"/>
    <col min="10" max="10" width="11.28515625" customWidth="1"/>
    <col min="11" max="11" width="12.5703125" customWidth="1"/>
    <col min="12" max="12" width="11.85546875" customWidth="1"/>
  </cols>
  <sheetData>
    <row r="4" spans="1:16" ht="14.45" x14ac:dyDescent="0.3">
      <c r="B4" s="105" t="s">
        <v>5</v>
      </c>
      <c r="C4" s="105"/>
      <c r="F4" s="106" t="s">
        <v>2</v>
      </c>
      <c r="G4" s="106"/>
      <c r="J4" s="107" t="s">
        <v>3</v>
      </c>
      <c r="K4" s="107"/>
      <c r="N4" s="108" t="s">
        <v>14</v>
      </c>
      <c r="O4" s="108"/>
    </row>
    <row r="5" spans="1:16" ht="14.45" x14ac:dyDescent="0.3">
      <c r="B5" s="4" t="s">
        <v>4</v>
      </c>
      <c r="C5" s="4" t="s">
        <v>20</v>
      </c>
      <c r="F5" s="5" t="s">
        <v>4</v>
      </c>
      <c r="G5" s="5" t="s">
        <v>20</v>
      </c>
      <c r="J5" s="6" t="s">
        <v>4</v>
      </c>
      <c r="K5" s="6" t="s">
        <v>20</v>
      </c>
      <c r="N5" s="13" t="s">
        <v>4</v>
      </c>
      <c r="O5" s="13" t="s">
        <v>20</v>
      </c>
    </row>
    <row r="6" spans="1:16" ht="14.45" x14ac:dyDescent="0.3">
      <c r="A6" t="s">
        <v>6</v>
      </c>
      <c r="B6" s="1">
        <v>242</v>
      </c>
      <c r="C6" s="1">
        <v>8</v>
      </c>
      <c r="D6">
        <f>C6/B6*100</f>
        <v>3.3057851239669422</v>
      </c>
      <c r="F6" s="2">
        <v>161</v>
      </c>
      <c r="G6" s="2">
        <v>47</v>
      </c>
      <c r="H6">
        <f>G6/F6*100</f>
        <v>29.19254658385093</v>
      </c>
      <c r="J6" s="3">
        <v>145</v>
      </c>
      <c r="K6" s="3">
        <v>7</v>
      </c>
      <c r="L6">
        <f t="shared" ref="L6:L11" si="0">K6/J6*100</f>
        <v>4.8275862068965516</v>
      </c>
      <c r="N6" s="14">
        <v>157</v>
      </c>
      <c r="O6" s="14">
        <v>52</v>
      </c>
      <c r="P6">
        <f t="shared" ref="P6" si="1">O6/N6*100</f>
        <v>33.121019108280251</v>
      </c>
    </row>
    <row r="7" spans="1:16" ht="14.45" x14ac:dyDescent="0.3">
      <c r="A7" t="s">
        <v>7</v>
      </c>
      <c r="B7" s="1">
        <v>249</v>
      </c>
      <c r="C7" s="1">
        <v>9</v>
      </c>
      <c r="D7">
        <f t="shared" ref="D7:D11" si="2">C7/B7*100</f>
        <v>3.6144578313253009</v>
      </c>
      <c r="F7" s="2">
        <v>206</v>
      </c>
      <c r="G7" s="2">
        <v>54</v>
      </c>
      <c r="H7">
        <f t="shared" ref="H7:H11" si="3">G7/F7*100</f>
        <v>26.21359223300971</v>
      </c>
      <c r="J7" s="3">
        <v>177</v>
      </c>
      <c r="K7" s="3">
        <v>26</v>
      </c>
      <c r="L7">
        <f t="shared" si="0"/>
        <v>14.689265536723164</v>
      </c>
      <c r="N7" s="14">
        <v>174</v>
      </c>
      <c r="O7" s="14">
        <v>47</v>
      </c>
      <c r="P7">
        <f t="shared" ref="P7:P11" si="4">O7/N7*100</f>
        <v>27.011494252873565</v>
      </c>
    </row>
    <row r="8" spans="1:16" ht="14.45" x14ac:dyDescent="0.3">
      <c r="A8" t="s">
        <v>8</v>
      </c>
      <c r="B8" s="1">
        <v>224</v>
      </c>
      <c r="C8" s="1">
        <v>14</v>
      </c>
      <c r="D8">
        <f t="shared" si="2"/>
        <v>6.25</v>
      </c>
      <c r="F8" s="2">
        <v>188</v>
      </c>
      <c r="G8" s="2">
        <v>48</v>
      </c>
      <c r="H8">
        <f t="shared" si="3"/>
        <v>25.531914893617021</v>
      </c>
      <c r="J8" s="3">
        <v>189</v>
      </c>
      <c r="K8" s="3">
        <v>16</v>
      </c>
      <c r="L8">
        <f t="shared" si="0"/>
        <v>8.4656084656084651</v>
      </c>
      <c r="N8" s="14">
        <v>117</v>
      </c>
      <c r="O8" s="14">
        <v>35</v>
      </c>
      <c r="P8">
        <f t="shared" si="4"/>
        <v>29.914529914529915</v>
      </c>
    </row>
    <row r="9" spans="1:16" ht="14.45" x14ac:dyDescent="0.3">
      <c r="A9" t="s">
        <v>9</v>
      </c>
      <c r="B9" s="1">
        <v>379</v>
      </c>
      <c r="C9" s="1">
        <v>32</v>
      </c>
      <c r="D9">
        <f t="shared" si="2"/>
        <v>8.4432717678100264</v>
      </c>
      <c r="F9" s="2">
        <v>315</v>
      </c>
      <c r="G9" s="2">
        <v>85</v>
      </c>
      <c r="H9">
        <f t="shared" si="3"/>
        <v>26.984126984126984</v>
      </c>
      <c r="J9" s="3">
        <v>128</v>
      </c>
      <c r="K9" s="3">
        <v>19</v>
      </c>
      <c r="L9">
        <f t="shared" si="0"/>
        <v>14.84375</v>
      </c>
      <c r="N9" s="14">
        <v>155</v>
      </c>
      <c r="O9" s="14">
        <v>32</v>
      </c>
      <c r="P9">
        <f t="shared" si="4"/>
        <v>20.64516129032258</v>
      </c>
    </row>
    <row r="10" spans="1:16" ht="14.45" x14ac:dyDescent="0.3">
      <c r="A10" t="s">
        <v>15</v>
      </c>
      <c r="B10" s="1">
        <v>369</v>
      </c>
      <c r="C10" s="1">
        <v>45</v>
      </c>
      <c r="D10">
        <f t="shared" si="2"/>
        <v>12.195121951219512</v>
      </c>
      <c r="F10" s="2">
        <v>337</v>
      </c>
      <c r="G10" s="2">
        <v>89</v>
      </c>
      <c r="H10">
        <f t="shared" si="3"/>
        <v>26.409495548961427</v>
      </c>
      <c r="J10" s="3">
        <v>154</v>
      </c>
      <c r="K10" s="3">
        <v>25</v>
      </c>
      <c r="L10">
        <f t="shared" si="0"/>
        <v>16.233766233766232</v>
      </c>
      <c r="N10" s="14">
        <v>153</v>
      </c>
      <c r="O10" s="14">
        <v>33</v>
      </c>
      <c r="P10">
        <f t="shared" si="4"/>
        <v>21.568627450980394</v>
      </c>
    </row>
    <row r="11" spans="1:16" ht="14.45" x14ac:dyDescent="0.3">
      <c r="A11" t="s">
        <v>16</v>
      </c>
      <c r="B11" s="1">
        <v>422</v>
      </c>
      <c r="C11" s="1">
        <v>40</v>
      </c>
      <c r="D11">
        <f t="shared" si="2"/>
        <v>9.4786729857819907</v>
      </c>
      <c r="F11" s="2">
        <v>258</v>
      </c>
      <c r="G11" s="2">
        <v>75</v>
      </c>
      <c r="H11">
        <f t="shared" si="3"/>
        <v>29.069767441860467</v>
      </c>
      <c r="J11" s="3">
        <v>147</v>
      </c>
      <c r="K11" s="3">
        <v>18</v>
      </c>
      <c r="L11">
        <f t="shared" si="0"/>
        <v>12.244897959183673</v>
      </c>
      <c r="N11" s="14">
        <v>175</v>
      </c>
      <c r="O11" s="14">
        <v>43</v>
      </c>
      <c r="P11">
        <f t="shared" si="4"/>
        <v>24.571428571428573</v>
      </c>
    </row>
    <row r="12" spans="1:16" ht="14.45" x14ac:dyDescent="0.3">
      <c r="A12" t="s">
        <v>0</v>
      </c>
      <c r="B12" s="4">
        <f>SUM(B6:B11)</f>
        <v>1885</v>
      </c>
      <c r="C12" s="1">
        <f>SUM(C6:C11)</f>
        <v>148</v>
      </c>
      <c r="F12" s="5">
        <f>SUM(F6:F11)</f>
        <v>1465</v>
      </c>
      <c r="G12" s="2">
        <f>SUM(G6:G11)</f>
        <v>398</v>
      </c>
      <c r="J12" s="6">
        <f>SUM(J6:J11)</f>
        <v>940</v>
      </c>
      <c r="K12" s="3">
        <f>SUM(K6:K11)</f>
        <v>111</v>
      </c>
      <c r="N12" s="13">
        <f>SUM(N6:N11)</f>
        <v>931</v>
      </c>
      <c r="O12" s="14">
        <f>SUM(O6:O11)</f>
        <v>242</v>
      </c>
    </row>
    <row r="13" spans="1:16" ht="14.45" x14ac:dyDescent="0.3">
      <c r="A13" s="7" t="s">
        <v>22</v>
      </c>
      <c r="B13" s="7"/>
      <c r="C13" s="7"/>
      <c r="D13" s="7">
        <f>AVERAGE(D6:D11)</f>
        <v>7.2145516100172955</v>
      </c>
      <c r="E13" s="7"/>
      <c r="F13" s="8"/>
      <c r="G13" s="7"/>
      <c r="H13" s="7">
        <f>AVERAGE(H6:H11)</f>
        <v>27.233573947571092</v>
      </c>
      <c r="I13" s="7"/>
      <c r="J13" s="8"/>
      <c r="K13" s="7"/>
      <c r="L13" s="7">
        <f>AVERAGE(L6:L11)</f>
        <v>11.884145733696348</v>
      </c>
      <c r="N13" s="8"/>
      <c r="O13" s="7"/>
      <c r="P13" s="7">
        <f>AVERAGE(P6:P11)</f>
        <v>26.138710098069215</v>
      </c>
    </row>
    <row r="14" spans="1:16" ht="14.45" x14ac:dyDescent="0.3">
      <c r="A14" t="s">
        <v>10</v>
      </c>
      <c r="D14">
        <f>STDEV(D6:D11)</f>
        <v>3.4817113671370912</v>
      </c>
      <c r="H14">
        <f>STDEV(H6:H11)</f>
        <v>1.5418505483174305</v>
      </c>
      <c r="L14">
        <f>STDEV(L6:L11)</f>
        <v>4.4081452923843827</v>
      </c>
      <c r="P14">
        <f>STDEV(P6:P11)</f>
        <v>4.8433936835527698</v>
      </c>
    </row>
    <row r="17" spans="1:10" ht="14.45" x14ac:dyDescent="0.3">
      <c r="A17" s="15"/>
      <c r="B17" s="16"/>
      <c r="C17" s="16"/>
      <c r="D17" s="16"/>
      <c r="E17" s="16"/>
      <c r="F17" s="16"/>
      <c r="G17" s="16"/>
      <c r="H17" s="15"/>
      <c r="I17" s="15"/>
      <c r="J17" s="15"/>
    </row>
    <row r="18" spans="1:10" ht="14.45" x14ac:dyDescent="0.3">
      <c r="A18" s="15"/>
      <c r="B18" s="16"/>
      <c r="C18" s="16"/>
      <c r="D18" s="16"/>
      <c r="E18" s="16"/>
      <c r="F18" s="15"/>
      <c r="G18" s="15"/>
      <c r="H18" s="16"/>
      <c r="I18" s="16"/>
      <c r="J18" s="15"/>
    </row>
    <row r="24" spans="1:10" ht="14.45" x14ac:dyDescent="0.3">
      <c r="C24" s="10" t="s">
        <v>5</v>
      </c>
      <c r="D24" s="9" t="s">
        <v>2</v>
      </c>
      <c r="E24" s="12" t="s">
        <v>3</v>
      </c>
      <c r="F24" s="14" t="s">
        <v>14</v>
      </c>
    </row>
    <row r="25" spans="1:10" ht="14.45" x14ac:dyDescent="0.3">
      <c r="B25" t="s">
        <v>21</v>
      </c>
      <c r="C25" s="11">
        <f>D13</f>
        <v>7.2145516100172955</v>
      </c>
      <c r="D25" s="2">
        <f>H13</f>
        <v>27.233573947571092</v>
      </c>
      <c r="E25" s="17">
        <f>L13</f>
        <v>11.884145733696348</v>
      </c>
      <c r="F25" s="14">
        <f>P13</f>
        <v>26.138710098069215</v>
      </c>
    </row>
    <row r="26" spans="1:10" ht="14.45" x14ac:dyDescent="0.3">
      <c r="B26" t="s">
        <v>1</v>
      </c>
      <c r="C26" s="1">
        <f>D14</f>
        <v>3.4817113671370912</v>
      </c>
      <c r="D26" s="2">
        <f>H14</f>
        <v>1.5418505483174305</v>
      </c>
      <c r="E26" s="3">
        <f>L14</f>
        <v>4.4081452923843827</v>
      </c>
      <c r="F26" s="14">
        <f>P14</f>
        <v>4.8433936835527698</v>
      </c>
    </row>
    <row r="28" spans="1:10" ht="14.45" x14ac:dyDescent="0.3">
      <c r="B28" t="s">
        <v>11</v>
      </c>
    </row>
    <row r="30" spans="1:10" ht="14.45" x14ac:dyDescent="0.3">
      <c r="C30" s="1">
        <f>D6</f>
        <v>3.3057851239669422</v>
      </c>
      <c r="D30" s="2">
        <f>H6</f>
        <v>29.19254658385093</v>
      </c>
      <c r="E30" s="3">
        <f>L6</f>
        <v>4.8275862068965516</v>
      </c>
      <c r="F30" s="14">
        <f>P6</f>
        <v>33.121019108280251</v>
      </c>
    </row>
    <row r="31" spans="1:10" ht="14.45" x14ac:dyDescent="0.3">
      <c r="C31" s="1">
        <f t="shared" ref="C31:C35" si="5">D7</f>
        <v>3.6144578313253009</v>
      </c>
      <c r="D31" s="2">
        <f t="shared" ref="D31:D35" si="6">H7</f>
        <v>26.21359223300971</v>
      </c>
      <c r="E31" s="3">
        <f t="shared" ref="E31:E35" si="7">L7</f>
        <v>14.689265536723164</v>
      </c>
      <c r="F31" s="14">
        <f t="shared" ref="F31:F35" si="8">P7</f>
        <v>27.011494252873565</v>
      </c>
    </row>
    <row r="32" spans="1:10" ht="14.45" x14ac:dyDescent="0.3">
      <c r="C32" s="1">
        <f t="shared" si="5"/>
        <v>6.25</v>
      </c>
      <c r="D32" s="2">
        <f t="shared" si="6"/>
        <v>25.531914893617021</v>
      </c>
      <c r="E32" s="3">
        <f t="shared" si="7"/>
        <v>8.4656084656084651</v>
      </c>
      <c r="F32" s="14">
        <f t="shared" si="8"/>
        <v>29.914529914529915</v>
      </c>
    </row>
    <row r="33" spans="2:6" ht="14.45" x14ac:dyDescent="0.3">
      <c r="C33" s="1">
        <f t="shared" si="5"/>
        <v>8.4432717678100264</v>
      </c>
      <c r="D33" s="2">
        <f t="shared" si="6"/>
        <v>26.984126984126984</v>
      </c>
      <c r="E33" s="3">
        <f t="shared" si="7"/>
        <v>14.84375</v>
      </c>
      <c r="F33" s="14">
        <f t="shared" si="8"/>
        <v>20.64516129032258</v>
      </c>
    </row>
    <row r="34" spans="2:6" ht="14.45" x14ac:dyDescent="0.3">
      <c r="C34" s="1">
        <f t="shared" si="5"/>
        <v>12.195121951219512</v>
      </c>
      <c r="D34" s="2">
        <f t="shared" si="6"/>
        <v>26.409495548961427</v>
      </c>
      <c r="E34" s="3">
        <f t="shared" si="7"/>
        <v>16.233766233766232</v>
      </c>
      <c r="F34" s="14">
        <f t="shared" si="8"/>
        <v>21.568627450980394</v>
      </c>
    </row>
    <row r="35" spans="2:6" ht="14.45" x14ac:dyDescent="0.3">
      <c r="C35" s="1">
        <f t="shared" si="5"/>
        <v>9.4786729857819907</v>
      </c>
      <c r="D35" s="2">
        <f t="shared" si="6"/>
        <v>29.069767441860467</v>
      </c>
      <c r="E35" s="3">
        <f t="shared" si="7"/>
        <v>12.244897959183673</v>
      </c>
      <c r="F35" s="14">
        <f t="shared" si="8"/>
        <v>24.571428571428573</v>
      </c>
    </row>
    <row r="37" spans="2:6" ht="14.45" x14ac:dyDescent="0.3">
      <c r="B37" t="s">
        <v>12</v>
      </c>
      <c r="D37">
        <f>_xlfn.T.TEST(C30:C35,D30:D35,1,2)</f>
        <v>7.5002950369293121E-8</v>
      </c>
      <c r="E37" t="s">
        <v>13</v>
      </c>
    </row>
    <row r="38" spans="2:6" ht="14.45" x14ac:dyDescent="0.3">
      <c r="B38" t="s">
        <v>17</v>
      </c>
      <c r="D38">
        <f>_xlfn.T.TEST(D30:D35,E30:E35,1,2)</f>
        <v>5.5685166530070942E-6</v>
      </c>
      <c r="E38" t="s">
        <v>13</v>
      </c>
    </row>
    <row r="39" spans="2:6" x14ac:dyDescent="0.25">
      <c r="B39" t="s">
        <v>18</v>
      </c>
      <c r="D39">
        <f>_xlfn.T.TEST(D30:D35,F30:F35,1,2)</f>
        <v>0.3046332536280385</v>
      </c>
      <c r="E39" t="s">
        <v>19</v>
      </c>
    </row>
  </sheetData>
  <mergeCells count="4">
    <mergeCell ref="B4:C4"/>
    <mergeCell ref="F4:G4"/>
    <mergeCell ref="J4:K4"/>
    <mergeCell ref="N4:O4"/>
  </mergeCells>
  <phoneticPr fontId="4" type="noConversion"/>
  <pageMargins left="0.7" right="0.7" top="0.75" bottom="0.75" header="0.3" footer="0.3"/>
  <pageSetup paperSize="9" orientation="portrait" verticalDpi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8"/>
  <sheetViews>
    <sheetView workbookViewId="0">
      <selection activeCell="A34" sqref="A34"/>
    </sheetView>
  </sheetViews>
  <sheetFormatPr baseColWidth="10" defaultRowHeight="15" x14ac:dyDescent="0.25"/>
  <cols>
    <col min="1" max="1" width="29.140625" customWidth="1"/>
    <col min="4" max="4" width="12" bestFit="1" customWidth="1"/>
    <col min="9" max="9" width="11" customWidth="1"/>
    <col min="10" max="10" width="11.28515625" customWidth="1"/>
    <col min="11" max="11" width="12.5703125" customWidth="1"/>
    <col min="12" max="12" width="11.85546875" customWidth="1"/>
  </cols>
  <sheetData>
    <row r="4" spans="1:12" x14ac:dyDescent="0.25">
      <c r="B4" s="105" t="s">
        <v>5</v>
      </c>
      <c r="C4" s="105"/>
      <c r="F4" s="106" t="s">
        <v>2</v>
      </c>
      <c r="G4" s="106"/>
      <c r="J4" s="107" t="s">
        <v>3</v>
      </c>
      <c r="K4" s="107"/>
    </row>
    <row r="5" spans="1:12" x14ac:dyDescent="0.25">
      <c r="B5" s="4" t="s">
        <v>4</v>
      </c>
      <c r="C5" s="4" t="s">
        <v>23</v>
      </c>
      <c r="F5" s="5" t="s">
        <v>4</v>
      </c>
      <c r="G5" s="5" t="s">
        <v>23</v>
      </c>
      <c r="J5" s="6" t="s">
        <v>4</v>
      </c>
      <c r="K5" s="6" t="s">
        <v>23</v>
      </c>
    </row>
    <row r="6" spans="1:12" x14ac:dyDescent="0.25">
      <c r="A6" t="s">
        <v>6</v>
      </c>
      <c r="B6" s="1">
        <v>1518</v>
      </c>
      <c r="C6" s="1">
        <v>148</v>
      </c>
      <c r="D6">
        <f>C6/B6*100</f>
        <v>9.749670619235836</v>
      </c>
      <c r="F6" s="2">
        <v>1014</v>
      </c>
      <c r="G6" s="2">
        <v>186</v>
      </c>
      <c r="H6">
        <f>G6/F6*100</f>
        <v>18.34319526627219</v>
      </c>
      <c r="J6" s="3">
        <v>577</v>
      </c>
      <c r="K6" s="3">
        <v>66</v>
      </c>
      <c r="L6">
        <f t="shared" ref="L6:L11" si="0">K6/J6*100</f>
        <v>11.438474870017332</v>
      </c>
    </row>
    <row r="7" spans="1:12" x14ac:dyDescent="0.25">
      <c r="A7" t="s">
        <v>7</v>
      </c>
      <c r="B7" s="1">
        <v>895</v>
      </c>
      <c r="C7" s="1">
        <v>72</v>
      </c>
      <c r="D7">
        <f t="shared" ref="D7:D11" si="1">C7/B7*100</f>
        <v>8.044692737430168</v>
      </c>
      <c r="F7" s="2">
        <v>794</v>
      </c>
      <c r="G7" s="2">
        <v>122</v>
      </c>
      <c r="H7">
        <f t="shared" ref="H7:H11" si="2">G7/F7*100</f>
        <v>15.365239294710328</v>
      </c>
      <c r="J7" s="3">
        <v>969</v>
      </c>
      <c r="K7" s="3">
        <v>126</v>
      </c>
      <c r="L7">
        <f t="shared" si="0"/>
        <v>13.003095975232199</v>
      </c>
    </row>
    <row r="8" spans="1:12" x14ac:dyDescent="0.25">
      <c r="A8" t="s">
        <v>8</v>
      </c>
      <c r="B8" s="1">
        <v>1491</v>
      </c>
      <c r="C8" s="1">
        <v>176</v>
      </c>
      <c r="D8">
        <f t="shared" si="1"/>
        <v>11.804158283031523</v>
      </c>
      <c r="F8" s="2">
        <v>757</v>
      </c>
      <c r="G8" s="2">
        <v>133</v>
      </c>
      <c r="H8">
        <f t="shared" si="2"/>
        <v>17.569352708058126</v>
      </c>
      <c r="J8" s="3">
        <v>477</v>
      </c>
      <c r="K8" s="3">
        <v>60</v>
      </c>
      <c r="L8">
        <f t="shared" si="0"/>
        <v>12.578616352201259</v>
      </c>
    </row>
    <row r="9" spans="1:12" x14ac:dyDescent="0.25">
      <c r="A9" t="s">
        <v>9</v>
      </c>
      <c r="B9" s="1">
        <v>661</v>
      </c>
      <c r="C9" s="1">
        <v>26</v>
      </c>
      <c r="D9">
        <f t="shared" si="1"/>
        <v>3.9334341906202726</v>
      </c>
      <c r="F9" s="2">
        <v>367</v>
      </c>
      <c r="G9" s="2">
        <v>44</v>
      </c>
      <c r="H9">
        <f t="shared" si="2"/>
        <v>11.989100817438691</v>
      </c>
      <c r="J9" s="3">
        <v>248</v>
      </c>
      <c r="K9" s="3">
        <v>19</v>
      </c>
      <c r="L9">
        <f t="shared" si="0"/>
        <v>7.661290322580645</v>
      </c>
    </row>
    <row r="10" spans="1:12" x14ac:dyDescent="0.25">
      <c r="A10" t="s">
        <v>15</v>
      </c>
      <c r="B10" s="1">
        <v>864</v>
      </c>
      <c r="C10" s="1">
        <v>47</v>
      </c>
      <c r="D10">
        <f t="shared" si="1"/>
        <v>5.4398148148148149</v>
      </c>
      <c r="F10" s="2">
        <v>475</v>
      </c>
      <c r="G10" s="2">
        <v>47</v>
      </c>
      <c r="H10">
        <f t="shared" si="2"/>
        <v>9.8947368421052637</v>
      </c>
      <c r="J10" s="3">
        <v>205</v>
      </c>
      <c r="K10" s="3">
        <v>13</v>
      </c>
      <c r="L10">
        <f t="shared" si="0"/>
        <v>6.3414634146341466</v>
      </c>
    </row>
    <row r="11" spans="1:12" x14ac:dyDescent="0.25">
      <c r="A11" t="s">
        <v>16</v>
      </c>
      <c r="B11" s="1">
        <v>616</v>
      </c>
      <c r="C11" s="1">
        <v>44</v>
      </c>
      <c r="D11">
        <f t="shared" si="1"/>
        <v>7.1428571428571423</v>
      </c>
      <c r="F11" s="2">
        <v>650</v>
      </c>
      <c r="G11" s="2">
        <v>61</v>
      </c>
      <c r="H11">
        <f t="shared" si="2"/>
        <v>9.384615384615385</v>
      </c>
      <c r="J11" s="3">
        <v>251</v>
      </c>
      <c r="K11" s="3">
        <v>11</v>
      </c>
      <c r="L11">
        <f t="shared" si="0"/>
        <v>4.3824701195219129</v>
      </c>
    </row>
    <row r="12" spans="1:12" x14ac:dyDescent="0.25">
      <c r="A12" t="s">
        <v>0</v>
      </c>
      <c r="B12" s="4">
        <f>SUM(B6:B11)</f>
        <v>6045</v>
      </c>
      <c r="C12" s="1">
        <f>SUM(C6:C11)</f>
        <v>513</v>
      </c>
      <c r="F12" s="5">
        <f>SUM(F6:F11)</f>
        <v>4057</v>
      </c>
      <c r="G12" s="2">
        <f>SUM(G6:G11)</f>
        <v>593</v>
      </c>
      <c r="J12" s="6">
        <f>SUM(J6:J11)</f>
        <v>2727</v>
      </c>
      <c r="K12" s="3">
        <f>SUM(K6:K11)</f>
        <v>295</v>
      </c>
    </row>
    <row r="13" spans="1:12" x14ac:dyDescent="0.25">
      <c r="A13" s="7" t="s">
        <v>24</v>
      </c>
      <c r="B13" s="7"/>
      <c r="C13" s="7"/>
      <c r="D13" s="7">
        <f>AVERAGE(D6:D11)</f>
        <v>7.6857712979982935</v>
      </c>
      <c r="E13" s="7"/>
      <c r="F13" s="8"/>
      <c r="G13" s="7"/>
      <c r="H13" s="7">
        <f>AVERAGE(H6:H11)</f>
        <v>13.757706718866665</v>
      </c>
      <c r="I13" s="7"/>
      <c r="J13" s="8"/>
      <c r="K13" s="7"/>
      <c r="L13" s="7">
        <f>AVERAGE(L6:L11)</f>
        <v>9.2342351756979166</v>
      </c>
    </row>
    <row r="14" spans="1:12" x14ac:dyDescent="0.25">
      <c r="A14" t="s">
        <v>10</v>
      </c>
      <c r="D14">
        <f>STDEV(D6:D11)</f>
        <v>2.8554763678935342</v>
      </c>
      <c r="H14">
        <f>STDEV(H6:H11)</f>
        <v>3.8810808357657454</v>
      </c>
      <c r="L14">
        <f>STDEV(L6:L11)</f>
        <v>3.5952685002073475</v>
      </c>
    </row>
    <row r="17" spans="1:10" x14ac:dyDescent="0.25">
      <c r="A17" s="15"/>
      <c r="B17" s="18"/>
      <c r="C17" s="18"/>
      <c r="D17" s="18"/>
      <c r="E17" s="18"/>
      <c r="F17" s="18"/>
      <c r="G17" s="18"/>
      <c r="H17" s="19"/>
      <c r="I17" s="19"/>
      <c r="J17" s="15"/>
    </row>
    <row r="18" spans="1:10" x14ac:dyDescent="0.25">
      <c r="A18" s="15"/>
      <c r="B18" s="18"/>
      <c r="C18" s="18"/>
      <c r="D18" s="18"/>
      <c r="E18" s="18"/>
      <c r="F18" s="19"/>
      <c r="G18" s="18"/>
      <c r="H18" s="18"/>
      <c r="I18" s="15"/>
    </row>
    <row r="19" spans="1:10" x14ac:dyDescent="0.25">
      <c r="B19" s="20"/>
      <c r="C19" s="20"/>
      <c r="D19" s="20"/>
      <c r="E19" s="20"/>
      <c r="F19" s="20"/>
      <c r="G19" s="20"/>
      <c r="H19" s="20"/>
    </row>
    <row r="24" spans="1:10" x14ac:dyDescent="0.25">
      <c r="C24" s="10" t="s">
        <v>5</v>
      </c>
      <c r="D24" s="9" t="s">
        <v>2</v>
      </c>
      <c r="E24" s="12" t="s">
        <v>3</v>
      </c>
    </row>
    <row r="25" spans="1:10" x14ac:dyDescent="0.25">
      <c r="B25" t="s">
        <v>25</v>
      </c>
      <c r="C25" s="11">
        <f>D13</f>
        <v>7.6857712979982935</v>
      </c>
      <c r="D25" s="2">
        <f>H13</f>
        <v>13.757706718866665</v>
      </c>
      <c r="E25" s="17">
        <f>L13</f>
        <v>9.2342351756979166</v>
      </c>
    </row>
    <row r="26" spans="1:10" x14ac:dyDescent="0.25">
      <c r="B26" t="s">
        <v>1</v>
      </c>
      <c r="C26" s="1">
        <f>D14</f>
        <v>2.8554763678935342</v>
      </c>
      <c r="D26" s="2">
        <f>H14</f>
        <v>3.8810808357657454</v>
      </c>
      <c r="E26" s="3">
        <f>L14</f>
        <v>3.5952685002073475</v>
      </c>
    </row>
    <row r="28" spans="1:10" x14ac:dyDescent="0.25">
      <c r="B28" t="s">
        <v>11</v>
      </c>
    </row>
    <row r="30" spans="1:10" x14ac:dyDescent="0.25">
      <c r="C30" s="1">
        <f>D6</f>
        <v>9.749670619235836</v>
      </c>
      <c r="D30" s="2">
        <f>H6</f>
        <v>18.34319526627219</v>
      </c>
      <c r="E30" s="3">
        <f>L6</f>
        <v>11.438474870017332</v>
      </c>
    </row>
    <row r="31" spans="1:10" x14ac:dyDescent="0.25">
      <c r="C31" s="1">
        <f t="shared" ref="C31:C35" si="3">D7</f>
        <v>8.044692737430168</v>
      </c>
      <c r="D31" s="2">
        <f t="shared" ref="D31:D35" si="4">H7</f>
        <v>15.365239294710328</v>
      </c>
      <c r="E31" s="3">
        <f t="shared" ref="E31:E35" si="5">L7</f>
        <v>13.003095975232199</v>
      </c>
    </row>
    <row r="32" spans="1:10" x14ac:dyDescent="0.25">
      <c r="C32" s="1">
        <f t="shared" si="3"/>
        <v>11.804158283031523</v>
      </c>
      <c r="D32" s="2">
        <f t="shared" si="4"/>
        <v>17.569352708058126</v>
      </c>
      <c r="E32" s="3">
        <f t="shared" si="5"/>
        <v>12.578616352201259</v>
      </c>
    </row>
    <row r="33" spans="2:5" x14ac:dyDescent="0.25">
      <c r="C33" s="1">
        <f t="shared" si="3"/>
        <v>3.9334341906202726</v>
      </c>
      <c r="D33" s="2">
        <f t="shared" si="4"/>
        <v>11.989100817438691</v>
      </c>
      <c r="E33" s="3">
        <f t="shared" si="5"/>
        <v>7.661290322580645</v>
      </c>
    </row>
    <row r="34" spans="2:5" x14ac:dyDescent="0.25">
      <c r="C34" s="1">
        <f t="shared" si="3"/>
        <v>5.4398148148148149</v>
      </c>
      <c r="D34" s="2">
        <f t="shared" si="4"/>
        <v>9.8947368421052637</v>
      </c>
      <c r="E34" s="3">
        <f t="shared" si="5"/>
        <v>6.3414634146341466</v>
      </c>
    </row>
    <row r="35" spans="2:5" x14ac:dyDescent="0.25">
      <c r="C35" s="1">
        <f t="shared" si="3"/>
        <v>7.1428571428571423</v>
      </c>
      <c r="D35" s="2">
        <f t="shared" si="4"/>
        <v>9.384615384615385</v>
      </c>
      <c r="E35" s="3">
        <f t="shared" si="5"/>
        <v>4.3824701195219129</v>
      </c>
    </row>
    <row r="37" spans="2:5" x14ac:dyDescent="0.25">
      <c r="B37" t="s">
        <v>12</v>
      </c>
      <c r="D37">
        <f>_xlfn.T.TEST(C30:C35,D30:D35,1,2)</f>
        <v>5.7535775831604411E-3</v>
      </c>
      <c r="E37" t="s">
        <v>26</v>
      </c>
    </row>
    <row r="38" spans="2:5" x14ac:dyDescent="0.25">
      <c r="B38" t="s">
        <v>17</v>
      </c>
      <c r="D38">
        <f>_xlfn.T.TEST(D30:D35,E30:E35,1,2)</f>
        <v>3.1333064000856066E-2</v>
      </c>
      <c r="E38" t="s">
        <v>27</v>
      </c>
    </row>
  </sheetData>
  <mergeCells count="3">
    <mergeCell ref="B4:C4"/>
    <mergeCell ref="F4:G4"/>
    <mergeCell ref="J4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4"/>
  <sheetViews>
    <sheetView workbookViewId="0">
      <selection activeCell="A39" sqref="A39"/>
    </sheetView>
  </sheetViews>
  <sheetFormatPr baseColWidth="10" defaultRowHeight="15" x14ac:dyDescent="0.25"/>
  <cols>
    <col min="1" max="1" width="29.140625" customWidth="1"/>
    <col min="9" max="9" width="11" customWidth="1"/>
    <col min="10" max="10" width="11.28515625" customWidth="1"/>
    <col min="11" max="11" width="12.5703125" customWidth="1"/>
    <col min="12" max="12" width="11.85546875" customWidth="1"/>
  </cols>
  <sheetData>
    <row r="4" spans="1:12" x14ac:dyDescent="0.25">
      <c r="B4" s="105" t="s">
        <v>5</v>
      </c>
      <c r="C4" s="105"/>
      <c r="F4" s="106" t="s">
        <v>2</v>
      </c>
      <c r="G4" s="106"/>
      <c r="J4" s="107" t="s">
        <v>3</v>
      </c>
      <c r="K4" s="107"/>
    </row>
    <row r="5" spans="1:12" x14ac:dyDescent="0.25">
      <c r="B5" s="4" t="s">
        <v>4</v>
      </c>
      <c r="C5" s="4" t="s">
        <v>23</v>
      </c>
      <c r="F5" s="5" t="s">
        <v>4</v>
      </c>
      <c r="G5" s="5" t="s">
        <v>23</v>
      </c>
      <c r="J5" s="6" t="s">
        <v>4</v>
      </c>
      <c r="K5" s="6" t="s">
        <v>23</v>
      </c>
    </row>
    <row r="6" spans="1:12" x14ac:dyDescent="0.25">
      <c r="A6" t="s">
        <v>6</v>
      </c>
      <c r="B6" s="1">
        <v>59</v>
      </c>
      <c r="C6" s="1">
        <v>10</v>
      </c>
      <c r="D6">
        <f>C6/B6*100</f>
        <v>16.949152542372879</v>
      </c>
      <c r="F6" s="2">
        <v>53</v>
      </c>
      <c r="G6" s="2">
        <v>22</v>
      </c>
      <c r="H6">
        <f>G6/F6*100</f>
        <v>41.509433962264154</v>
      </c>
      <c r="J6" s="3"/>
      <c r="K6" s="3"/>
    </row>
    <row r="7" spans="1:12" x14ac:dyDescent="0.25">
      <c r="A7" t="s">
        <v>7</v>
      </c>
      <c r="B7" s="1">
        <v>70</v>
      </c>
      <c r="C7" s="1">
        <v>5</v>
      </c>
      <c r="D7">
        <f t="shared" ref="D7:D9" si="0">C7/B7*100</f>
        <v>7.1428571428571423</v>
      </c>
      <c r="F7" s="2">
        <v>63</v>
      </c>
      <c r="G7" s="2">
        <v>28</v>
      </c>
      <c r="H7">
        <f t="shared" ref="H7:H9" si="1">G7/F7*100</f>
        <v>44.444444444444443</v>
      </c>
      <c r="J7" s="3">
        <v>71</v>
      </c>
      <c r="K7" s="3">
        <v>14</v>
      </c>
      <c r="L7">
        <f t="shared" ref="L7:L9" si="2">K7/J7*100</f>
        <v>19.718309859154928</v>
      </c>
    </row>
    <row r="8" spans="1:12" x14ac:dyDescent="0.25">
      <c r="A8" t="s">
        <v>8</v>
      </c>
      <c r="B8" s="1">
        <v>70</v>
      </c>
      <c r="C8" s="1">
        <v>9</v>
      </c>
      <c r="D8">
        <f t="shared" si="0"/>
        <v>12.857142857142856</v>
      </c>
      <c r="F8" s="2">
        <v>64</v>
      </c>
      <c r="G8" s="2">
        <v>30</v>
      </c>
      <c r="H8">
        <f t="shared" si="1"/>
        <v>46.875</v>
      </c>
      <c r="J8" s="3">
        <v>74</v>
      </c>
      <c r="K8" s="3">
        <v>12</v>
      </c>
      <c r="L8">
        <f t="shared" si="2"/>
        <v>16.216216216216218</v>
      </c>
    </row>
    <row r="9" spans="1:12" x14ac:dyDescent="0.25">
      <c r="A9" t="s">
        <v>9</v>
      </c>
      <c r="B9" s="1">
        <v>63</v>
      </c>
      <c r="C9" s="1">
        <v>14</v>
      </c>
      <c r="D9">
        <f t="shared" si="0"/>
        <v>22.222222222222221</v>
      </c>
      <c r="F9" s="2">
        <v>56</v>
      </c>
      <c r="G9" s="2">
        <v>20</v>
      </c>
      <c r="H9">
        <f t="shared" si="1"/>
        <v>35.714285714285715</v>
      </c>
      <c r="J9" s="3">
        <v>68</v>
      </c>
      <c r="K9" s="3">
        <v>13</v>
      </c>
      <c r="L9">
        <f t="shared" si="2"/>
        <v>19.117647058823529</v>
      </c>
    </row>
    <row r="10" spans="1:12" x14ac:dyDescent="0.25">
      <c r="A10" t="s">
        <v>0</v>
      </c>
      <c r="B10" s="4">
        <f>SUM(B6:B9)</f>
        <v>262</v>
      </c>
      <c r="C10" s="1">
        <f>SUM(C6:C9)</f>
        <v>38</v>
      </c>
      <c r="F10" s="5">
        <f>SUM(F6:F9)</f>
        <v>236</v>
      </c>
      <c r="G10" s="2">
        <f>SUM(G6:G9)</f>
        <v>100</v>
      </c>
      <c r="J10" s="6">
        <f>SUM(J6:J9)</f>
        <v>213</v>
      </c>
      <c r="K10" s="3">
        <f>SUM(K6:K9)</f>
        <v>39</v>
      </c>
    </row>
    <row r="11" spans="1:12" x14ac:dyDescent="0.25">
      <c r="A11" s="7" t="s">
        <v>24</v>
      </c>
      <c r="B11" s="7"/>
      <c r="C11" s="7"/>
      <c r="D11" s="8">
        <f>AVERAGE(D6:D9)</f>
        <v>14.792843691148775</v>
      </c>
      <c r="E11" s="7"/>
      <c r="F11" s="8"/>
      <c r="G11" s="7"/>
      <c r="H11" s="8">
        <f>AVERAGE(H6:H9)</f>
        <v>42.135791030248583</v>
      </c>
      <c r="I11" s="7"/>
      <c r="J11" s="8"/>
      <c r="K11" s="7"/>
      <c r="L11" s="7">
        <f>AVERAGE(L7:L9)</f>
        <v>18.350724378064893</v>
      </c>
    </row>
    <row r="12" spans="1:12" x14ac:dyDescent="0.25">
      <c r="A12" t="s">
        <v>10</v>
      </c>
      <c r="D12">
        <f>STDEV(D6:D9)</f>
        <v>6.3800356615423537</v>
      </c>
      <c r="H12">
        <f>STDEV(H6:H9)</f>
        <v>4.8103373390163231</v>
      </c>
      <c r="L12">
        <f>STDEV(L7:L9)</f>
        <v>1.872776753826906</v>
      </c>
    </row>
    <row r="22" spans="2:5" x14ac:dyDescent="0.25">
      <c r="C22" s="10" t="s">
        <v>5</v>
      </c>
      <c r="D22" s="9" t="s">
        <v>2</v>
      </c>
      <c r="E22" s="12" t="s">
        <v>3</v>
      </c>
    </row>
    <row r="23" spans="2:5" x14ac:dyDescent="0.25">
      <c r="B23" t="s">
        <v>25</v>
      </c>
      <c r="C23" s="11">
        <v>14.792843691148775</v>
      </c>
      <c r="D23" s="2">
        <v>42.135791030248583</v>
      </c>
      <c r="E23" s="3">
        <v>18.350724378064893</v>
      </c>
    </row>
    <row r="24" spans="2:5" x14ac:dyDescent="0.25">
      <c r="B24" t="s">
        <v>1</v>
      </c>
      <c r="C24" s="1">
        <v>6.3800356615423537</v>
      </c>
      <c r="D24" s="2">
        <v>4.8103373390163231</v>
      </c>
      <c r="E24" s="3">
        <v>1.872776753826906</v>
      </c>
    </row>
    <row r="26" spans="2:5" x14ac:dyDescent="0.25">
      <c r="B26" t="s">
        <v>11</v>
      </c>
    </row>
    <row r="28" spans="2:5" x14ac:dyDescent="0.25">
      <c r="C28" s="1">
        <v>16.949152542372879</v>
      </c>
      <c r="D28" s="2">
        <v>41.509433962264154</v>
      </c>
      <c r="E28" s="3">
        <v>19.718309859154928</v>
      </c>
    </row>
    <row r="29" spans="2:5" x14ac:dyDescent="0.25">
      <c r="C29" s="1">
        <v>7.1428571428571423</v>
      </c>
      <c r="D29" s="2">
        <v>44.444444444444443</v>
      </c>
      <c r="E29" s="3">
        <v>16.216216216216218</v>
      </c>
    </row>
    <row r="30" spans="2:5" x14ac:dyDescent="0.25">
      <c r="C30" s="1">
        <v>12.857142857142856</v>
      </c>
      <c r="D30" s="2">
        <v>46.875</v>
      </c>
      <c r="E30" s="3">
        <v>19.117647058823529</v>
      </c>
    </row>
    <row r="31" spans="2:5" x14ac:dyDescent="0.25">
      <c r="C31" s="1">
        <v>22.222222222222221</v>
      </c>
      <c r="D31" s="2">
        <v>35.714285714285715</v>
      </c>
    </row>
    <row r="33" spans="2:5" x14ac:dyDescent="0.25">
      <c r="B33" t="s">
        <v>12</v>
      </c>
      <c r="D33">
        <f>_xlfn.T.TEST(C28:C31,D28:D31,1,2)</f>
        <v>2.3920638591842184E-4</v>
      </c>
      <c r="E33" t="s">
        <v>13</v>
      </c>
    </row>
    <row r="34" spans="2:5" x14ac:dyDescent="0.25">
      <c r="B34" t="s">
        <v>28</v>
      </c>
      <c r="D34">
        <f>_xlfn.T.TEST(D28:D31,E28:E30,1,2)</f>
        <v>2.5155516408722735E-4</v>
      </c>
      <c r="E34" t="s">
        <v>13</v>
      </c>
    </row>
  </sheetData>
  <mergeCells count="3">
    <mergeCell ref="B4:C4"/>
    <mergeCell ref="F4:G4"/>
    <mergeCell ref="J4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opLeftCell="O1" zoomScale="86" zoomScaleNormal="86" workbookViewId="0">
      <selection activeCell="AF24" sqref="AF24"/>
    </sheetView>
  </sheetViews>
  <sheetFormatPr baseColWidth="10" defaultRowHeight="15" x14ac:dyDescent="0.25"/>
  <cols>
    <col min="2" max="2" width="4.140625" customWidth="1"/>
    <col min="3" max="3" width="5" customWidth="1"/>
    <col min="4" max="4" width="9.42578125" customWidth="1"/>
    <col min="5" max="5" width="9.28515625" customWidth="1"/>
    <col min="8" max="8" width="3.7109375" customWidth="1"/>
    <col min="9" max="9" width="5.5703125" customWidth="1"/>
    <col min="10" max="11" width="9.140625" customWidth="1"/>
    <col min="14" max="14" width="4.5703125" style="21" customWidth="1"/>
    <col min="15" max="15" width="5.5703125" customWidth="1"/>
    <col min="16" max="16" width="10" customWidth="1"/>
    <col min="17" max="17" width="9.28515625" customWidth="1"/>
    <col min="19" max="19" width="15.5703125" customWidth="1"/>
    <col min="20" max="20" width="17.28515625" bestFit="1" customWidth="1"/>
    <col min="21" max="21" width="10" customWidth="1"/>
  </cols>
  <sheetData>
    <row r="1" spans="1:19" ht="15" customHeight="1" thickBot="1" x14ac:dyDescent="0.3">
      <c r="D1" s="109" t="s">
        <v>29</v>
      </c>
      <c r="E1" s="110"/>
      <c r="J1" s="109" t="s">
        <v>29</v>
      </c>
      <c r="K1" s="110"/>
      <c r="P1" s="111" t="s">
        <v>29</v>
      </c>
      <c r="Q1" s="112"/>
    </row>
    <row r="2" spans="1:19" ht="75.75" thickBot="1" x14ac:dyDescent="0.3">
      <c r="A2" s="22" t="s">
        <v>5</v>
      </c>
      <c r="D2" s="23" t="s">
        <v>30</v>
      </c>
      <c r="E2" s="24" t="s">
        <v>31</v>
      </c>
      <c r="G2" s="22" t="s">
        <v>2</v>
      </c>
      <c r="H2" s="25"/>
      <c r="J2" s="23" t="s">
        <v>30</v>
      </c>
      <c r="K2" s="24" t="s">
        <v>31</v>
      </c>
      <c r="M2" s="26" t="s">
        <v>3</v>
      </c>
      <c r="P2" s="23" t="s">
        <v>30</v>
      </c>
      <c r="Q2" s="24" t="s">
        <v>31</v>
      </c>
      <c r="S2" s="27" t="s">
        <v>32</v>
      </c>
    </row>
    <row r="3" spans="1:19" x14ac:dyDescent="0.25">
      <c r="A3" s="113" t="s">
        <v>33</v>
      </c>
      <c r="B3" s="28">
        <v>1</v>
      </c>
      <c r="C3" s="29">
        <v>1</v>
      </c>
      <c r="D3" s="30">
        <v>0.45200000000000001</v>
      </c>
      <c r="E3" s="31">
        <v>0.25700000000000001</v>
      </c>
      <c r="G3" s="115" t="s">
        <v>34</v>
      </c>
      <c r="H3" s="114">
        <v>1</v>
      </c>
      <c r="I3" s="32">
        <v>1</v>
      </c>
      <c r="J3" s="33">
        <v>0.85099999999999998</v>
      </c>
      <c r="K3" s="34">
        <v>0.61499999999999999</v>
      </c>
      <c r="M3" s="118" t="s">
        <v>35</v>
      </c>
      <c r="N3" s="35">
        <v>1</v>
      </c>
      <c r="O3" s="36">
        <v>1</v>
      </c>
      <c r="P3" s="30">
        <v>0.624</v>
      </c>
      <c r="Q3" s="31">
        <v>0.54400000000000004</v>
      </c>
    </row>
    <row r="4" spans="1:19" x14ac:dyDescent="0.25">
      <c r="A4" s="114"/>
      <c r="B4" s="28">
        <v>2</v>
      </c>
      <c r="C4" s="29">
        <v>1</v>
      </c>
      <c r="D4" s="37">
        <v>0.70399999999999996</v>
      </c>
      <c r="E4" s="38">
        <v>0.50600000000000001</v>
      </c>
      <c r="G4" s="116"/>
      <c r="H4" s="114"/>
      <c r="I4" s="32">
        <v>2</v>
      </c>
      <c r="J4" s="33">
        <v>0.71699999999999997</v>
      </c>
      <c r="K4" s="39">
        <v>0.64400000000000002</v>
      </c>
      <c r="M4" s="119"/>
      <c r="N4" s="40">
        <v>2</v>
      </c>
      <c r="O4" s="41">
        <v>1</v>
      </c>
      <c r="P4" s="37">
        <v>0.79300000000000004</v>
      </c>
      <c r="Q4" s="38">
        <v>0.44</v>
      </c>
    </row>
    <row r="5" spans="1:19" x14ac:dyDescent="0.25">
      <c r="A5" s="114"/>
      <c r="B5" s="28">
        <v>3</v>
      </c>
      <c r="C5" s="29">
        <v>1</v>
      </c>
      <c r="D5" s="37">
        <v>0.69099999999999995</v>
      </c>
      <c r="E5" s="38">
        <v>0.34100000000000003</v>
      </c>
      <c r="G5" s="116"/>
      <c r="H5" s="42">
        <v>2</v>
      </c>
      <c r="I5" s="32">
        <v>1</v>
      </c>
      <c r="J5" s="33">
        <v>0.77300000000000002</v>
      </c>
      <c r="K5" s="39">
        <v>0.67200000000000004</v>
      </c>
      <c r="M5" s="119"/>
      <c r="N5" s="40">
        <v>4</v>
      </c>
      <c r="O5" s="41">
        <v>1</v>
      </c>
      <c r="P5" s="37">
        <v>0.62</v>
      </c>
      <c r="Q5" s="43">
        <v>0.63600000000000001</v>
      </c>
    </row>
    <row r="6" spans="1:19" x14ac:dyDescent="0.25">
      <c r="A6" s="114"/>
      <c r="B6" s="28">
        <v>4</v>
      </c>
      <c r="C6" s="29">
        <v>1</v>
      </c>
      <c r="D6" s="37">
        <v>0.61299999999999999</v>
      </c>
      <c r="E6" s="38">
        <v>0.48899999999999999</v>
      </c>
      <c r="G6" s="116"/>
      <c r="H6" s="42">
        <v>3</v>
      </c>
      <c r="I6" s="32">
        <v>1</v>
      </c>
      <c r="J6" s="33">
        <v>0.745</v>
      </c>
      <c r="K6" s="39">
        <v>0.498</v>
      </c>
      <c r="M6" s="119"/>
      <c r="N6" s="40">
        <v>6</v>
      </c>
      <c r="O6" s="41">
        <v>1</v>
      </c>
      <c r="P6" s="37">
        <v>0.68899999999999995</v>
      </c>
      <c r="Q6" s="43">
        <v>0.64900000000000002</v>
      </c>
    </row>
    <row r="7" spans="1:19" x14ac:dyDescent="0.25">
      <c r="A7" s="114"/>
      <c r="B7" s="28">
        <v>5</v>
      </c>
      <c r="C7" s="29">
        <v>1</v>
      </c>
      <c r="D7" s="37">
        <v>0.44500000000000001</v>
      </c>
      <c r="E7" s="38">
        <v>6.2E-2</v>
      </c>
      <c r="G7" s="116"/>
      <c r="H7" s="44">
        <v>4</v>
      </c>
      <c r="I7" s="32">
        <v>1</v>
      </c>
      <c r="J7" s="33">
        <v>0.92500000000000004</v>
      </c>
      <c r="K7" s="39">
        <v>0.69399999999999995</v>
      </c>
      <c r="M7" s="119"/>
      <c r="N7" s="40">
        <v>7</v>
      </c>
      <c r="O7" s="41">
        <v>1</v>
      </c>
      <c r="P7" s="37">
        <v>0.71299999999999997</v>
      </c>
      <c r="Q7" s="43">
        <v>0.63700000000000001</v>
      </c>
    </row>
    <row r="8" spans="1:19" x14ac:dyDescent="0.25">
      <c r="A8" s="114"/>
      <c r="B8" s="120">
        <v>10</v>
      </c>
      <c r="C8" s="29">
        <v>1</v>
      </c>
      <c r="D8" s="37">
        <v>0.53700000000000003</v>
      </c>
      <c r="E8" s="38">
        <v>0.112</v>
      </c>
      <c r="G8" s="116"/>
      <c r="H8" s="42">
        <v>7</v>
      </c>
      <c r="I8" s="32">
        <v>1</v>
      </c>
      <c r="J8" s="33">
        <v>0.45700000000000002</v>
      </c>
      <c r="K8" s="39">
        <v>0.83499999999999996</v>
      </c>
      <c r="M8" s="119"/>
      <c r="N8" s="40">
        <v>8</v>
      </c>
      <c r="O8" s="41">
        <v>1</v>
      </c>
      <c r="P8" s="45">
        <v>0.79200000000000004</v>
      </c>
      <c r="Q8" s="43">
        <v>0.63300000000000001</v>
      </c>
    </row>
    <row r="9" spans="1:19" x14ac:dyDescent="0.25">
      <c r="A9" s="114"/>
      <c r="B9" s="120"/>
      <c r="C9" s="29">
        <v>2</v>
      </c>
      <c r="D9" s="37">
        <v>0.872</v>
      </c>
      <c r="E9" s="38">
        <v>0.36</v>
      </c>
      <c r="G9" s="116"/>
      <c r="H9" s="42">
        <v>12</v>
      </c>
      <c r="I9" s="32">
        <v>1</v>
      </c>
      <c r="J9" s="33">
        <v>0.63</v>
      </c>
      <c r="K9" s="39">
        <v>0.88700000000000001</v>
      </c>
      <c r="M9" s="119"/>
      <c r="N9" s="121">
        <v>9</v>
      </c>
      <c r="O9" s="41">
        <v>1</v>
      </c>
      <c r="P9" s="45">
        <v>0.71599999999999997</v>
      </c>
      <c r="Q9" s="43">
        <v>0.50900000000000001</v>
      </c>
    </row>
    <row r="10" spans="1:19" x14ac:dyDescent="0.25">
      <c r="A10" s="114"/>
      <c r="B10" s="120">
        <v>9</v>
      </c>
      <c r="C10" s="29">
        <v>1</v>
      </c>
      <c r="D10" s="37">
        <v>0.64400000000000002</v>
      </c>
      <c r="E10" s="38">
        <v>0.20300000000000001</v>
      </c>
      <c r="G10" s="116"/>
      <c r="H10" s="122">
        <v>17</v>
      </c>
      <c r="I10" s="32">
        <v>1</v>
      </c>
      <c r="J10" s="33">
        <v>0.50800000000000001</v>
      </c>
      <c r="K10" s="39">
        <v>0.91400000000000003</v>
      </c>
      <c r="M10" s="119"/>
      <c r="N10" s="121"/>
      <c r="O10" s="41">
        <v>2</v>
      </c>
      <c r="P10" s="45">
        <v>0.69099999999999995</v>
      </c>
      <c r="Q10" s="43">
        <v>0.56699999999999995</v>
      </c>
    </row>
    <row r="11" spans="1:19" x14ac:dyDescent="0.25">
      <c r="A11" s="114"/>
      <c r="B11" s="120"/>
      <c r="C11" s="29">
        <v>2</v>
      </c>
      <c r="D11" s="37">
        <v>0.502</v>
      </c>
      <c r="E11" s="38">
        <v>0.53</v>
      </c>
      <c r="G11" s="116"/>
      <c r="H11" s="122"/>
      <c r="I11" s="32">
        <v>2</v>
      </c>
      <c r="J11" s="33">
        <v>0.82799999999999996</v>
      </c>
      <c r="K11" s="39">
        <v>0.65400000000000003</v>
      </c>
      <c r="M11" s="119"/>
      <c r="N11" s="121">
        <v>10</v>
      </c>
      <c r="O11" s="41">
        <v>1</v>
      </c>
      <c r="P11" s="37">
        <v>0.66</v>
      </c>
      <c r="Q11" s="43">
        <v>0.64400000000000002</v>
      </c>
    </row>
    <row r="12" spans="1:19" x14ac:dyDescent="0.25">
      <c r="A12" s="114"/>
      <c r="B12" s="46">
        <v>8</v>
      </c>
      <c r="C12" s="29">
        <v>1</v>
      </c>
      <c r="D12" s="37">
        <v>0.92700000000000005</v>
      </c>
      <c r="E12" s="38">
        <v>0.35</v>
      </c>
      <c r="G12" s="116"/>
      <c r="H12" s="46">
        <v>1</v>
      </c>
      <c r="I12" s="32">
        <v>1</v>
      </c>
      <c r="J12" s="33">
        <v>0.56100000000000005</v>
      </c>
      <c r="K12" s="39">
        <v>0.64900000000000002</v>
      </c>
      <c r="M12" s="119"/>
      <c r="N12" s="121"/>
      <c r="O12" s="41">
        <v>2</v>
      </c>
      <c r="P12" s="45">
        <v>0.83899999999999997</v>
      </c>
      <c r="Q12" s="43">
        <v>0.64300000000000002</v>
      </c>
    </row>
    <row r="13" spans="1:19" x14ac:dyDescent="0.25">
      <c r="A13" s="114"/>
      <c r="B13" s="46">
        <v>7</v>
      </c>
      <c r="C13" s="29">
        <v>1</v>
      </c>
      <c r="D13" s="37">
        <v>0.52300000000000002</v>
      </c>
      <c r="E13" s="38">
        <v>0.40400000000000003</v>
      </c>
      <c r="G13" s="117"/>
      <c r="H13" s="46">
        <v>2</v>
      </c>
      <c r="I13" s="32">
        <v>1</v>
      </c>
      <c r="J13" s="47">
        <v>0.52600000000000002</v>
      </c>
      <c r="K13" s="48">
        <v>0.46300000000000002</v>
      </c>
      <c r="M13" s="119"/>
      <c r="N13" s="121">
        <v>11</v>
      </c>
      <c r="O13" s="41">
        <v>1</v>
      </c>
      <c r="P13" s="45">
        <v>0.66600000000000004</v>
      </c>
      <c r="Q13" s="43">
        <v>0.54700000000000004</v>
      </c>
    </row>
    <row r="14" spans="1:19" x14ac:dyDescent="0.25">
      <c r="A14" s="114"/>
      <c r="B14" s="123">
        <v>6</v>
      </c>
      <c r="C14" s="29">
        <v>1</v>
      </c>
      <c r="D14" s="37">
        <v>0.75800000000000001</v>
      </c>
      <c r="E14" s="38">
        <v>0.42799999999999999</v>
      </c>
      <c r="G14" s="118" t="s">
        <v>33</v>
      </c>
      <c r="H14" s="46">
        <v>5</v>
      </c>
      <c r="I14" s="32">
        <v>1</v>
      </c>
      <c r="J14" s="49">
        <v>0.52400000000000002</v>
      </c>
      <c r="K14" s="34">
        <v>0.53600000000000003</v>
      </c>
      <c r="M14" s="119"/>
      <c r="N14" s="121"/>
      <c r="O14" s="41">
        <v>2</v>
      </c>
      <c r="P14" s="45">
        <v>0.67400000000000004</v>
      </c>
      <c r="Q14" s="43">
        <v>0.43099999999999999</v>
      </c>
    </row>
    <row r="15" spans="1:19" x14ac:dyDescent="0.25">
      <c r="A15" s="114"/>
      <c r="B15" s="123"/>
      <c r="C15" s="29">
        <v>2</v>
      </c>
      <c r="D15" s="37">
        <v>0.64100000000000001</v>
      </c>
      <c r="E15" s="38">
        <v>0.13600000000000001</v>
      </c>
      <c r="G15" s="119"/>
      <c r="H15" s="46">
        <v>6</v>
      </c>
      <c r="I15" s="32">
        <v>1</v>
      </c>
      <c r="J15" s="33">
        <v>0.53700000000000003</v>
      </c>
      <c r="K15" s="39">
        <v>0.45900000000000002</v>
      </c>
      <c r="M15" s="119"/>
      <c r="N15" s="40">
        <v>12</v>
      </c>
      <c r="O15" s="41">
        <v>2</v>
      </c>
      <c r="P15" s="45">
        <v>0.75600000000000001</v>
      </c>
      <c r="Q15" s="43">
        <v>0.46700000000000003</v>
      </c>
    </row>
    <row r="16" spans="1:19" x14ac:dyDescent="0.25">
      <c r="A16" s="114"/>
      <c r="B16" s="28">
        <v>12</v>
      </c>
      <c r="C16" s="29">
        <v>1</v>
      </c>
      <c r="D16" s="37">
        <v>0.57799999999999996</v>
      </c>
      <c r="E16" s="38">
        <v>0.4</v>
      </c>
      <c r="G16" s="119"/>
      <c r="H16" s="123">
        <v>8</v>
      </c>
      <c r="I16" s="32">
        <v>1</v>
      </c>
      <c r="J16" s="33">
        <v>0.56699999999999995</v>
      </c>
      <c r="K16" s="39">
        <v>0.42599999999999999</v>
      </c>
      <c r="M16" s="119"/>
      <c r="N16" s="121">
        <v>13</v>
      </c>
      <c r="O16" s="41">
        <v>2</v>
      </c>
      <c r="P16" s="45">
        <v>0.61099999999999999</v>
      </c>
      <c r="Q16" s="43">
        <v>0.46300000000000002</v>
      </c>
    </row>
    <row r="17" spans="1:24" x14ac:dyDescent="0.25">
      <c r="A17" s="114"/>
      <c r="B17" s="28">
        <v>13</v>
      </c>
      <c r="C17" s="29">
        <v>1</v>
      </c>
      <c r="D17" s="37">
        <v>0.91300000000000003</v>
      </c>
      <c r="E17" s="38">
        <v>0.41699999999999998</v>
      </c>
      <c r="G17" s="119"/>
      <c r="H17" s="123"/>
      <c r="I17" s="32">
        <v>2</v>
      </c>
      <c r="J17" s="33">
        <v>0.68400000000000005</v>
      </c>
      <c r="K17" s="39">
        <v>0.55400000000000005</v>
      </c>
      <c r="M17" s="119"/>
      <c r="N17" s="121"/>
      <c r="O17" s="41">
        <v>3</v>
      </c>
      <c r="P17" s="45">
        <v>0.63800000000000001</v>
      </c>
      <c r="Q17" s="43">
        <v>0.50600000000000001</v>
      </c>
    </row>
    <row r="18" spans="1:24" x14ac:dyDescent="0.25">
      <c r="A18" s="114"/>
      <c r="B18" s="28">
        <v>14</v>
      </c>
      <c r="C18" s="29">
        <v>1</v>
      </c>
      <c r="D18" s="37">
        <v>0.879</v>
      </c>
      <c r="E18" s="38">
        <v>0.34300000000000003</v>
      </c>
      <c r="G18" s="119"/>
      <c r="H18" s="46">
        <v>9</v>
      </c>
      <c r="I18" s="32">
        <v>1</v>
      </c>
      <c r="J18" s="33">
        <v>0.53800000000000003</v>
      </c>
      <c r="K18" s="39">
        <v>0.75700000000000001</v>
      </c>
      <c r="M18" s="119"/>
      <c r="N18" s="40">
        <v>14</v>
      </c>
      <c r="O18" s="41">
        <v>2</v>
      </c>
      <c r="P18" s="45">
        <v>0.70599999999999996</v>
      </c>
      <c r="Q18" s="43">
        <v>0.59899999999999998</v>
      </c>
    </row>
    <row r="19" spans="1:24" x14ac:dyDescent="0.25">
      <c r="A19" s="114"/>
      <c r="B19" s="28">
        <v>15</v>
      </c>
      <c r="C19" s="29">
        <v>1</v>
      </c>
      <c r="D19" s="37">
        <v>0.84699999999999998</v>
      </c>
      <c r="E19" s="38">
        <v>0.316</v>
      </c>
      <c r="G19" s="119"/>
      <c r="H19" s="46">
        <v>10</v>
      </c>
      <c r="I19" s="32">
        <v>1</v>
      </c>
      <c r="J19" s="33">
        <v>0.66700000000000004</v>
      </c>
      <c r="K19" s="39">
        <v>0.40799999999999997</v>
      </c>
      <c r="M19" s="119"/>
      <c r="N19" s="121">
        <v>15</v>
      </c>
      <c r="O19" s="41">
        <v>1</v>
      </c>
      <c r="P19" s="45">
        <v>0.79500000000000004</v>
      </c>
      <c r="Q19" s="43">
        <v>0.45600000000000002</v>
      </c>
    </row>
    <row r="20" spans="1:24" x14ac:dyDescent="0.25">
      <c r="A20" s="114"/>
      <c r="B20" s="28">
        <v>15</v>
      </c>
      <c r="C20" s="29">
        <v>2</v>
      </c>
      <c r="D20" s="37">
        <v>0.84299999999999997</v>
      </c>
      <c r="E20" s="38">
        <v>0.34899999999999998</v>
      </c>
      <c r="G20" s="119"/>
      <c r="H20" s="46">
        <v>11</v>
      </c>
      <c r="I20" s="29">
        <v>1</v>
      </c>
      <c r="J20" s="33">
        <v>0.55100000000000005</v>
      </c>
      <c r="K20" s="39">
        <v>0.54100000000000004</v>
      </c>
      <c r="M20" s="119"/>
      <c r="N20" s="121"/>
      <c r="O20" s="41">
        <v>2</v>
      </c>
      <c r="P20" s="45">
        <v>0.52400000000000002</v>
      </c>
      <c r="Q20" s="43">
        <v>0.54100000000000004</v>
      </c>
    </row>
    <row r="21" spans="1:24" x14ac:dyDescent="0.25">
      <c r="A21" s="114"/>
      <c r="B21" s="28">
        <v>16</v>
      </c>
      <c r="C21" s="29">
        <v>1</v>
      </c>
      <c r="D21" s="50">
        <v>0.72799999999999998</v>
      </c>
      <c r="E21" s="51">
        <v>0.32200000000000001</v>
      </c>
      <c r="G21" s="119"/>
      <c r="H21" s="46">
        <v>12</v>
      </c>
      <c r="I21" s="29">
        <v>1</v>
      </c>
      <c r="J21" s="33">
        <v>0.76800000000000002</v>
      </c>
      <c r="K21" s="39">
        <v>0.56100000000000005</v>
      </c>
      <c r="M21" s="119"/>
      <c r="N21" s="121">
        <v>16</v>
      </c>
      <c r="O21" s="41">
        <v>1</v>
      </c>
      <c r="P21" s="45">
        <v>0.875</v>
      </c>
      <c r="Q21" s="43">
        <v>0.58499999999999996</v>
      </c>
    </row>
    <row r="22" spans="1:24" x14ac:dyDescent="0.25">
      <c r="A22" s="119" t="s">
        <v>35</v>
      </c>
      <c r="B22" s="47">
        <v>3</v>
      </c>
      <c r="C22" s="47">
        <v>1</v>
      </c>
      <c r="D22" s="37">
        <v>0.85399999999999998</v>
      </c>
      <c r="E22" s="38">
        <v>0.46200000000000002</v>
      </c>
      <c r="G22" s="119"/>
      <c r="H22" s="29"/>
      <c r="I22" s="29">
        <v>2</v>
      </c>
      <c r="J22" s="33">
        <v>0.83299999999999996</v>
      </c>
      <c r="K22" s="39">
        <v>0.63500000000000001</v>
      </c>
      <c r="M22" s="119"/>
      <c r="N22" s="121"/>
      <c r="O22" s="41">
        <v>2</v>
      </c>
      <c r="P22" s="45">
        <v>0.74399999999999999</v>
      </c>
      <c r="Q22" s="43">
        <v>0.56799999999999995</v>
      </c>
    </row>
    <row r="23" spans="1:24" x14ac:dyDescent="0.25">
      <c r="A23" s="119"/>
      <c r="B23" s="126">
        <v>4</v>
      </c>
      <c r="C23" s="29">
        <v>1</v>
      </c>
      <c r="D23" s="37">
        <v>0.65900000000000003</v>
      </c>
      <c r="E23" s="38">
        <v>0.45800000000000002</v>
      </c>
      <c r="G23" s="119"/>
      <c r="H23" s="29"/>
      <c r="I23" s="29">
        <v>3</v>
      </c>
      <c r="J23" s="33">
        <v>0.79900000000000004</v>
      </c>
      <c r="K23" s="39">
        <v>0.64200000000000002</v>
      </c>
      <c r="M23" s="113"/>
      <c r="N23" s="124"/>
      <c r="O23" s="41">
        <v>3</v>
      </c>
      <c r="P23" s="45">
        <v>0.66100000000000003</v>
      </c>
      <c r="Q23" s="43">
        <v>0.59</v>
      </c>
    </row>
    <row r="24" spans="1:24" x14ac:dyDescent="0.25">
      <c r="A24" s="119"/>
      <c r="B24" s="126"/>
      <c r="C24" s="29">
        <v>2</v>
      </c>
      <c r="D24" s="37">
        <v>0.88100000000000001</v>
      </c>
      <c r="E24" s="38">
        <v>0.14399999999999999</v>
      </c>
      <c r="G24" s="119"/>
      <c r="H24" s="46">
        <v>13</v>
      </c>
      <c r="I24" s="29">
        <v>1</v>
      </c>
      <c r="J24" s="33">
        <v>0.60599999999999998</v>
      </c>
      <c r="K24" s="39">
        <v>0.53500000000000003</v>
      </c>
      <c r="M24" s="118" t="s">
        <v>33</v>
      </c>
      <c r="N24" s="52">
        <v>1</v>
      </c>
      <c r="O24" s="53">
        <v>1</v>
      </c>
      <c r="P24" s="54">
        <v>0.79900000000000004</v>
      </c>
      <c r="Q24" s="55">
        <v>0.71299999999999997</v>
      </c>
    </row>
    <row r="25" spans="1:24" x14ac:dyDescent="0.25">
      <c r="A25" s="119"/>
      <c r="B25" s="29">
        <v>6</v>
      </c>
      <c r="C25" s="29">
        <v>1</v>
      </c>
      <c r="D25" s="37">
        <v>0.78200000000000003</v>
      </c>
      <c r="E25" s="38">
        <v>0.248</v>
      </c>
      <c r="G25" s="119"/>
      <c r="H25" s="46">
        <v>15</v>
      </c>
      <c r="I25" s="29">
        <v>1</v>
      </c>
      <c r="J25" s="33">
        <v>0.61799999999999999</v>
      </c>
      <c r="K25" s="39">
        <v>0.53200000000000003</v>
      </c>
      <c r="M25" s="119"/>
      <c r="N25" s="121">
        <v>2</v>
      </c>
      <c r="O25" s="56">
        <v>1</v>
      </c>
      <c r="P25" s="45">
        <v>0.77800000000000002</v>
      </c>
      <c r="Q25" s="57">
        <v>0.65300000000000002</v>
      </c>
      <c r="T25" t="s">
        <v>31</v>
      </c>
    </row>
    <row r="26" spans="1:24" ht="16.899999999999999" customHeight="1" x14ac:dyDescent="0.25">
      <c r="A26" s="119"/>
      <c r="B26" s="58">
        <v>7</v>
      </c>
      <c r="C26" s="29">
        <v>2</v>
      </c>
      <c r="D26" s="37">
        <v>0.92100000000000004</v>
      </c>
      <c r="E26" s="38">
        <v>0.434</v>
      </c>
      <c r="G26" s="119"/>
      <c r="H26" s="46"/>
      <c r="I26" s="29">
        <v>2</v>
      </c>
      <c r="J26" s="33">
        <v>0.67800000000000005</v>
      </c>
      <c r="K26" s="39">
        <v>0.53200000000000003</v>
      </c>
      <c r="M26" s="119"/>
      <c r="N26" s="121"/>
      <c r="O26" s="56">
        <v>2</v>
      </c>
      <c r="P26" s="45">
        <v>0.79600000000000004</v>
      </c>
      <c r="Q26" s="57">
        <v>0.65500000000000003</v>
      </c>
      <c r="S26" s="27" t="s">
        <v>36</v>
      </c>
      <c r="T26" s="59">
        <f>TTEST(K3:K32,E3:E32,1,2)</f>
        <v>4.7669766072913793E-10</v>
      </c>
      <c r="U26" t="s">
        <v>13</v>
      </c>
      <c r="W26" s="27"/>
      <c r="X26" s="60"/>
    </row>
    <row r="27" spans="1:24" ht="16.149999999999999" customHeight="1" x14ac:dyDescent="0.25">
      <c r="A27" s="119"/>
      <c r="B27" s="58">
        <v>8</v>
      </c>
      <c r="C27" s="29">
        <v>1</v>
      </c>
      <c r="D27" s="37">
        <v>0.93</v>
      </c>
      <c r="E27" s="38">
        <v>0.497</v>
      </c>
      <c r="G27" s="119"/>
      <c r="H27" s="114">
        <v>1</v>
      </c>
      <c r="I27" s="61">
        <v>1</v>
      </c>
      <c r="J27" s="33">
        <v>0.45300000000000001</v>
      </c>
      <c r="K27" s="39">
        <v>0.49299999999999999</v>
      </c>
      <c r="M27" s="119"/>
      <c r="N27" s="62">
        <v>3</v>
      </c>
      <c r="O27" s="56">
        <v>1</v>
      </c>
      <c r="P27" s="45">
        <v>0.74</v>
      </c>
      <c r="Q27" s="57">
        <v>0.54600000000000004</v>
      </c>
      <c r="S27" s="27" t="s">
        <v>17</v>
      </c>
      <c r="T27" s="59">
        <f>TTEST(K3:K32,Q3:Q32,1,2)</f>
        <v>0.1689235963434238</v>
      </c>
      <c r="U27" t="s">
        <v>19</v>
      </c>
      <c r="W27" s="27"/>
      <c r="X27" s="60"/>
    </row>
    <row r="28" spans="1:24" x14ac:dyDescent="0.25">
      <c r="A28" s="119"/>
      <c r="B28" s="126">
        <v>9</v>
      </c>
      <c r="C28" s="29">
        <v>1</v>
      </c>
      <c r="D28" s="37">
        <v>0.64100000000000001</v>
      </c>
      <c r="E28" s="38">
        <v>0.13200000000000001</v>
      </c>
      <c r="G28" s="113"/>
      <c r="H28" s="114"/>
      <c r="I28" s="61">
        <v>2</v>
      </c>
      <c r="J28" s="47">
        <v>0.56999999999999995</v>
      </c>
      <c r="K28" s="48">
        <v>0.54700000000000004</v>
      </c>
      <c r="M28" s="119"/>
      <c r="N28" s="62">
        <v>4</v>
      </c>
      <c r="O28" s="56">
        <v>1</v>
      </c>
      <c r="P28" s="45">
        <v>0.66700000000000004</v>
      </c>
      <c r="Q28" s="57">
        <v>0.51800000000000002</v>
      </c>
    </row>
    <row r="29" spans="1:24" x14ac:dyDescent="0.25">
      <c r="A29" s="119"/>
      <c r="B29" s="126"/>
      <c r="C29" s="29">
        <v>2</v>
      </c>
      <c r="D29" s="37">
        <v>0.66100000000000003</v>
      </c>
      <c r="E29" s="38">
        <v>9.4E-2</v>
      </c>
      <c r="G29" s="119" t="s">
        <v>35</v>
      </c>
      <c r="H29" s="63">
        <v>3</v>
      </c>
      <c r="I29" s="64">
        <v>1</v>
      </c>
      <c r="J29" s="33">
        <v>0.56799999999999995</v>
      </c>
      <c r="K29" s="39">
        <v>0.45100000000000001</v>
      </c>
      <c r="M29" s="119"/>
      <c r="N29" s="62">
        <v>5</v>
      </c>
      <c r="O29" s="56">
        <v>1</v>
      </c>
      <c r="P29" s="45">
        <v>0.752</v>
      </c>
      <c r="Q29" s="57">
        <v>0.52700000000000002</v>
      </c>
    </row>
    <row r="30" spans="1:24" x14ac:dyDescent="0.25">
      <c r="A30" s="119"/>
      <c r="B30" s="126">
        <v>10</v>
      </c>
      <c r="C30" s="29">
        <v>1</v>
      </c>
      <c r="D30" s="37">
        <v>0.84699999999999998</v>
      </c>
      <c r="E30" s="38">
        <v>0.58199999999999996</v>
      </c>
      <c r="G30" s="119"/>
      <c r="H30" s="42">
        <v>4</v>
      </c>
      <c r="I30" s="61">
        <v>1</v>
      </c>
      <c r="J30" s="33">
        <v>0.77300000000000002</v>
      </c>
      <c r="K30" s="39">
        <v>0.52400000000000002</v>
      </c>
      <c r="M30" s="119"/>
      <c r="N30" s="121">
        <v>6</v>
      </c>
      <c r="O30" s="56">
        <v>1</v>
      </c>
      <c r="P30" s="45">
        <v>0.74</v>
      </c>
      <c r="Q30" s="57">
        <v>0.76400000000000001</v>
      </c>
    </row>
    <row r="31" spans="1:24" x14ac:dyDescent="0.25">
      <c r="A31" s="119"/>
      <c r="B31" s="126"/>
      <c r="C31" s="29">
        <v>2</v>
      </c>
      <c r="D31" s="37">
        <v>0.626</v>
      </c>
      <c r="E31" s="38">
        <v>0.52400000000000002</v>
      </c>
      <c r="G31" s="119"/>
      <c r="H31" s="118">
        <v>5</v>
      </c>
      <c r="I31" s="61">
        <v>1</v>
      </c>
      <c r="J31" s="33">
        <v>0.49299999999999999</v>
      </c>
      <c r="K31" s="39">
        <v>0.68600000000000005</v>
      </c>
      <c r="M31" s="119"/>
      <c r="N31" s="121"/>
      <c r="O31" s="56">
        <v>2</v>
      </c>
      <c r="P31" s="45">
        <v>0.72599999999999998</v>
      </c>
      <c r="Q31" s="57">
        <v>0.504</v>
      </c>
    </row>
    <row r="32" spans="1:24" ht="15.75" thickBot="1" x14ac:dyDescent="0.3">
      <c r="A32" s="119"/>
      <c r="B32" s="49">
        <v>11</v>
      </c>
      <c r="C32" s="49">
        <v>1</v>
      </c>
      <c r="D32" s="65">
        <v>0.58099999999999996</v>
      </c>
      <c r="E32" s="66">
        <v>0.25800000000000001</v>
      </c>
      <c r="G32" s="119"/>
      <c r="H32" s="113"/>
      <c r="I32" s="61">
        <v>2</v>
      </c>
      <c r="J32" s="33">
        <v>0.48299999999999998</v>
      </c>
      <c r="K32" s="39">
        <v>0.56899999999999995</v>
      </c>
      <c r="M32" s="113"/>
      <c r="N32" s="67">
        <v>7</v>
      </c>
      <c r="O32" s="56">
        <v>1</v>
      </c>
      <c r="P32" s="68">
        <v>0.82699999999999996</v>
      </c>
      <c r="Q32" s="69">
        <v>0.57299999999999995</v>
      </c>
    </row>
    <row r="33" spans="1:24" ht="15.75" thickBot="1" x14ac:dyDescent="0.3">
      <c r="A33" s="70"/>
      <c r="B33" s="71"/>
      <c r="C33" s="72" t="s">
        <v>37</v>
      </c>
      <c r="D33" s="73">
        <f>AVERAGE(D3:D32)</f>
        <v>0.71600000000000008</v>
      </c>
      <c r="E33" s="74">
        <f>AVERAGE(E3:E32)</f>
        <v>0.33860000000000007</v>
      </c>
      <c r="G33" s="70"/>
      <c r="I33" s="72" t="s">
        <v>37</v>
      </c>
      <c r="J33" s="73">
        <f>AVERAGE(J3:J32)</f>
        <v>0.64103333333333334</v>
      </c>
      <c r="K33" s="74">
        <f>AVERAGE(K3:K32)</f>
        <v>0.59709999999999996</v>
      </c>
      <c r="O33" s="72" t="s">
        <v>37</v>
      </c>
      <c r="P33" s="75">
        <f>AVERAGE(P3:P32)</f>
        <v>0.72039999999999982</v>
      </c>
      <c r="Q33" s="76">
        <f>AVERAGE(Q3:Q32)</f>
        <v>0.5702666666666667</v>
      </c>
    </row>
    <row r="34" spans="1:24" ht="15.75" thickBot="1" x14ac:dyDescent="0.3">
      <c r="A34" s="77"/>
      <c r="B34" s="15"/>
      <c r="C34" s="78" t="s">
        <v>10</v>
      </c>
      <c r="D34" s="79">
        <f>STDEVP(D3:D32)</f>
        <v>0.14862906848930926</v>
      </c>
      <c r="E34" s="80">
        <f>STDEVP(E3:E32)</f>
        <v>0.14344536706820926</v>
      </c>
      <c r="G34" s="77"/>
      <c r="I34" s="78" t="s">
        <v>10</v>
      </c>
      <c r="J34" s="79">
        <f>STDEVP(J3:J32)</f>
        <v>0.13004268102776373</v>
      </c>
      <c r="K34" s="80">
        <f>STDEVP(K3:K32)</f>
        <v>0.12603527284058222</v>
      </c>
      <c r="O34" s="78" t="s">
        <v>10</v>
      </c>
      <c r="P34" s="81">
        <f>STDEVP(P3:P32)</f>
        <v>7.7050459656859929E-2</v>
      </c>
      <c r="Q34" s="82">
        <f>STDEVP(Q3:Q32)</f>
        <v>8.0450371175167582E-2</v>
      </c>
    </row>
    <row r="35" spans="1:24" x14ac:dyDescent="0.25">
      <c r="A35" s="77"/>
      <c r="B35" s="15"/>
      <c r="D35" t="s">
        <v>38</v>
      </c>
      <c r="E35" s="83" t="s">
        <v>38</v>
      </c>
      <c r="G35" s="77"/>
      <c r="J35" t="s">
        <v>38</v>
      </c>
      <c r="K35" s="83" t="s">
        <v>38</v>
      </c>
      <c r="O35" s="84"/>
      <c r="P35" s="84" t="s">
        <v>38</v>
      </c>
      <c r="Q35" s="85" t="s">
        <v>38</v>
      </c>
      <c r="U35" s="125"/>
      <c r="V35" s="125"/>
      <c r="W35" s="125"/>
      <c r="X35" s="125"/>
    </row>
    <row r="36" spans="1:24" x14ac:dyDescent="0.25">
      <c r="A36" s="77"/>
      <c r="B36" s="15"/>
      <c r="G36" s="77"/>
      <c r="U36" s="125"/>
      <c r="V36" s="125"/>
      <c r="W36" s="125"/>
      <c r="X36" s="125"/>
    </row>
    <row r="37" spans="1:24" x14ac:dyDescent="0.25">
      <c r="A37" s="77"/>
      <c r="B37" s="15"/>
      <c r="E37" s="15"/>
      <c r="G37" s="77"/>
      <c r="L37" s="15"/>
      <c r="M37" s="15"/>
      <c r="U37" s="59"/>
      <c r="V37" s="86"/>
    </row>
    <row r="38" spans="1:24" x14ac:dyDescent="0.25">
      <c r="A38" s="15"/>
      <c r="B38" s="15"/>
      <c r="E38" s="15"/>
      <c r="G38" s="77"/>
      <c r="L38" s="15"/>
      <c r="M38" s="15"/>
    </row>
    <row r="39" spans="1:24" x14ac:dyDescent="0.25">
      <c r="A39" s="15"/>
      <c r="B39" s="15"/>
      <c r="E39" s="15"/>
      <c r="G39" s="77"/>
      <c r="L39" s="15"/>
      <c r="M39" s="15"/>
    </row>
    <row r="40" spans="1:24" x14ac:dyDescent="0.25">
      <c r="A40" s="15"/>
      <c r="E40" s="15"/>
      <c r="F40" s="15"/>
      <c r="G40" s="77"/>
      <c r="K40" s="15"/>
      <c r="L40" s="15"/>
      <c r="M40" s="15"/>
    </row>
    <row r="41" spans="1:24" x14ac:dyDescent="0.25">
      <c r="A41" s="15"/>
      <c r="E41" s="15"/>
      <c r="F41" s="15"/>
      <c r="G41" s="77"/>
      <c r="K41" s="15"/>
      <c r="L41" s="15"/>
      <c r="M41" s="15"/>
    </row>
    <row r="42" spans="1:24" x14ac:dyDescent="0.25">
      <c r="A42" s="15"/>
      <c r="F42" s="15"/>
      <c r="G42" s="77"/>
      <c r="K42" s="15"/>
    </row>
    <row r="43" spans="1:24" x14ac:dyDescent="0.25">
      <c r="A43" s="15"/>
      <c r="F43" s="15"/>
      <c r="G43" s="77"/>
      <c r="K43" s="15"/>
    </row>
  </sheetData>
  <mergeCells count="32">
    <mergeCell ref="A22:A32"/>
    <mergeCell ref="B23:B24"/>
    <mergeCell ref="M24:M32"/>
    <mergeCell ref="N25:N26"/>
    <mergeCell ref="H27:H28"/>
    <mergeCell ref="B28:B29"/>
    <mergeCell ref="G29:G32"/>
    <mergeCell ref="B30:B31"/>
    <mergeCell ref="N30:N31"/>
    <mergeCell ref="H31:H32"/>
    <mergeCell ref="N16:N17"/>
    <mergeCell ref="N19:N20"/>
    <mergeCell ref="N21:N23"/>
    <mergeCell ref="U35:X35"/>
    <mergeCell ref="U36:V36"/>
    <mergeCell ref="W36:X36"/>
    <mergeCell ref="D1:E1"/>
    <mergeCell ref="J1:K1"/>
    <mergeCell ref="P1:Q1"/>
    <mergeCell ref="A3:A21"/>
    <mergeCell ref="G3:G13"/>
    <mergeCell ref="H3:H4"/>
    <mergeCell ref="M3:M23"/>
    <mergeCell ref="B8:B9"/>
    <mergeCell ref="N9:N10"/>
    <mergeCell ref="B10:B11"/>
    <mergeCell ref="H10:H11"/>
    <mergeCell ref="N11:N12"/>
    <mergeCell ref="N13:N14"/>
    <mergeCell ref="B14:B15"/>
    <mergeCell ref="G14:G28"/>
    <mergeCell ref="H16:H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tabSelected="1" topLeftCell="A7" workbookViewId="0">
      <selection activeCell="J38" sqref="J38"/>
    </sheetView>
  </sheetViews>
  <sheetFormatPr baseColWidth="10" defaultRowHeight="15" x14ac:dyDescent="0.25"/>
  <cols>
    <col min="4" max="4" width="11.42578125" customWidth="1"/>
    <col min="12" max="12" width="16.5703125" bestFit="1" customWidth="1"/>
  </cols>
  <sheetData>
    <row r="1" spans="1:25" x14ac:dyDescent="0.25">
      <c r="C1" s="128" t="s">
        <v>39</v>
      </c>
      <c r="D1" s="128"/>
      <c r="E1" s="128"/>
      <c r="F1" s="128"/>
      <c r="G1" s="128"/>
      <c r="H1" s="128"/>
      <c r="I1" s="128"/>
      <c r="J1" s="128"/>
      <c r="K1" s="128"/>
      <c r="L1" s="128"/>
      <c r="M1" s="87"/>
      <c r="O1" s="128" t="s">
        <v>40</v>
      </c>
      <c r="P1" s="128"/>
      <c r="Q1" s="128"/>
      <c r="R1" s="128"/>
      <c r="S1" s="128"/>
      <c r="T1" s="128"/>
      <c r="U1" s="128"/>
      <c r="V1" s="128"/>
      <c r="W1" s="128"/>
      <c r="X1" s="128"/>
      <c r="Y1" s="87"/>
    </row>
    <row r="2" spans="1:25" x14ac:dyDescent="0.25">
      <c r="B2" t="s">
        <v>41</v>
      </c>
      <c r="C2" s="88" t="s">
        <v>5</v>
      </c>
      <c r="D2" s="88" t="s">
        <v>42</v>
      </c>
      <c r="E2" s="89"/>
      <c r="F2" t="s">
        <v>41</v>
      </c>
      <c r="G2" s="88" t="s">
        <v>2</v>
      </c>
      <c r="H2" s="88" t="s">
        <v>43</v>
      </c>
      <c r="I2" s="89"/>
      <c r="J2" t="s">
        <v>41</v>
      </c>
      <c r="K2" s="88" t="s">
        <v>3</v>
      </c>
      <c r="L2" s="88" t="s">
        <v>44</v>
      </c>
      <c r="M2" s="89"/>
      <c r="N2" t="s">
        <v>41</v>
      </c>
      <c r="O2" s="88" t="s">
        <v>5</v>
      </c>
      <c r="P2" s="88" t="s">
        <v>42</v>
      </c>
      <c r="Q2" s="89"/>
      <c r="R2" t="s">
        <v>41</v>
      </c>
      <c r="S2" s="88" t="s">
        <v>2</v>
      </c>
      <c r="T2" s="88" t="s">
        <v>43</v>
      </c>
      <c r="U2" s="89"/>
      <c r="V2" t="s">
        <v>41</v>
      </c>
      <c r="W2" s="88" t="s">
        <v>3</v>
      </c>
      <c r="X2" s="88" t="s">
        <v>45</v>
      </c>
      <c r="Y2" s="89"/>
    </row>
    <row r="3" spans="1:25" x14ac:dyDescent="0.25">
      <c r="A3" s="129" t="s">
        <v>6</v>
      </c>
      <c r="B3">
        <v>1</v>
      </c>
      <c r="C3" s="29">
        <v>6</v>
      </c>
      <c r="D3" s="29">
        <v>0</v>
      </c>
      <c r="E3" s="15"/>
      <c r="F3">
        <v>1</v>
      </c>
      <c r="G3" s="29">
        <v>4</v>
      </c>
      <c r="H3" s="29">
        <v>2</v>
      </c>
      <c r="I3" s="15"/>
      <c r="J3">
        <v>1</v>
      </c>
      <c r="K3" s="29">
        <v>7</v>
      </c>
      <c r="L3" s="29">
        <v>2</v>
      </c>
      <c r="M3" s="15"/>
      <c r="N3">
        <v>1</v>
      </c>
      <c r="O3" s="29">
        <v>5</v>
      </c>
      <c r="P3" s="29">
        <v>1</v>
      </c>
      <c r="Q3" s="15"/>
      <c r="R3">
        <v>1</v>
      </c>
      <c r="S3" s="29">
        <v>5</v>
      </c>
      <c r="T3" s="29">
        <v>3</v>
      </c>
      <c r="U3" s="15"/>
      <c r="V3">
        <v>1</v>
      </c>
      <c r="W3" s="29">
        <v>6</v>
      </c>
      <c r="X3" s="29">
        <v>0</v>
      </c>
      <c r="Y3" s="15"/>
    </row>
    <row r="4" spans="1:25" x14ac:dyDescent="0.25">
      <c r="A4" s="129"/>
      <c r="B4">
        <v>2</v>
      </c>
      <c r="C4" s="29">
        <v>7</v>
      </c>
      <c r="D4" s="29">
        <v>1</v>
      </c>
      <c r="E4" s="15"/>
      <c r="F4">
        <v>2</v>
      </c>
      <c r="G4" s="29">
        <v>4</v>
      </c>
      <c r="H4" s="29">
        <v>2</v>
      </c>
      <c r="I4" s="15"/>
      <c r="J4">
        <v>2</v>
      </c>
      <c r="K4" s="29">
        <v>5</v>
      </c>
      <c r="L4" s="29">
        <v>1</v>
      </c>
      <c r="M4" s="15"/>
      <c r="N4">
        <v>2</v>
      </c>
      <c r="O4" s="29">
        <v>4</v>
      </c>
      <c r="P4" s="29">
        <v>1</v>
      </c>
      <c r="Q4" s="15"/>
      <c r="R4">
        <v>2</v>
      </c>
      <c r="S4" s="29">
        <v>4</v>
      </c>
      <c r="T4" s="29">
        <v>0</v>
      </c>
      <c r="U4" s="15"/>
      <c r="V4">
        <v>2</v>
      </c>
      <c r="W4" s="29">
        <v>5</v>
      </c>
      <c r="X4" s="29">
        <v>1</v>
      </c>
      <c r="Y4" s="15"/>
    </row>
    <row r="5" spans="1:25" x14ac:dyDescent="0.25">
      <c r="A5" s="129"/>
      <c r="B5">
        <v>3</v>
      </c>
      <c r="C5" s="29">
        <v>12</v>
      </c>
      <c r="D5" s="29">
        <v>1</v>
      </c>
      <c r="E5" s="15"/>
      <c r="F5">
        <v>3</v>
      </c>
      <c r="G5" s="29">
        <v>6</v>
      </c>
      <c r="H5" s="29">
        <v>1</v>
      </c>
      <c r="I5" s="15"/>
      <c r="J5">
        <v>3</v>
      </c>
      <c r="K5" s="29">
        <v>4</v>
      </c>
      <c r="L5" s="29">
        <v>1</v>
      </c>
      <c r="M5" s="15"/>
      <c r="N5">
        <v>3</v>
      </c>
      <c r="O5" s="29">
        <v>9</v>
      </c>
      <c r="P5" s="29">
        <v>1</v>
      </c>
      <c r="Q5" s="15"/>
      <c r="R5">
        <v>3</v>
      </c>
      <c r="S5" s="29">
        <v>4</v>
      </c>
      <c r="T5" s="29">
        <v>3</v>
      </c>
      <c r="U5" s="15"/>
      <c r="V5">
        <v>3</v>
      </c>
      <c r="W5" s="29">
        <v>6</v>
      </c>
      <c r="X5" s="29">
        <v>1</v>
      </c>
      <c r="Y5" s="15"/>
    </row>
    <row r="6" spans="1:25" x14ac:dyDescent="0.25">
      <c r="A6" s="129"/>
      <c r="B6">
        <v>4</v>
      </c>
      <c r="C6" s="29">
        <v>15</v>
      </c>
      <c r="D6" s="29">
        <v>1</v>
      </c>
      <c r="E6" s="15"/>
      <c r="F6">
        <v>4</v>
      </c>
      <c r="G6" s="29">
        <v>11</v>
      </c>
      <c r="H6" s="29">
        <v>2</v>
      </c>
      <c r="I6" s="15"/>
      <c r="J6">
        <v>4</v>
      </c>
      <c r="K6" s="29">
        <v>5</v>
      </c>
      <c r="L6" s="29">
        <v>0</v>
      </c>
      <c r="M6" s="15"/>
      <c r="N6">
        <v>4</v>
      </c>
      <c r="O6" s="29">
        <v>6</v>
      </c>
      <c r="P6" s="29">
        <v>0</v>
      </c>
      <c r="Q6" s="15"/>
      <c r="R6">
        <v>4</v>
      </c>
      <c r="S6" s="29">
        <v>5</v>
      </c>
      <c r="T6" s="29">
        <v>2</v>
      </c>
      <c r="U6" s="15"/>
      <c r="V6">
        <v>4</v>
      </c>
      <c r="W6" s="29">
        <v>4</v>
      </c>
      <c r="X6" s="29">
        <v>0</v>
      </c>
      <c r="Y6" s="15"/>
    </row>
    <row r="7" spans="1:25" x14ac:dyDescent="0.25">
      <c r="A7" s="129"/>
      <c r="B7">
        <v>5</v>
      </c>
      <c r="C7" s="29">
        <v>5</v>
      </c>
      <c r="D7" s="29">
        <v>0</v>
      </c>
      <c r="E7" s="15"/>
      <c r="F7">
        <v>5</v>
      </c>
      <c r="G7" s="29">
        <v>5</v>
      </c>
      <c r="H7" s="29">
        <v>1</v>
      </c>
      <c r="I7" s="15"/>
      <c r="J7">
        <v>5</v>
      </c>
      <c r="K7" s="29">
        <v>4</v>
      </c>
      <c r="L7" s="29">
        <v>0</v>
      </c>
      <c r="M7" s="15"/>
      <c r="N7">
        <v>5</v>
      </c>
      <c r="O7" s="29">
        <v>8</v>
      </c>
      <c r="P7" s="29">
        <v>0</v>
      </c>
      <c r="Q7" s="15"/>
      <c r="R7">
        <v>5</v>
      </c>
      <c r="S7" s="29">
        <v>11</v>
      </c>
      <c r="T7" s="29">
        <v>4</v>
      </c>
      <c r="U7" s="15"/>
      <c r="V7">
        <v>5</v>
      </c>
      <c r="W7" s="29">
        <v>6</v>
      </c>
      <c r="X7" s="29">
        <v>0</v>
      </c>
      <c r="Y7" s="15"/>
    </row>
    <row r="8" spans="1:25" x14ac:dyDescent="0.25">
      <c r="A8" s="129"/>
      <c r="B8">
        <v>6</v>
      </c>
      <c r="C8" s="29">
        <v>7</v>
      </c>
      <c r="D8" s="29">
        <v>0</v>
      </c>
      <c r="E8" s="15"/>
      <c r="F8">
        <v>6</v>
      </c>
      <c r="G8" s="29">
        <v>6</v>
      </c>
      <c r="H8" s="29">
        <v>0</v>
      </c>
      <c r="I8" s="15"/>
      <c r="J8">
        <v>6</v>
      </c>
      <c r="K8" s="29">
        <v>7</v>
      </c>
      <c r="L8" s="29">
        <v>1</v>
      </c>
      <c r="M8" s="15"/>
      <c r="N8">
        <v>6</v>
      </c>
      <c r="O8" s="29">
        <v>5</v>
      </c>
      <c r="P8" s="29">
        <v>0</v>
      </c>
      <c r="Q8" s="15"/>
      <c r="R8">
        <v>6</v>
      </c>
      <c r="S8" s="29">
        <v>5</v>
      </c>
      <c r="T8" s="29">
        <v>2</v>
      </c>
      <c r="U8" s="15"/>
      <c r="V8">
        <v>6</v>
      </c>
      <c r="W8" s="29">
        <v>9</v>
      </c>
      <c r="X8" s="29">
        <v>1</v>
      </c>
      <c r="Y8" s="15"/>
    </row>
    <row r="9" spans="1:25" x14ac:dyDescent="0.25">
      <c r="A9" s="129"/>
      <c r="B9">
        <v>7</v>
      </c>
      <c r="C9" s="29">
        <v>9</v>
      </c>
      <c r="D9" s="29">
        <v>1</v>
      </c>
      <c r="E9" s="15"/>
      <c r="F9">
        <v>7</v>
      </c>
      <c r="G9" s="29">
        <v>7</v>
      </c>
      <c r="H9" s="29">
        <v>2</v>
      </c>
      <c r="I9" s="15"/>
      <c r="J9">
        <v>7</v>
      </c>
      <c r="K9" s="29">
        <v>6</v>
      </c>
      <c r="L9" s="29">
        <v>0</v>
      </c>
      <c r="M9" s="15"/>
      <c r="N9">
        <v>7</v>
      </c>
      <c r="O9" s="29">
        <v>8</v>
      </c>
      <c r="P9" s="29">
        <v>0</v>
      </c>
      <c r="Q9" s="15"/>
      <c r="R9">
        <v>7</v>
      </c>
      <c r="S9" s="29">
        <v>4</v>
      </c>
      <c r="T9" s="29">
        <v>0</v>
      </c>
      <c r="U9" s="15"/>
      <c r="V9">
        <v>7</v>
      </c>
      <c r="W9" s="29">
        <v>11</v>
      </c>
      <c r="X9" s="29">
        <v>1</v>
      </c>
      <c r="Y9" s="15"/>
    </row>
    <row r="10" spans="1:25" x14ac:dyDescent="0.25">
      <c r="A10" s="129"/>
      <c r="B10">
        <v>8</v>
      </c>
      <c r="C10" s="29">
        <v>6</v>
      </c>
      <c r="D10" s="29">
        <v>0</v>
      </c>
      <c r="E10" s="15"/>
      <c r="F10">
        <v>8</v>
      </c>
      <c r="G10" s="29">
        <v>9</v>
      </c>
      <c r="H10" s="29">
        <v>2</v>
      </c>
      <c r="I10" s="15"/>
      <c r="J10">
        <v>8</v>
      </c>
      <c r="K10" s="29">
        <v>6</v>
      </c>
      <c r="L10" s="29">
        <v>0</v>
      </c>
      <c r="M10" s="15"/>
      <c r="N10">
        <v>8</v>
      </c>
      <c r="O10" s="29">
        <v>6</v>
      </c>
      <c r="P10" s="29">
        <v>1</v>
      </c>
      <c r="Q10" s="15"/>
      <c r="R10">
        <v>8</v>
      </c>
      <c r="S10" s="29">
        <v>6</v>
      </c>
      <c r="T10" s="29">
        <v>2</v>
      </c>
      <c r="U10" s="15"/>
      <c r="V10">
        <v>8</v>
      </c>
      <c r="W10" s="29">
        <v>6</v>
      </c>
      <c r="X10" s="29">
        <v>0</v>
      </c>
      <c r="Y10" s="15"/>
    </row>
    <row r="11" spans="1:25" x14ac:dyDescent="0.25">
      <c r="A11" s="129"/>
      <c r="B11">
        <v>9</v>
      </c>
      <c r="C11" s="29">
        <v>5</v>
      </c>
      <c r="D11" s="29">
        <v>1</v>
      </c>
      <c r="E11" s="15"/>
      <c r="F11">
        <v>9</v>
      </c>
      <c r="G11" s="29">
        <v>7</v>
      </c>
      <c r="H11" s="29">
        <v>1</v>
      </c>
      <c r="I11" s="15"/>
      <c r="J11">
        <v>9</v>
      </c>
      <c r="K11" s="29">
        <v>8</v>
      </c>
      <c r="L11" s="29">
        <v>1</v>
      </c>
      <c r="M11" s="15"/>
      <c r="N11">
        <v>9</v>
      </c>
      <c r="O11" s="29">
        <v>4</v>
      </c>
      <c r="P11" s="29">
        <v>0</v>
      </c>
      <c r="Q11" s="15"/>
      <c r="R11">
        <v>9</v>
      </c>
      <c r="S11" s="29">
        <v>10</v>
      </c>
      <c r="T11" s="29">
        <v>2</v>
      </c>
      <c r="U11" s="15"/>
      <c r="V11">
        <v>9</v>
      </c>
      <c r="W11" s="29">
        <v>6</v>
      </c>
      <c r="X11" s="29">
        <v>1</v>
      </c>
      <c r="Y11" s="15"/>
    </row>
    <row r="12" spans="1:25" x14ac:dyDescent="0.25">
      <c r="A12" s="129"/>
      <c r="B12">
        <v>10</v>
      </c>
      <c r="C12" s="29">
        <v>8</v>
      </c>
      <c r="D12" s="29">
        <v>1</v>
      </c>
      <c r="E12" s="15">
        <f>(SUM(D3:D12)/SUM(C3:C12))*100</f>
        <v>7.5</v>
      </c>
      <c r="F12">
        <v>10</v>
      </c>
      <c r="G12" s="29">
        <v>5</v>
      </c>
      <c r="H12" s="29">
        <v>2</v>
      </c>
      <c r="I12" s="15">
        <f>(SUM(H3:H12)/SUM(G3:G12))*100</f>
        <v>23.4375</v>
      </c>
      <c r="J12">
        <v>10</v>
      </c>
      <c r="K12" s="29">
        <v>6</v>
      </c>
      <c r="L12" s="29">
        <v>0</v>
      </c>
      <c r="M12" s="15">
        <f>(SUM(L3:L12)/SUM(K3:K12))*100</f>
        <v>10.344827586206897</v>
      </c>
      <c r="N12">
        <v>10</v>
      </c>
      <c r="O12" s="29">
        <v>6</v>
      </c>
      <c r="P12" s="29">
        <v>0</v>
      </c>
      <c r="Q12" s="15">
        <f>(SUM(P3:P12)/SUM(O3:O12))*100</f>
        <v>6.557377049180328</v>
      </c>
      <c r="R12">
        <v>10</v>
      </c>
      <c r="S12" s="29">
        <v>8</v>
      </c>
      <c r="T12" s="29">
        <v>3</v>
      </c>
      <c r="U12" s="15">
        <f>(SUM(T3:T12)/SUM(S3:S12))*100</f>
        <v>33.87096774193548</v>
      </c>
      <c r="V12">
        <v>10</v>
      </c>
      <c r="W12" s="29">
        <v>9</v>
      </c>
      <c r="X12" s="29">
        <v>2</v>
      </c>
      <c r="Y12" s="15">
        <f>(SUM(X3:X12)/SUM(W3:W12))*100</f>
        <v>10.294117647058822</v>
      </c>
    </row>
    <row r="13" spans="1:25" x14ac:dyDescent="0.25">
      <c r="A13" s="129" t="s">
        <v>7</v>
      </c>
      <c r="B13">
        <v>11</v>
      </c>
      <c r="C13" s="29">
        <v>8</v>
      </c>
      <c r="D13" s="29">
        <v>0</v>
      </c>
      <c r="E13" s="15"/>
      <c r="F13">
        <v>11</v>
      </c>
      <c r="G13" s="29">
        <v>9</v>
      </c>
      <c r="H13" s="29">
        <v>2</v>
      </c>
      <c r="I13" s="15"/>
      <c r="J13">
        <v>11</v>
      </c>
      <c r="K13" s="29">
        <v>5</v>
      </c>
      <c r="L13" s="29">
        <v>1</v>
      </c>
      <c r="M13" s="15"/>
      <c r="N13">
        <v>11</v>
      </c>
      <c r="O13" s="29">
        <v>7</v>
      </c>
      <c r="P13" s="29">
        <v>0</v>
      </c>
      <c r="Q13" s="15"/>
      <c r="R13">
        <v>11</v>
      </c>
      <c r="S13" s="29">
        <v>6</v>
      </c>
      <c r="T13" s="29">
        <v>1</v>
      </c>
      <c r="U13" s="15"/>
      <c r="V13">
        <v>11</v>
      </c>
      <c r="W13" s="29">
        <v>10</v>
      </c>
      <c r="X13" s="29">
        <v>1</v>
      </c>
      <c r="Y13" s="15"/>
    </row>
    <row r="14" spans="1:25" x14ac:dyDescent="0.25">
      <c r="A14" s="129"/>
      <c r="B14">
        <v>12</v>
      </c>
      <c r="C14" s="29">
        <v>15</v>
      </c>
      <c r="D14" s="29">
        <v>0</v>
      </c>
      <c r="E14" s="15"/>
      <c r="F14">
        <v>12</v>
      </c>
      <c r="G14" s="29">
        <v>6</v>
      </c>
      <c r="H14" s="29">
        <v>1</v>
      </c>
      <c r="I14" s="15"/>
      <c r="J14">
        <v>12</v>
      </c>
      <c r="K14" s="29">
        <v>7</v>
      </c>
      <c r="L14" s="29">
        <v>2</v>
      </c>
      <c r="M14" s="15"/>
      <c r="N14">
        <v>12</v>
      </c>
      <c r="O14" s="29">
        <v>7</v>
      </c>
      <c r="P14" s="29">
        <v>0</v>
      </c>
      <c r="Q14" s="15"/>
      <c r="R14">
        <v>12</v>
      </c>
      <c r="S14" s="29">
        <v>7</v>
      </c>
      <c r="T14" s="29">
        <v>2</v>
      </c>
      <c r="U14" s="15"/>
      <c r="V14">
        <v>12</v>
      </c>
      <c r="W14" s="29">
        <v>4</v>
      </c>
      <c r="X14" s="29">
        <v>0</v>
      </c>
      <c r="Y14" s="15"/>
    </row>
    <row r="15" spans="1:25" x14ac:dyDescent="0.25">
      <c r="A15" s="129"/>
      <c r="B15">
        <v>13</v>
      </c>
      <c r="C15" s="29">
        <v>6</v>
      </c>
      <c r="D15" s="29">
        <v>0</v>
      </c>
      <c r="E15" s="15"/>
      <c r="F15">
        <v>13</v>
      </c>
      <c r="G15" s="29">
        <v>7</v>
      </c>
      <c r="H15" s="29">
        <v>1</v>
      </c>
      <c r="I15" s="15"/>
      <c r="J15">
        <v>13</v>
      </c>
      <c r="K15" s="29">
        <v>7</v>
      </c>
      <c r="L15" s="29">
        <v>1</v>
      </c>
      <c r="M15" s="15"/>
      <c r="N15">
        <v>13</v>
      </c>
      <c r="O15" s="29">
        <v>7</v>
      </c>
      <c r="P15" s="29">
        <v>0</v>
      </c>
      <c r="Q15" s="15"/>
      <c r="R15">
        <v>13</v>
      </c>
      <c r="S15" s="29">
        <v>4</v>
      </c>
      <c r="T15" s="29">
        <v>1</v>
      </c>
      <c r="U15" s="15"/>
      <c r="V15">
        <v>13</v>
      </c>
      <c r="W15" s="29">
        <v>10</v>
      </c>
      <c r="X15" s="29">
        <v>0</v>
      </c>
      <c r="Y15" s="15"/>
    </row>
    <row r="16" spans="1:25" x14ac:dyDescent="0.25">
      <c r="A16" s="129"/>
      <c r="B16">
        <v>14</v>
      </c>
      <c r="C16" s="29">
        <v>11</v>
      </c>
      <c r="D16" s="29">
        <v>1</v>
      </c>
      <c r="E16" s="15"/>
      <c r="F16">
        <v>14</v>
      </c>
      <c r="G16" s="29">
        <v>5</v>
      </c>
      <c r="H16" s="29">
        <v>3</v>
      </c>
      <c r="I16" s="15"/>
      <c r="J16">
        <v>14</v>
      </c>
      <c r="K16" s="29">
        <v>7</v>
      </c>
      <c r="L16" s="29">
        <v>0</v>
      </c>
      <c r="M16" s="15"/>
      <c r="N16">
        <v>14</v>
      </c>
      <c r="O16" s="29">
        <v>9</v>
      </c>
      <c r="P16" s="29">
        <v>1</v>
      </c>
      <c r="Q16" s="15"/>
      <c r="R16">
        <v>14</v>
      </c>
      <c r="S16" s="29">
        <v>5</v>
      </c>
      <c r="T16" s="29">
        <v>0</v>
      </c>
      <c r="U16" s="15"/>
      <c r="V16">
        <v>14</v>
      </c>
      <c r="W16" s="29">
        <v>11</v>
      </c>
      <c r="X16" s="29">
        <v>0</v>
      </c>
      <c r="Y16" s="15"/>
    </row>
    <row r="17" spans="1:25" x14ac:dyDescent="0.25">
      <c r="A17" s="129"/>
      <c r="B17">
        <v>15</v>
      </c>
      <c r="C17" s="29">
        <v>13</v>
      </c>
      <c r="D17" s="29">
        <v>0</v>
      </c>
      <c r="E17" s="15"/>
      <c r="F17">
        <v>15</v>
      </c>
      <c r="G17" s="29">
        <v>6</v>
      </c>
      <c r="H17" s="29">
        <v>1</v>
      </c>
      <c r="I17" s="15"/>
      <c r="J17">
        <v>15</v>
      </c>
      <c r="K17" s="29">
        <v>6</v>
      </c>
      <c r="L17" s="29">
        <v>0</v>
      </c>
      <c r="M17" s="15"/>
      <c r="N17">
        <v>15</v>
      </c>
      <c r="O17" s="29">
        <v>5</v>
      </c>
      <c r="P17" s="29">
        <v>0</v>
      </c>
      <c r="Q17" s="15"/>
      <c r="R17">
        <v>15</v>
      </c>
      <c r="S17" s="29">
        <v>5</v>
      </c>
      <c r="T17" s="29">
        <v>2</v>
      </c>
      <c r="U17" s="15"/>
      <c r="V17">
        <v>15</v>
      </c>
      <c r="W17" s="29">
        <v>12</v>
      </c>
      <c r="X17" s="29">
        <v>2</v>
      </c>
      <c r="Y17" s="15"/>
    </row>
    <row r="18" spans="1:25" x14ac:dyDescent="0.25">
      <c r="A18" s="129"/>
      <c r="B18">
        <v>16</v>
      </c>
      <c r="C18" s="29">
        <v>11</v>
      </c>
      <c r="D18" s="29">
        <v>0</v>
      </c>
      <c r="E18" s="15"/>
      <c r="F18">
        <v>16</v>
      </c>
      <c r="G18" s="29">
        <v>5</v>
      </c>
      <c r="H18" s="29">
        <v>1</v>
      </c>
      <c r="I18" s="15"/>
      <c r="J18">
        <v>16</v>
      </c>
      <c r="K18" s="29">
        <v>9</v>
      </c>
      <c r="L18" s="29">
        <v>0</v>
      </c>
      <c r="M18" s="15"/>
      <c r="N18">
        <v>16</v>
      </c>
      <c r="O18" s="29">
        <v>8</v>
      </c>
      <c r="P18" s="29">
        <v>0</v>
      </c>
      <c r="Q18" s="15"/>
      <c r="R18">
        <v>16</v>
      </c>
      <c r="S18" s="29">
        <v>6</v>
      </c>
      <c r="T18" s="29">
        <v>2</v>
      </c>
      <c r="U18" s="15"/>
      <c r="V18">
        <v>16</v>
      </c>
      <c r="W18" s="29">
        <v>11</v>
      </c>
      <c r="X18" s="29">
        <v>1</v>
      </c>
      <c r="Y18" s="15"/>
    </row>
    <row r="19" spans="1:25" x14ac:dyDescent="0.25">
      <c r="A19" s="129"/>
      <c r="B19">
        <v>17</v>
      </c>
      <c r="C19" s="29">
        <v>7</v>
      </c>
      <c r="D19" s="29">
        <v>1</v>
      </c>
      <c r="E19" s="15"/>
      <c r="F19">
        <v>17</v>
      </c>
      <c r="G19" s="29">
        <v>6</v>
      </c>
      <c r="H19" s="29">
        <v>2</v>
      </c>
      <c r="I19" s="15"/>
      <c r="J19">
        <v>17</v>
      </c>
      <c r="K19" s="29">
        <v>4</v>
      </c>
      <c r="L19" s="29">
        <v>1</v>
      </c>
      <c r="M19" s="15"/>
      <c r="N19">
        <v>17</v>
      </c>
      <c r="O19" s="29">
        <v>8</v>
      </c>
      <c r="P19" s="29">
        <v>1</v>
      </c>
      <c r="Q19" s="15"/>
      <c r="R19">
        <v>17</v>
      </c>
      <c r="S19" s="29">
        <v>4</v>
      </c>
      <c r="T19" s="29">
        <v>1</v>
      </c>
      <c r="U19" s="15"/>
      <c r="V19">
        <v>17</v>
      </c>
      <c r="W19" s="29">
        <v>5</v>
      </c>
      <c r="X19" s="29">
        <v>1</v>
      </c>
      <c r="Y19" s="15"/>
    </row>
    <row r="20" spans="1:25" x14ac:dyDescent="0.25">
      <c r="A20" s="129"/>
      <c r="B20">
        <v>18</v>
      </c>
      <c r="C20" s="29">
        <v>5</v>
      </c>
      <c r="D20" s="29">
        <v>1</v>
      </c>
      <c r="E20" s="15"/>
      <c r="F20">
        <v>18</v>
      </c>
      <c r="G20" s="29">
        <v>6</v>
      </c>
      <c r="H20" s="29">
        <v>1</v>
      </c>
      <c r="I20" s="15"/>
      <c r="J20">
        <v>18</v>
      </c>
      <c r="K20" s="29">
        <v>9</v>
      </c>
      <c r="L20" s="29">
        <v>0</v>
      </c>
      <c r="M20" s="15"/>
      <c r="N20">
        <v>18</v>
      </c>
      <c r="O20" s="29">
        <v>6</v>
      </c>
      <c r="P20" s="29">
        <v>0</v>
      </c>
      <c r="Q20" s="15"/>
      <c r="R20">
        <v>18</v>
      </c>
      <c r="S20" s="29">
        <v>7</v>
      </c>
      <c r="T20" s="29">
        <v>2</v>
      </c>
      <c r="U20" s="15"/>
      <c r="V20">
        <v>18</v>
      </c>
      <c r="W20" s="29">
        <v>9</v>
      </c>
      <c r="X20" s="29">
        <v>0</v>
      </c>
      <c r="Y20" s="15"/>
    </row>
    <row r="21" spans="1:25" x14ac:dyDescent="0.25">
      <c r="A21" s="129"/>
      <c r="B21">
        <v>19</v>
      </c>
      <c r="C21" s="29">
        <v>8</v>
      </c>
      <c r="D21" s="29">
        <v>1</v>
      </c>
      <c r="E21" s="15"/>
      <c r="F21">
        <v>19</v>
      </c>
      <c r="G21" s="29">
        <v>7</v>
      </c>
      <c r="H21" s="29">
        <v>0</v>
      </c>
      <c r="I21" s="15"/>
      <c r="J21">
        <v>19</v>
      </c>
      <c r="K21" s="29">
        <v>5</v>
      </c>
      <c r="L21" s="29">
        <v>1</v>
      </c>
      <c r="M21" s="15"/>
      <c r="N21">
        <v>19</v>
      </c>
      <c r="O21" s="29">
        <v>5</v>
      </c>
      <c r="P21" s="29">
        <v>1</v>
      </c>
      <c r="Q21" s="15"/>
      <c r="R21">
        <v>19</v>
      </c>
      <c r="S21" s="29">
        <v>6</v>
      </c>
      <c r="T21" s="29">
        <v>3</v>
      </c>
      <c r="U21" s="15"/>
      <c r="V21">
        <v>19</v>
      </c>
      <c r="W21" s="29">
        <v>12</v>
      </c>
      <c r="X21" s="29">
        <v>0</v>
      </c>
      <c r="Y21" s="15"/>
    </row>
    <row r="22" spans="1:25" x14ac:dyDescent="0.25">
      <c r="A22" s="129"/>
      <c r="B22">
        <v>20</v>
      </c>
      <c r="C22" s="29">
        <v>7</v>
      </c>
      <c r="D22" s="29">
        <v>1</v>
      </c>
      <c r="E22" s="15">
        <f>(SUM(D13:D22)/SUM(C13:C22))*100</f>
        <v>5.4945054945054945</v>
      </c>
      <c r="F22">
        <v>20</v>
      </c>
      <c r="G22" s="29">
        <v>7</v>
      </c>
      <c r="H22" s="29">
        <v>0</v>
      </c>
      <c r="I22" s="15">
        <f>(SUM(H13:H22)/SUM(G13:G22))*100</f>
        <v>18.75</v>
      </c>
      <c r="J22">
        <v>20</v>
      </c>
      <c r="K22" s="29">
        <v>5</v>
      </c>
      <c r="L22" s="29">
        <v>1</v>
      </c>
      <c r="M22" s="15">
        <f>(SUM(L13:L22)/SUM(K13:K22))*100</f>
        <v>10.9375</v>
      </c>
      <c r="N22">
        <v>20</v>
      </c>
      <c r="O22" s="29">
        <v>5</v>
      </c>
      <c r="P22" s="29">
        <v>2</v>
      </c>
      <c r="Q22" s="15">
        <f>(SUM(P13:P22)/SUM(O13:O22))*100</f>
        <v>7.4626865671641784</v>
      </c>
      <c r="R22">
        <v>20</v>
      </c>
      <c r="S22" s="29">
        <v>8</v>
      </c>
      <c r="T22" s="29">
        <v>2</v>
      </c>
      <c r="U22" s="15">
        <f>(SUM(T13:T22)/SUM(S13:S22))*100</f>
        <v>27.586206896551722</v>
      </c>
      <c r="V22">
        <v>20</v>
      </c>
      <c r="W22" s="29">
        <v>14</v>
      </c>
      <c r="X22" s="29">
        <v>0</v>
      </c>
      <c r="Y22" s="15">
        <f>(SUM(X13:X22)/SUM(W13:W22))*100</f>
        <v>5.1020408163265305</v>
      </c>
    </row>
    <row r="23" spans="1:25" x14ac:dyDescent="0.25">
      <c r="A23" s="129" t="s">
        <v>8</v>
      </c>
      <c r="B23">
        <v>21</v>
      </c>
      <c r="C23" s="29">
        <v>5</v>
      </c>
      <c r="D23" s="29">
        <v>2</v>
      </c>
      <c r="E23" s="15"/>
      <c r="F23">
        <v>21</v>
      </c>
      <c r="G23" s="29">
        <v>5</v>
      </c>
      <c r="H23" s="29">
        <v>1</v>
      </c>
      <c r="I23" s="15"/>
      <c r="J23">
        <v>21</v>
      </c>
      <c r="K23" s="29">
        <v>5</v>
      </c>
      <c r="L23" s="29">
        <v>1</v>
      </c>
      <c r="M23" s="15"/>
      <c r="N23">
        <v>21</v>
      </c>
      <c r="O23" s="29">
        <v>5</v>
      </c>
      <c r="P23" s="29">
        <v>1</v>
      </c>
      <c r="Q23" s="15"/>
      <c r="R23">
        <v>21</v>
      </c>
      <c r="S23" s="29">
        <v>5</v>
      </c>
      <c r="T23" s="29">
        <v>1</v>
      </c>
      <c r="U23" s="15"/>
      <c r="V23">
        <v>21</v>
      </c>
      <c r="W23" s="29">
        <v>10</v>
      </c>
      <c r="X23" s="29">
        <v>1</v>
      </c>
      <c r="Y23" s="15"/>
    </row>
    <row r="24" spans="1:25" x14ac:dyDescent="0.25">
      <c r="A24" s="129"/>
      <c r="B24">
        <v>22</v>
      </c>
      <c r="C24" s="29">
        <v>8</v>
      </c>
      <c r="D24" s="29">
        <v>1</v>
      </c>
      <c r="E24" s="15"/>
      <c r="F24">
        <v>22</v>
      </c>
      <c r="G24" s="29">
        <v>7</v>
      </c>
      <c r="H24" s="29">
        <v>1</v>
      </c>
      <c r="I24" s="15"/>
      <c r="J24">
        <v>22</v>
      </c>
      <c r="K24" s="29">
        <v>4</v>
      </c>
      <c r="L24" s="29">
        <v>0</v>
      </c>
      <c r="M24" s="15"/>
      <c r="N24">
        <v>22</v>
      </c>
      <c r="O24" s="29">
        <v>4</v>
      </c>
      <c r="P24" s="29">
        <v>0</v>
      </c>
      <c r="Q24" s="15"/>
      <c r="R24">
        <v>22</v>
      </c>
      <c r="S24" s="29">
        <v>7</v>
      </c>
      <c r="T24" s="29">
        <v>2</v>
      </c>
      <c r="U24" s="15"/>
      <c r="V24">
        <v>22</v>
      </c>
      <c r="W24" s="29">
        <v>5</v>
      </c>
      <c r="X24" s="29">
        <v>1</v>
      </c>
      <c r="Y24" s="15"/>
    </row>
    <row r="25" spans="1:25" x14ac:dyDescent="0.25">
      <c r="A25" s="129"/>
      <c r="B25">
        <v>23</v>
      </c>
      <c r="C25" s="29">
        <v>5</v>
      </c>
      <c r="D25" s="29">
        <v>2</v>
      </c>
      <c r="E25" s="15"/>
      <c r="F25">
        <v>23</v>
      </c>
      <c r="G25" s="29">
        <v>4</v>
      </c>
      <c r="H25" s="29">
        <v>1</v>
      </c>
      <c r="I25" s="15"/>
      <c r="J25">
        <v>23</v>
      </c>
      <c r="K25" s="29">
        <v>6</v>
      </c>
      <c r="L25" s="29">
        <v>0</v>
      </c>
      <c r="M25" s="15"/>
      <c r="N25">
        <v>23</v>
      </c>
      <c r="O25" s="29">
        <v>9</v>
      </c>
      <c r="P25" s="29">
        <v>1</v>
      </c>
      <c r="Q25" s="15"/>
      <c r="R25">
        <v>23</v>
      </c>
      <c r="S25" s="29">
        <v>5</v>
      </c>
      <c r="T25" s="29">
        <v>2</v>
      </c>
      <c r="U25" s="15"/>
      <c r="V25">
        <v>23</v>
      </c>
      <c r="W25" s="29">
        <v>5</v>
      </c>
      <c r="X25" s="29">
        <v>1</v>
      </c>
      <c r="Y25" s="15"/>
    </row>
    <row r="26" spans="1:25" x14ac:dyDescent="0.25">
      <c r="A26" s="129"/>
      <c r="B26">
        <v>24</v>
      </c>
      <c r="C26" s="29">
        <v>6</v>
      </c>
      <c r="D26" s="29">
        <v>1</v>
      </c>
      <c r="E26" s="15"/>
      <c r="F26">
        <v>24</v>
      </c>
      <c r="G26" s="29">
        <v>4</v>
      </c>
      <c r="H26" s="29">
        <v>2</v>
      </c>
      <c r="I26" s="15"/>
      <c r="J26">
        <v>24</v>
      </c>
      <c r="K26" s="29">
        <v>5</v>
      </c>
      <c r="L26" s="29">
        <v>1</v>
      </c>
      <c r="M26" s="15"/>
      <c r="N26">
        <v>24</v>
      </c>
      <c r="O26" s="29">
        <v>8</v>
      </c>
      <c r="P26" s="29">
        <v>0</v>
      </c>
      <c r="Q26" s="15"/>
      <c r="R26">
        <v>24</v>
      </c>
      <c r="S26" s="29">
        <v>10</v>
      </c>
      <c r="T26" s="29">
        <v>3</v>
      </c>
      <c r="U26" s="15"/>
      <c r="V26">
        <v>24</v>
      </c>
      <c r="W26" s="29">
        <v>7</v>
      </c>
      <c r="X26" s="29">
        <v>0</v>
      </c>
      <c r="Y26" s="15"/>
    </row>
    <row r="27" spans="1:25" x14ac:dyDescent="0.25">
      <c r="A27" s="129"/>
      <c r="B27">
        <v>25</v>
      </c>
      <c r="C27" s="29">
        <v>7</v>
      </c>
      <c r="D27" s="29">
        <v>0</v>
      </c>
      <c r="E27" s="15"/>
      <c r="F27">
        <v>25</v>
      </c>
      <c r="G27" s="29">
        <v>5</v>
      </c>
      <c r="H27" s="29">
        <v>1</v>
      </c>
      <c r="I27" s="15"/>
      <c r="J27">
        <v>25</v>
      </c>
      <c r="K27" s="29">
        <v>8</v>
      </c>
      <c r="L27" s="29">
        <v>0</v>
      </c>
      <c r="M27" s="15"/>
      <c r="N27">
        <v>25</v>
      </c>
      <c r="O27" s="29">
        <v>13</v>
      </c>
      <c r="P27" s="29">
        <v>1</v>
      </c>
      <c r="Q27" s="15"/>
      <c r="R27">
        <v>25</v>
      </c>
      <c r="S27" s="29">
        <v>7</v>
      </c>
      <c r="T27" s="29">
        <v>1</v>
      </c>
      <c r="U27" s="15"/>
      <c r="V27">
        <v>25</v>
      </c>
      <c r="W27" s="29">
        <v>8</v>
      </c>
      <c r="X27" s="29">
        <v>0</v>
      </c>
      <c r="Y27" s="15"/>
    </row>
    <row r="28" spans="1:25" x14ac:dyDescent="0.25">
      <c r="A28" s="129"/>
      <c r="B28">
        <v>26</v>
      </c>
      <c r="C28" s="29">
        <v>7</v>
      </c>
      <c r="D28" s="29">
        <v>1</v>
      </c>
      <c r="E28" s="15"/>
      <c r="F28">
        <v>26</v>
      </c>
      <c r="G28" s="29">
        <v>7</v>
      </c>
      <c r="H28" s="29">
        <v>1</v>
      </c>
      <c r="I28" s="15"/>
      <c r="J28">
        <v>26</v>
      </c>
      <c r="K28" s="29">
        <v>4</v>
      </c>
      <c r="L28" s="29">
        <v>1</v>
      </c>
      <c r="M28" s="15"/>
      <c r="N28">
        <v>26</v>
      </c>
      <c r="O28" s="29">
        <v>6</v>
      </c>
      <c r="P28" s="29">
        <v>0</v>
      </c>
      <c r="Q28" s="15"/>
      <c r="R28">
        <v>26</v>
      </c>
      <c r="S28" s="29">
        <v>11</v>
      </c>
      <c r="T28" s="29">
        <v>3</v>
      </c>
      <c r="U28" s="15"/>
      <c r="V28">
        <v>26</v>
      </c>
      <c r="W28" s="29">
        <v>7</v>
      </c>
      <c r="X28" s="29">
        <v>2</v>
      </c>
      <c r="Y28" s="15"/>
    </row>
    <row r="29" spans="1:25" x14ac:dyDescent="0.25">
      <c r="A29" s="129"/>
      <c r="B29">
        <v>27</v>
      </c>
      <c r="C29" s="29">
        <v>5</v>
      </c>
      <c r="D29" s="29">
        <v>0</v>
      </c>
      <c r="E29" s="15"/>
      <c r="F29">
        <v>27</v>
      </c>
      <c r="G29" s="29">
        <v>8</v>
      </c>
      <c r="H29" s="29">
        <v>2</v>
      </c>
      <c r="I29" s="15"/>
      <c r="J29">
        <v>27</v>
      </c>
      <c r="K29" s="29">
        <v>7</v>
      </c>
      <c r="L29" s="29">
        <v>0</v>
      </c>
      <c r="M29" s="15"/>
      <c r="N29">
        <v>27</v>
      </c>
      <c r="O29" s="29">
        <v>5</v>
      </c>
      <c r="P29" s="29">
        <v>1</v>
      </c>
      <c r="Q29" s="15"/>
      <c r="R29">
        <v>27</v>
      </c>
      <c r="S29" s="29">
        <v>4</v>
      </c>
      <c r="T29" s="29">
        <v>1</v>
      </c>
      <c r="U29" s="15"/>
      <c r="V29">
        <v>27</v>
      </c>
      <c r="W29" s="29">
        <v>5</v>
      </c>
      <c r="X29" s="29">
        <v>0</v>
      </c>
      <c r="Y29" s="15"/>
    </row>
    <row r="30" spans="1:25" x14ac:dyDescent="0.25">
      <c r="A30" s="129"/>
      <c r="B30">
        <v>28</v>
      </c>
      <c r="C30" s="29">
        <v>5</v>
      </c>
      <c r="D30" s="29">
        <v>0</v>
      </c>
      <c r="E30" s="15"/>
      <c r="F30">
        <v>28</v>
      </c>
      <c r="G30" s="29">
        <v>7</v>
      </c>
      <c r="H30" s="29">
        <v>1</v>
      </c>
      <c r="I30" s="15"/>
      <c r="J30">
        <v>28</v>
      </c>
      <c r="K30" s="29">
        <v>14</v>
      </c>
      <c r="L30" s="29">
        <v>2</v>
      </c>
      <c r="M30" s="15"/>
      <c r="N30">
        <v>28</v>
      </c>
      <c r="O30" s="29">
        <v>3</v>
      </c>
      <c r="P30" s="29">
        <v>0</v>
      </c>
      <c r="Q30" s="15"/>
      <c r="R30">
        <v>28</v>
      </c>
      <c r="S30" s="29">
        <v>5</v>
      </c>
      <c r="T30" s="29">
        <v>3</v>
      </c>
      <c r="U30" s="15"/>
      <c r="V30">
        <v>28</v>
      </c>
      <c r="W30" s="29">
        <v>6</v>
      </c>
      <c r="X30" s="29">
        <v>0</v>
      </c>
      <c r="Y30" s="15"/>
    </row>
    <row r="31" spans="1:25" x14ac:dyDescent="0.25">
      <c r="A31" s="129"/>
      <c r="B31">
        <v>29</v>
      </c>
      <c r="C31" s="29">
        <v>5</v>
      </c>
      <c r="D31" s="29">
        <v>0</v>
      </c>
      <c r="E31" s="15"/>
      <c r="F31">
        <v>29</v>
      </c>
      <c r="G31" s="29">
        <v>7</v>
      </c>
      <c r="H31" s="29">
        <v>2</v>
      </c>
      <c r="I31" s="15"/>
      <c r="J31">
        <v>29</v>
      </c>
      <c r="K31" s="29">
        <v>8</v>
      </c>
      <c r="L31" s="29">
        <v>1</v>
      </c>
      <c r="M31" s="15"/>
      <c r="N31">
        <v>29</v>
      </c>
      <c r="O31" s="29">
        <v>4</v>
      </c>
      <c r="P31" s="29">
        <v>0</v>
      </c>
      <c r="Q31" s="15"/>
      <c r="R31">
        <v>29</v>
      </c>
      <c r="S31" s="29">
        <v>6</v>
      </c>
      <c r="T31" s="29">
        <v>3</v>
      </c>
      <c r="U31" s="15"/>
      <c r="V31">
        <v>29</v>
      </c>
      <c r="W31" s="29">
        <v>8</v>
      </c>
      <c r="X31" s="29">
        <v>2</v>
      </c>
      <c r="Y31" s="15"/>
    </row>
    <row r="32" spans="1:25" x14ac:dyDescent="0.25">
      <c r="A32" s="129"/>
      <c r="B32">
        <v>30</v>
      </c>
      <c r="C32" s="29">
        <v>4</v>
      </c>
      <c r="D32" s="29">
        <v>0</v>
      </c>
      <c r="E32" s="15">
        <f>(SUM(D23:D32)/SUM(C23:C32))*100</f>
        <v>12.280701754385964</v>
      </c>
      <c r="F32">
        <v>30</v>
      </c>
      <c r="G32" s="29">
        <v>7</v>
      </c>
      <c r="H32" s="29">
        <v>2</v>
      </c>
      <c r="I32" s="15">
        <f>(SUM(H23:H32)/SUM(G23:G32))*100</f>
        <v>22.950819672131146</v>
      </c>
      <c r="J32">
        <v>30</v>
      </c>
      <c r="K32" s="29">
        <v>5</v>
      </c>
      <c r="L32" s="29">
        <v>0</v>
      </c>
      <c r="M32" s="15">
        <f>(SUM(L23:L32)/SUM(K23:K32))*100</f>
        <v>9.0909090909090917</v>
      </c>
      <c r="N32">
        <v>30</v>
      </c>
      <c r="O32" s="29">
        <v>7</v>
      </c>
      <c r="P32" s="29">
        <v>1</v>
      </c>
      <c r="Q32" s="15">
        <f>(SUM(P23:P32)/SUM(O23:O32))*100</f>
        <v>7.8125</v>
      </c>
      <c r="R32">
        <v>30</v>
      </c>
      <c r="S32" s="29">
        <v>7</v>
      </c>
      <c r="T32" s="29">
        <v>3</v>
      </c>
      <c r="U32" s="15">
        <f>(SUM(T23:T32)/SUM(S23:S32))*100</f>
        <v>32.835820895522389</v>
      </c>
      <c r="V32">
        <v>30</v>
      </c>
      <c r="W32" s="29">
        <v>4</v>
      </c>
      <c r="X32" s="29">
        <v>0</v>
      </c>
      <c r="Y32" s="15">
        <f>(SUM(X23:X32)/SUM(W23:W32))*100</f>
        <v>10.76923076923077</v>
      </c>
    </row>
    <row r="33" spans="2:25" x14ac:dyDescent="0.25">
      <c r="B33" s="90" t="s">
        <v>46</v>
      </c>
      <c r="C33" s="90">
        <f>SUM(C3:C32)</f>
        <v>228</v>
      </c>
      <c r="D33" s="90">
        <f>SUM(D3:D32)</f>
        <v>18</v>
      </c>
      <c r="E33" s="90"/>
      <c r="F33" s="90"/>
      <c r="G33" s="90">
        <f>SUM(G3:G32)</f>
        <v>189</v>
      </c>
      <c r="H33" s="90">
        <f>SUM(H3:H32)</f>
        <v>41</v>
      </c>
      <c r="I33" s="90"/>
      <c r="K33" s="90">
        <f>SUM(K3:K32)</f>
        <v>188</v>
      </c>
      <c r="L33" s="90">
        <f>SUM(L3:L32)</f>
        <v>19</v>
      </c>
      <c r="M33" s="90"/>
      <c r="O33" s="90">
        <f>SUM(O3:O32)</f>
        <v>192</v>
      </c>
      <c r="P33" s="90">
        <f>SUM(P3:P32)</f>
        <v>14</v>
      </c>
      <c r="Q33" s="90"/>
      <c r="S33" s="90">
        <f>SUM(S3:S32)</f>
        <v>187</v>
      </c>
      <c r="T33" s="90">
        <f>SUM(T3:T32)</f>
        <v>59</v>
      </c>
      <c r="U33" s="90"/>
      <c r="W33" s="90">
        <f>SUM(W3:W32)</f>
        <v>231</v>
      </c>
      <c r="X33" s="90">
        <f>SUM(X3:X32)</f>
        <v>19</v>
      </c>
      <c r="Y33" s="90"/>
    </row>
    <row r="34" spans="2:25" x14ac:dyDescent="0.25">
      <c r="B34" s="91" t="s">
        <v>47</v>
      </c>
      <c r="C34" s="92"/>
      <c r="D34" s="92"/>
      <c r="E34" s="92">
        <f>AVERAGE(E12,E22,E32)</f>
        <v>8.4250690829638195</v>
      </c>
      <c r="F34" s="92"/>
      <c r="G34" s="92"/>
      <c r="H34" s="92"/>
      <c r="I34" s="92">
        <f>AVERAGE(I12,I22,I32)</f>
        <v>21.712773224043715</v>
      </c>
      <c r="J34" s="92"/>
      <c r="K34" s="92"/>
      <c r="L34" s="92"/>
      <c r="M34" s="92">
        <f>AVERAGE(M12,M22,M32)</f>
        <v>10.12441222570533</v>
      </c>
      <c r="N34" s="90"/>
      <c r="O34" s="92"/>
      <c r="P34" s="92"/>
      <c r="Q34" s="92">
        <f>AVERAGE(Q12,Q22,Q32)</f>
        <v>7.2775212054481697</v>
      </c>
      <c r="R34" s="92"/>
      <c r="S34" s="92"/>
      <c r="T34" s="92"/>
      <c r="U34" s="92">
        <f>AVERAGE(U12,U22,U32)</f>
        <v>31.430998511336529</v>
      </c>
      <c r="V34" s="92"/>
      <c r="W34" s="92"/>
      <c r="X34" s="92"/>
      <c r="Y34" s="92">
        <f>AVERAGE(Y12,Y22,Y32)</f>
        <v>8.7217964108720398</v>
      </c>
    </row>
    <row r="35" spans="2:25" x14ac:dyDescent="0.25">
      <c r="B35" s="91" t="s">
        <v>10</v>
      </c>
      <c r="C35" s="93"/>
      <c r="D35" s="93"/>
      <c r="E35" s="93">
        <f>STDEVP(E12:E32)</f>
        <v>2.8466271885157433</v>
      </c>
      <c r="F35" s="91"/>
      <c r="G35" s="93"/>
      <c r="H35" s="93"/>
      <c r="I35" s="93">
        <f>STDEVP(I12:I32)</f>
        <v>2.1043975096951031</v>
      </c>
      <c r="J35" s="91"/>
      <c r="K35" s="93"/>
      <c r="L35" s="93"/>
      <c r="M35" s="93">
        <f>STDEVP(M12:M32)</f>
        <v>0.76981023408070015</v>
      </c>
      <c r="N35" s="90"/>
      <c r="O35" s="93"/>
      <c r="P35" s="93"/>
      <c r="Q35" s="93">
        <f>STDEVP(Q12:Q32)</f>
        <v>0.52886549254237647</v>
      </c>
      <c r="R35" s="91"/>
      <c r="S35" s="93"/>
      <c r="T35" s="93"/>
      <c r="U35" s="93">
        <f>STDEVP(U12:U32)</f>
        <v>2.7513268519327689</v>
      </c>
      <c r="V35" s="91"/>
      <c r="W35" s="93"/>
      <c r="X35" s="93"/>
      <c r="Y35" s="93">
        <f>STDEVP(Y12:Y32)</f>
        <v>2.5668925497440989</v>
      </c>
    </row>
    <row r="36" spans="2:25" x14ac:dyDescent="0.25">
      <c r="B36" s="91"/>
      <c r="C36" s="91"/>
      <c r="D36" s="91"/>
      <c r="E36" s="91"/>
      <c r="F36" s="91"/>
      <c r="G36" s="19"/>
      <c r="H36" s="19"/>
      <c r="I36" s="19"/>
      <c r="J36" s="19"/>
      <c r="K36" s="19"/>
      <c r="L36" s="19"/>
      <c r="M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2:25" x14ac:dyDescent="0.25">
      <c r="B37" s="91"/>
      <c r="C37" s="91"/>
      <c r="D37" s="91"/>
      <c r="E37" s="91"/>
      <c r="F37" s="91"/>
      <c r="G37" s="19"/>
      <c r="H37" s="19"/>
      <c r="I37" s="19"/>
      <c r="J37" s="19"/>
      <c r="K37" s="19"/>
      <c r="L37" s="19"/>
      <c r="M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2:25" x14ac:dyDescent="0.25">
      <c r="B38" s="94"/>
      <c r="C38" s="130" t="s">
        <v>5</v>
      </c>
      <c r="D38" s="130"/>
      <c r="E38" s="131" t="s">
        <v>48</v>
      </c>
      <c r="F38" s="131"/>
      <c r="G38" s="132" t="s">
        <v>3</v>
      </c>
      <c r="H38" s="132"/>
      <c r="I38" s="19"/>
      <c r="J38" s="19"/>
      <c r="K38" s="19"/>
      <c r="L38" s="19"/>
      <c r="M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2:25" x14ac:dyDescent="0.25">
      <c r="B39" s="94"/>
      <c r="C39" s="95" t="s">
        <v>49</v>
      </c>
      <c r="D39" s="96" t="s">
        <v>40</v>
      </c>
      <c r="E39" s="97" t="s">
        <v>49</v>
      </c>
      <c r="F39" s="98" t="s">
        <v>40</v>
      </c>
      <c r="G39" s="99" t="s">
        <v>49</v>
      </c>
      <c r="H39" s="100" t="s">
        <v>40</v>
      </c>
      <c r="I39" s="19"/>
      <c r="L39" s="19"/>
      <c r="M39" s="15"/>
      <c r="N39" s="15"/>
      <c r="O39" s="15"/>
      <c r="P39" s="90"/>
      <c r="Q39" s="19"/>
      <c r="R39" s="19"/>
      <c r="S39" s="19"/>
      <c r="T39" s="19"/>
      <c r="U39" s="19"/>
      <c r="V39" s="19"/>
      <c r="W39" s="19"/>
      <c r="X39" s="19"/>
      <c r="Y39" s="19"/>
    </row>
    <row r="40" spans="2:25" x14ac:dyDescent="0.25">
      <c r="B40" s="91" t="s">
        <v>50</v>
      </c>
      <c r="C40" s="101">
        <f>E34</f>
        <v>8.4250690829638195</v>
      </c>
      <c r="D40" s="101">
        <f>Q34</f>
        <v>7.2775212054481697</v>
      </c>
      <c r="E40" s="102">
        <f>I34</f>
        <v>21.712773224043715</v>
      </c>
      <c r="F40" s="102">
        <f>U34</f>
        <v>31.430998511336529</v>
      </c>
      <c r="G40" s="103">
        <f>M34</f>
        <v>10.12441222570533</v>
      </c>
      <c r="H40" s="103">
        <f>Y34</f>
        <v>8.7217964108720398</v>
      </c>
      <c r="I40" s="19"/>
      <c r="L40" s="19"/>
      <c r="M40" s="19"/>
      <c r="N40" s="15"/>
      <c r="O40" s="15"/>
      <c r="P40" s="90"/>
      <c r="Q40" s="19"/>
      <c r="R40" s="19"/>
      <c r="S40" s="19"/>
      <c r="T40" s="19"/>
      <c r="U40" s="19"/>
      <c r="V40" s="19"/>
      <c r="W40" s="19"/>
      <c r="X40" s="19"/>
      <c r="Y40" s="19"/>
    </row>
    <row r="41" spans="2:25" x14ac:dyDescent="0.25">
      <c r="B41" s="19" t="s">
        <v>10</v>
      </c>
      <c r="C41" s="101">
        <f>E35</f>
        <v>2.8466271885157433</v>
      </c>
      <c r="D41" s="101">
        <f>Q35</f>
        <v>0.52886549254237647</v>
      </c>
      <c r="E41" s="102">
        <f>I35</f>
        <v>2.1043975096951031</v>
      </c>
      <c r="F41" s="102">
        <f>U35</f>
        <v>2.7513268519327689</v>
      </c>
      <c r="G41" s="103">
        <f>M35</f>
        <v>0.76981023408070015</v>
      </c>
      <c r="H41" s="103">
        <f>Y35</f>
        <v>2.5668925497440989</v>
      </c>
      <c r="I41" s="19"/>
      <c r="K41" s="15"/>
      <c r="L41" s="19"/>
      <c r="M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2:25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2:25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2:25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5"/>
      <c r="N44" s="15"/>
      <c r="O44" s="15"/>
      <c r="P44" s="90"/>
      <c r="Q44" s="19"/>
      <c r="R44" s="19"/>
      <c r="S44" s="19" t="s">
        <v>51</v>
      </c>
      <c r="T44" s="19" t="s">
        <v>10</v>
      </c>
      <c r="U44" s="19"/>
      <c r="V44" s="19"/>
      <c r="W44" s="19"/>
      <c r="X44" s="19"/>
      <c r="Y44" s="19"/>
    </row>
    <row r="45" spans="2:25" x14ac:dyDescent="0.25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 t="s">
        <v>52</v>
      </c>
      <c r="M45" s="19">
        <v>7.5</v>
      </c>
      <c r="N45" s="15">
        <v>5.49</v>
      </c>
      <c r="O45" s="15">
        <f>E32</f>
        <v>12.280701754385964</v>
      </c>
      <c r="P45" s="90"/>
      <c r="Q45" s="19"/>
      <c r="R45" s="19"/>
      <c r="S45" s="19">
        <f>AVERAGE(M45:O45)</f>
        <v>8.4235672514619875</v>
      </c>
      <c r="T45" s="19">
        <f t="shared" ref="T45" si="0">STDEVP(M45:S45)</f>
        <v>2.4665907575269714</v>
      </c>
      <c r="U45" s="19"/>
      <c r="V45" s="19"/>
      <c r="W45" s="19"/>
      <c r="X45" s="19"/>
      <c r="Y45" s="19"/>
    </row>
    <row r="46" spans="2:25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 t="s">
        <v>53</v>
      </c>
      <c r="M46" s="19">
        <f>I12</f>
        <v>23.4375</v>
      </c>
      <c r="N46">
        <f>I22</f>
        <v>18.75</v>
      </c>
      <c r="O46" s="19">
        <f>I32</f>
        <v>22.950819672131146</v>
      </c>
      <c r="P46" s="19"/>
      <c r="Q46" s="19"/>
      <c r="R46" s="19"/>
      <c r="S46" s="19">
        <f t="shared" ref="S46:S50" si="1">AVERAGE(M46:R46)</f>
        <v>21.712773224043715</v>
      </c>
      <c r="T46" s="19">
        <f>I35</f>
        <v>2.1043975096951031</v>
      </c>
      <c r="U46" s="19"/>
      <c r="V46" s="19"/>
      <c r="W46" s="19"/>
      <c r="X46" s="19"/>
      <c r="Y46" s="19"/>
    </row>
    <row r="47" spans="2:25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 t="s">
        <v>54</v>
      </c>
      <c r="M47" s="19">
        <f>M12</f>
        <v>10.344827586206897</v>
      </c>
      <c r="N47">
        <f>M22</f>
        <v>10.9375</v>
      </c>
      <c r="O47" s="19">
        <f>M32</f>
        <v>9.0909090909090917</v>
      </c>
      <c r="P47" s="19"/>
      <c r="Q47" s="19"/>
      <c r="R47" s="19"/>
      <c r="S47" s="19">
        <f t="shared" si="1"/>
        <v>10.12441222570533</v>
      </c>
      <c r="T47" s="19">
        <f>M35</f>
        <v>0.76981023408070015</v>
      </c>
      <c r="U47" s="19"/>
      <c r="V47" s="19"/>
      <c r="W47" s="19"/>
      <c r="X47" s="19"/>
      <c r="Y47" s="19"/>
    </row>
    <row r="48" spans="2:25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27" t="s">
        <v>55</v>
      </c>
      <c r="L48" s="19" t="s">
        <v>52</v>
      </c>
      <c r="M48" s="19">
        <f>Q12</f>
        <v>6.557377049180328</v>
      </c>
      <c r="N48">
        <f>Q22</f>
        <v>7.4626865671641784</v>
      </c>
      <c r="O48" s="19">
        <f>Q32</f>
        <v>7.8125</v>
      </c>
      <c r="P48" s="19"/>
      <c r="Q48" s="19"/>
      <c r="R48" s="19"/>
      <c r="S48" s="19">
        <f t="shared" si="1"/>
        <v>7.2775212054481697</v>
      </c>
      <c r="T48" s="19">
        <f>Q35</f>
        <v>0.52886549254237647</v>
      </c>
      <c r="U48" s="19"/>
      <c r="V48" s="19"/>
      <c r="W48" s="19"/>
      <c r="X48" s="19"/>
      <c r="Y48" s="19"/>
    </row>
    <row r="49" spans="2:25" x14ac:dyDescent="0.25">
      <c r="B49" s="19"/>
      <c r="C49" s="19"/>
      <c r="D49" s="19"/>
      <c r="E49" s="19"/>
      <c r="F49" s="19"/>
      <c r="G49" s="19"/>
      <c r="H49" s="19"/>
      <c r="I49" s="19"/>
      <c r="K49" s="127"/>
      <c r="L49" s="19" t="s">
        <v>53</v>
      </c>
      <c r="M49" s="19">
        <f>U12</f>
        <v>33.87096774193548</v>
      </c>
      <c r="N49">
        <f>U22</f>
        <v>27.586206896551722</v>
      </c>
      <c r="O49" s="19">
        <f>U32</f>
        <v>32.835820895522389</v>
      </c>
      <c r="P49" s="19"/>
      <c r="Q49" s="19"/>
      <c r="R49" s="19"/>
      <c r="S49" s="19">
        <f t="shared" si="1"/>
        <v>31.430998511336529</v>
      </c>
      <c r="T49" s="19">
        <f>U35</f>
        <v>2.7513268519327689</v>
      </c>
      <c r="U49" s="19"/>
      <c r="V49" s="19"/>
      <c r="W49" s="19"/>
      <c r="X49" s="19"/>
      <c r="Y49" s="19"/>
    </row>
    <row r="50" spans="2:25" x14ac:dyDescent="0.25">
      <c r="B50" s="19"/>
      <c r="C50" s="19"/>
      <c r="D50" s="19"/>
      <c r="E50" s="19"/>
      <c r="F50" s="19"/>
      <c r="G50" s="19"/>
      <c r="H50" s="19"/>
      <c r="I50" s="19"/>
      <c r="K50" s="127"/>
      <c r="L50" s="19" t="s">
        <v>54</v>
      </c>
      <c r="M50" s="19">
        <f>Y12</f>
        <v>10.294117647058822</v>
      </c>
      <c r="N50" s="19">
        <f>Y22</f>
        <v>5.1020408163265305</v>
      </c>
      <c r="O50" s="19">
        <f>Y32</f>
        <v>10.76923076923077</v>
      </c>
      <c r="P50" s="19"/>
      <c r="Q50" s="19"/>
      <c r="R50" s="19"/>
      <c r="S50" s="19">
        <f t="shared" si="1"/>
        <v>8.7217964108720398</v>
      </c>
      <c r="T50" s="19">
        <f>Y35</f>
        <v>2.5668925497440989</v>
      </c>
      <c r="U50" s="19"/>
      <c r="V50" s="19"/>
      <c r="W50" s="19"/>
      <c r="X50" s="19"/>
      <c r="Y50" s="19"/>
    </row>
    <row r="51" spans="2:25" x14ac:dyDescent="0.25">
      <c r="B51" s="19"/>
      <c r="C51" s="19"/>
      <c r="D51" s="19"/>
      <c r="E51" s="19"/>
      <c r="F51" s="19"/>
      <c r="G51" s="19"/>
      <c r="H51" s="19"/>
      <c r="I51" s="19"/>
      <c r="K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2:25" x14ac:dyDescent="0.25">
      <c r="B52" s="19"/>
      <c r="C52" s="19"/>
      <c r="D52" s="19"/>
      <c r="E52" s="19"/>
      <c r="F52" s="19"/>
      <c r="G52" s="19"/>
      <c r="H52" s="19"/>
      <c r="I52" s="19"/>
      <c r="K52" s="19" t="s">
        <v>56</v>
      </c>
      <c r="L52" s="29"/>
      <c r="M52" s="104" t="s">
        <v>40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2:25" x14ac:dyDescent="0.25">
      <c r="B53" s="19"/>
      <c r="C53" s="19"/>
      <c r="D53" s="19"/>
      <c r="E53" s="19"/>
      <c r="F53" s="19"/>
      <c r="G53" s="19"/>
      <c r="H53" s="19"/>
      <c r="I53" s="19"/>
      <c r="K53" s="19"/>
      <c r="L53" s="104" t="s">
        <v>52</v>
      </c>
      <c r="M53" s="104">
        <f>_xlfn.T.TEST(M45:O45,M48:O48,1,2)</f>
        <v>0.30283753624728593</v>
      </c>
      <c r="N53" s="19" t="s">
        <v>57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2:25" x14ac:dyDescent="0.25">
      <c r="B54" s="19"/>
      <c r="C54" s="19"/>
      <c r="D54" s="19"/>
      <c r="E54" s="19"/>
      <c r="F54" s="19"/>
      <c r="G54" s="19"/>
      <c r="H54" s="19"/>
      <c r="I54" s="19"/>
      <c r="K54" s="19"/>
      <c r="L54" s="104" t="s">
        <v>53</v>
      </c>
      <c r="M54" s="104">
        <f>_xlfn.T.TEST(M46:O46,M49:O49,1,2)</f>
        <v>8.2850423480567044E-3</v>
      </c>
      <c r="N54" s="19" t="s">
        <v>26</v>
      </c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2:25" x14ac:dyDescent="0.25">
      <c r="B55" s="19"/>
      <c r="C55" s="19"/>
      <c r="D55" s="19"/>
      <c r="E55" s="19"/>
      <c r="F55" s="19"/>
      <c r="G55" s="19"/>
      <c r="H55" s="19"/>
      <c r="I55" s="19"/>
      <c r="K55" s="19"/>
      <c r="L55" s="104" t="s">
        <v>54</v>
      </c>
      <c r="M55" s="104">
        <f>_xlfn.T.TEST(M47:R47,M50:R50,1,2)</f>
        <v>0.250137199865339</v>
      </c>
      <c r="N55" s="19" t="s">
        <v>57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2:25" x14ac:dyDescent="0.25">
      <c r="B56" s="19"/>
      <c r="C56" s="19"/>
      <c r="D56" s="19"/>
      <c r="E56" s="19"/>
      <c r="F56" s="19"/>
      <c r="G56" s="19"/>
      <c r="H56" s="19"/>
      <c r="I56" s="19"/>
      <c r="K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2:25" x14ac:dyDescent="0.25">
      <c r="B57" s="19"/>
      <c r="C57" s="19"/>
      <c r="D57" s="19"/>
      <c r="E57" s="19"/>
      <c r="F57" s="19"/>
      <c r="G57" s="19"/>
      <c r="H57" s="19"/>
      <c r="I57" s="19"/>
      <c r="K57" s="19"/>
      <c r="M57" s="104" t="s">
        <v>53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2:25" x14ac:dyDescent="0.25">
      <c r="B58" s="19"/>
      <c r="C58" s="19"/>
      <c r="D58" s="19"/>
      <c r="E58" s="19"/>
      <c r="F58" s="19"/>
      <c r="G58" s="19"/>
      <c r="H58" s="19"/>
      <c r="I58" s="19"/>
      <c r="K58" s="19"/>
      <c r="L58" s="104" t="s">
        <v>52</v>
      </c>
      <c r="M58" s="104">
        <f>_xlfn.T.TEST(M46:O46,M45:O45,1,2)</f>
        <v>3.0290762775802226E-3</v>
      </c>
      <c r="N58" s="19" t="s">
        <v>26</v>
      </c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2:25" x14ac:dyDescent="0.25">
      <c r="B59" s="19"/>
      <c r="C59" s="19"/>
      <c r="D59" s="19"/>
      <c r="E59" s="19"/>
      <c r="F59" s="19"/>
      <c r="G59" s="19"/>
      <c r="H59" s="19"/>
      <c r="I59" s="19"/>
      <c r="K59" s="19"/>
      <c r="L59" s="104" t="s">
        <v>54</v>
      </c>
      <c r="M59" s="104">
        <f>_xlfn.T.TEST(M46:R46,M47:R47,1,2)</f>
        <v>9.2959227957387905E-4</v>
      </c>
      <c r="N59" s="19" t="s">
        <v>13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2:25" x14ac:dyDescent="0.25">
      <c r="B60" s="19"/>
      <c r="C60" s="19"/>
      <c r="D60" s="19"/>
      <c r="E60" s="19"/>
      <c r="F60" s="19"/>
      <c r="G60" s="19"/>
      <c r="H60" s="19"/>
      <c r="I60" s="19"/>
      <c r="K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2:25" x14ac:dyDescent="0.25">
      <c r="B61" s="19"/>
      <c r="C61" s="19"/>
      <c r="D61" s="19"/>
      <c r="E61" s="19"/>
      <c r="F61" s="19"/>
      <c r="G61" s="19"/>
      <c r="H61" s="19"/>
      <c r="I61" s="19"/>
      <c r="K61" s="19"/>
      <c r="M61" s="104" t="s">
        <v>58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2:25" x14ac:dyDescent="0.25">
      <c r="B62" s="19"/>
      <c r="C62" s="19"/>
      <c r="D62" s="19"/>
      <c r="E62" s="19"/>
      <c r="F62" s="19"/>
      <c r="G62" s="19"/>
      <c r="H62" s="19"/>
      <c r="I62" s="19"/>
      <c r="K62" s="19"/>
      <c r="L62" s="104" t="s">
        <v>59</v>
      </c>
      <c r="M62" s="104">
        <f>_xlfn.T.TEST(M49:O49,M48:O48,1,2)</f>
        <v>1.2989581461485944E-4</v>
      </c>
      <c r="N62" s="19" t="s">
        <v>26</v>
      </c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2:25" x14ac:dyDescent="0.25">
      <c r="B63" s="19"/>
      <c r="C63" s="19"/>
      <c r="D63" s="19"/>
      <c r="E63" s="19"/>
      <c r="F63" s="19"/>
      <c r="G63" s="19"/>
      <c r="H63" s="19"/>
      <c r="I63" s="19"/>
      <c r="K63" s="19"/>
      <c r="L63" s="104" t="s">
        <v>60</v>
      </c>
      <c r="M63" s="104">
        <f>_xlfn.T.TEST(M49:O49,M50:O50,1,2)</f>
        <v>5.1709138279081599E-4</v>
      </c>
      <c r="N63" s="19" t="s">
        <v>13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2:25" x14ac:dyDescent="0.25">
      <c r="B64" s="19"/>
      <c r="C64" s="19"/>
      <c r="D64" s="19"/>
      <c r="E64" s="19"/>
      <c r="F64" s="19"/>
      <c r="G64" s="19"/>
      <c r="H64" s="19"/>
      <c r="I64" s="19"/>
      <c r="U64" s="19"/>
      <c r="V64" s="19"/>
      <c r="W64" s="19"/>
      <c r="X64" s="19"/>
      <c r="Y64" s="19"/>
    </row>
    <row r="65" spans="2:25" x14ac:dyDescent="0.25">
      <c r="B65" s="19"/>
      <c r="C65" s="19"/>
      <c r="D65" s="19"/>
      <c r="E65" s="19"/>
      <c r="F65" s="19"/>
      <c r="G65" s="19"/>
      <c r="H65" s="19"/>
      <c r="I65" s="19"/>
      <c r="U65" s="19"/>
      <c r="V65" s="19"/>
      <c r="W65" s="19"/>
      <c r="X65" s="19"/>
      <c r="Y65" s="19"/>
    </row>
    <row r="66" spans="2:25" x14ac:dyDescent="0.25">
      <c r="B66" s="19"/>
      <c r="C66" s="19"/>
      <c r="D66" s="19"/>
      <c r="E66" s="19"/>
      <c r="F66" s="19"/>
      <c r="G66" s="19"/>
      <c r="H66" s="19"/>
      <c r="I66" s="19"/>
      <c r="U66" s="19"/>
      <c r="V66" s="19"/>
      <c r="W66" s="19"/>
      <c r="X66" s="19"/>
      <c r="Y66" s="19"/>
    </row>
    <row r="67" spans="2:25" x14ac:dyDescent="0.25">
      <c r="B67" s="19"/>
      <c r="C67" s="19"/>
      <c r="D67" s="19"/>
      <c r="E67" s="19"/>
      <c r="F67" s="19"/>
      <c r="G67" s="19"/>
      <c r="H67" s="19"/>
      <c r="I67" s="19"/>
      <c r="U67" s="19"/>
      <c r="V67" s="19"/>
      <c r="W67" s="19"/>
      <c r="X67" s="19"/>
      <c r="Y67" s="19"/>
    </row>
    <row r="68" spans="2:25" x14ac:dyDescent="0.25">
      <c r="B68" s="19"/>
      <c r="C68" s="19"/>
      <c r="D68" s="19"/>
      <c r="E68" s="19"/>
      <c r="F68" s="19"/>
      <c r="G68" s="19"/>
      <c r="H68" s="19"/>
      <c r="I68" s="19"/>
      <c r="U68" s="19"/>
      <c r="V68" s="19"/>
      <c r="W68" s="19"/>
      <c r="X68" s="19"/>
      <c r="Y68" s="19"/>
    </row>
    <row r="69" spans="2:25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2:25" x14ac:dyDescent="0.2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2:25" x14ac:dyDescent="0.2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2:25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2:25" x14ac:dyDescent="0.2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2:25" x14ac:dyDescent="0.2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2:25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2:25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2:25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2:25" x14ac:dyDescent="0.25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2:25" x14ac:dyDescent="0.25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2:25" x14ac:dyDescent="0.25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2:25" x14ac:dyDescent="0.25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2:25" x14ac:dyDescent="0.25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spans="2:25" x14ac:dyDescent="0.25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2:25" x14ac:dyDescent="0.25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2:25" x14ac:dyDescent="0.25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2:25" x14ac:dyDescent="0.25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2:25" x14ac:dyDescent="0.2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2:25" x14ac:dyDescent="0.25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2:25" x14ac:dyDescent="0.25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2:25" x14ac:dyDescent="0.25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2:25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2:25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2:25" x14ac:dyDescent="0.25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2:25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2:25" x14ac:dyDescent="0.25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</sheetData>
  <mergeCells count="9">
    <mergeCell ref="K48:K50"/>
    <mergeCell ref="C1:L1"/>
    <mergeCell ref="O1:X1"/>
    <mergeCell ref="A3:A12"/>
    <mergeCell ref="A13:A22"/>
    <mergeCell ref="A23:A32"/>
    <mergeCell ref="C38:D38"/>
    <mergeCell ref="E38:F38"/>
    <mergeCell ref="G38:H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Figure 1b</vt:lpstr>
      <vt:lpstr>Figure 1c</vt:lpstr>
      <vt:lpstr>Figure 1d</vt:lpstr>
      <vt:lpstr>Figure 1e</vt:lpstr>
      <vt:lpstr>Figure 1-Figure Supplement 1d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Paget</dc:creator>
  <cp:lastModifiedBy>David Tulasne</cp:lastModifiedBy>
  <dcterms:created xsi:type="dcterms:W3CDTF">2019-11-06T14:32:03Z</dcterms:created>
  <dcterms:modified xsi:type="dcterms:W3CDTF">2020-01-29T13:50:32Z</dcterms:modified>
</cp:coreProperties>
</file>