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385" yWindow="-15" windowWidth="14430" windowHeight="13440" firstSheet="1" activeTab="3"/>
  </bookViews>
  <sheets>
    <sheet name="Figure 3a" sheetId="2" r:id="rId1"/>
    <sheet name="Figure 3b" sheetId="3" r:id="rId2"/>
    <sheet name="Figure 3c" sheetId="4" r:id="rId3"/>
    <sheet name="Figure 3d" sheetId="5" r:id="rId4"/>
    <sheet name="Figure 3f" sheetId="6" r:id="rId5"/>
    <sheet name="Figure 3h" sheetId="7" r:id="rId6"/>
    <sheet name="Figure 3i" sheetId="8" r:id="rId7"/>
    <sheet name="Feuil7" sheetId="9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8" l="1"/>
  <c r="G20" i="8"/>
  <c r="G17" i="8"/>
  <c r="G13" i="8"/>
  <c r="F13" i="8"/>
  <c r="E13" i="8"/>
  <c r="D13" i="8"/>
  <c r="C13" i="8"/>
  <c r="B13" i="8"/>
  <c r="G12" i="8"/>
  <c r="F12" i="8"/>
  <c r="E12" i="8"/>
  <c r="D12" i="8"/>
  <c r="C12" i="8"/>
  <c r="B12" i="8"/>
  <c r="G46" i="7" l="1"/>
  <c r="G45" i="7"/>
  <c r="G44" i="7"/>
  <c r="C44" i="7"/>
  <c r="G43" i="7"/>
  <c r="C43" i="7"/>
  <c r="G42" i="7"/>
  <c r="F42" i="7"/>
  <c r="C42" i="7"/>
  <c r="B42" i="7"/>
  <c r="G41" i="7"/>
  <c r="F41" i="7"/>
  <c r="C41" i="7"/>
  <c r="B41" i="7"/>
  <c r="G40" i="7"/>
  <c r="F40" i="7"/>
  <c r="C40" i="7"/>
  <c r="B40" i="7"/>
  <c r="G39" i="7"/>
  <c r="F39" i="7"/>
  <c r="C39" i="7"/>
  <c r="B39" i="7"/>
  <c r="G38" i="7"/>
  <c r="F38" i="7"/>
  <c r="C38" i="7"/>
  <c r="B38" i="7"/>
  <c r="L37" i="7"/>
  <c r="G37" i="7"/>
  <c r="F37" i="7"/>
  <c r="E37" i="7"/>
  <c r="C37" i="7"/>
  <c r="B37" i="7"/>
  <c r="G36" i="7"/>
  <c r="F36" i="7"/>
  <c r="E36" i="7"/>
  <c r="C36" i="7"/>
  <c r="B36" i="7"/>
  <c r="L35" i="7"/>
  <c r="K35" i="7"/>
  <c r="G35" i="7"/>
  <c r="F35" i="7"/>
  <c r="E35" i="7"/>
  <c r="C35" i="7"/>
  <c r="B35" i="7"/>
  <c r="L34" i="7"/>
  <c r="K34" i="7"/>
  <c r="G34" i="7"/>
  <c r="F34" i="7"/>
  <c r="E34" i="7"/>
  <c r="C34" i="7"/>
  <c r="B34" i="7"/>
  <c r="G33" i="7"/>
  <c r="F33" i="7"/>
  <c r="E33" i="7"/>
  <c r="C33" i="7"/>
  <c r="B33" i="7"/>
  <c r="G32" i="7"/>
  <c r="F32" i="7"/>
  <c r="E32" i="7"/>
  <c r="C32" i="7"/>
  <c r="B32" i="7"/>
  <c r="G31" i="7"/>
  <c r="F31" i="7"/>
  <c r="E31" i="7"/>
  <c r="C31" i="7"/>
  <c r="C48" i="7" s="1"/>
  <c r="B31" i="7"/>
  <c r="G30" i="7"/>
  <c r="F30" i="7"/>
  <c r="E30" i="7"/>
  <c r="C30" i="7"/>
  <c r="B30" i="7"/>
  <c r="G29" i="7"/>
  <c r="F29" i="7"/>
  <c r="E29" i="7"/>
  <c r="D29" i="7"/>
  <c r="C29" i="7"/>
  <c r="B29" i="7"/>
  <c r="G28" i="7"/>
  <c r="F28" i="7"/>
  <c r="E28" i="7"/>
  <c r="D28" i="7"/>
  <c r="C28" i="7"/>
  <c r="B28" i="7"/>
  <c r="G27" i="7"/>
  <c r="F27" i="7"/>
  <c r="E27" i="7"/>
  <c r="E48" i="7" s="1"/>
  <c r="D27" i="7"/>
  <c r="C27" i="7"/>
  <c r="B27" i="7"/>
  <c r="G26" i="7"/>
  <c r="G48" i="7" s="1"/>
  <c r="F26" i="7"/>
  <c r="F48" i="7" s="1"/>
  <c r="E26" i="7"/>
  <c r="D26" i="7"/>
  <c r="D48" i="7" s="1"/>
  <c r="C26" i="7"/>
  <c r="B26" i="7"/>
  <c r="B48" i="7" s="1"/>
  <c r="T28" i="6" l="1"/>
  <c r="S28" i="6"/>
  <c r="Q28" i="6"/>
  <c r="P28" i="6"/>
  <c r="M28" i="6"/>
  <c r="L28" i="6"/>
  <c r="J28" i="6"/>
  <c r="I28" i="6"/>
  <c r="F28" i="6"/>
  <c r="E28" i="6"/>
  <c r="C28" i="6"/>
  <c r="B28" i="6"/>
  <c r="T27" i="6"/>
  <c r="T29" i="6" s="1"/>
  <c r="S27" i="6"/>
  <c r="Q27" i="6"/>
  <c r="Q29" i="6" s="1"/>
  <c r="P27" i="6"/>
  <c r="M27" i="6"/>
  <c r="M29" i="6" s="1"/>
  <c r="L27" i="6"/>
  <c r="J27" i="6"/>
  <c r="J29" i="6" s="1"/>
  <c r="I27" i="6"/>
  <c r="F27" i="6"/>
  <c r="F29" i="6" s="1"/>
  <c r="E27" i="6"/>
  <c r="C27" i="6"/>
  <c r="C29" i="6" s="1"/>
  <c r="B27" i="6"/>
  <c r="U26" i="6"/>
  <c r="R26" i="6"/>
  <c r="N26" i="6"/>
  <c r="K26" i="6"/>
  <c r="G26" i="6"/>
  <c r="D26" i="6"/>
  <c r="U18" i="6"/>
  <c r="R18" i="6"/>
  <c r="N18" i="6"/>
  <c r="K18" i="6"/>
  <c r="G18" i="6"/>
  <c r="D18" i="6"/>
  <c r="U10" i="6"/>
  <c r="U29" i="6" s="1"/>
  <c r="G35" i="6" s="1"/>
  <c r="R10" i="6"/>
  <c r="L54" i="6" s="1"/>
  <c r="N10" i="6"/>
  <c r="N30" i="6" s="1"/>
  <c r="E36" i="6" s="1"/>
  <c r="K10" i="6"/>
  <c r="L51" i="6" s="1"/>
  <c r="G10" i="6"/>
  <c r="G29" i="6" s="1"/>
  <c r="C35" i="6" s="1"/>
  <c r="D10" i="6"/>
  <c r="D30" i="6" s="1"/>
  <c r="B36" i="6" s="1"/>
  <c r="D29" i="6" l="1"/>
  <c r="B35" i="6" s="1"/>
  <c r="K29" i="6"/>
  <c r="D35" i="6" s="1"/>
  <c r="R29" i="6"/>
  <c r="F35" i="6" s="1"/>
  <c r="G30" i="6"/>
  <c r="C36" i="6" s="1"/>
  <c r="U30" i="6"/>
  <c r="G36" i="6" s="1"/>
  <c r="K30" i="6"/>
  <c r="D36" i="6" s="1"/>
  <c r="L48" i="6"/>
  <c r="N29" i="6"/>
  <c r="E35" i="6" s="1"/>
  <c r="R30" i="6"/>
  <c r="F36" i="6" s="1"/>
  <c r="J19" i="5" l="1"/>
  <c r="J16" i="5"/>
  <c r="J13" i="5"/>
  <c r="G10" i="5"/>
  <c r="F10" i="5"/>
  <c r="E10" i="5"/>
  <c r="D10" i="5"/>
  <c r="C10" i="5"/>
  <c r="B10" i="5"/>
  <c r="G9" i="5"/>
  <c r="F9" i="5"/>
  <c r="E9" i="5"/>
  <c r="D9" i="5"/>
  <c r="C9" i="5"/>
  <c r="B9" i="5"/>
  <c r="E51" i="4" l="1"/>
  <c r="E50" i="4"/>
  <c r="E49" i="4"/>
  <c r="D23" i="4"/>
  <c r="L22" i="4"/>
  <c r="L25" i="4" s="1"/>
  <c r="H22" i="4"/>
  <c r="D22" i="4"/>
  <c r="L21" i="4"/>
  <c r="H21" i="4"/>
  <c r="D21" i="4"/>
  <c r="L20" i="4"/>
  <c r="L26" i="4" s="1"/>
  <c r="H20" i="4"/>
  <c r="H25" i="4" s="1"/>
  <c r="D20" i="4"/>
  <c r="D26" i="4" s="1"/>
  <c r="L9" i="4"/>
  <c r="H9" i="4"/>
  <c r="D9" i="4"/>
  <c r="L8" i="4"/>
  <c r="H8" i="4"/>
  <c r="D8" i="4"/>
  <c r="L7" i="4"/>
  <c r="H7" i="4"/>
  <c r="H12" i="4" s="1"/>
  <c r="D7" i="4"/>
  <c r="D12" i="4" s="1"/>
  <c r="L6" i="4"/>
  <c r="L11" i="4" s="1"/>
  <c r="H6" i="4"/>
  <c r="H11" i="4" s="1"/>
  <c r="D6" i="4"/>
  <c r="D11" i="4" s="1"/>
  <c r="D25" i="4" l="1"/>
  <c r="H26" i="4"/>
  <c r="L12" i="4"/>
  <c r="G23" i="3" l="1"/>
  <c r="G20" i="3"/>
  <c r="G17" i="3"/>
  <c r="G13" i="3"/>
  <c r="F13" i="3"/>
  <c r="E13" i="3"/>
  <c r="D13" i="3"/>
  <c r="C13" i="3"/>
  <c r="B13" i="3"/>
  <c r="G12" i="3"/>
  <c r="F12" i="3"/>
  <c r="E12" i="3"/>
  <c r="D12" i="3"/>
  <c r="C12" i="3"/>
  <c r="B12" i="3"/>
  <c r="B13" i="2" l="1"/>
  <c r="D13" i="2"/>
  <c r="F13" i="2"/>
  <c r="G23" i="2" l="1"/>
  <c r="G20" i="2"/>
  <c r="G17" i="2"/>
  <c r="G13" i="2"/>
  <c r="E13" i="2"/>
  <c r="C13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<sst xmlns="http://schemas.openxmlformats.org/spreadsheetml/2006/main" count="236" uniqueCount="76">
  <si>
    <t>GFP</t>
  </si>
  <si>
    <t>SD</t>
  </si>
  <si>
    <t>GFPc</t>
  </si>
  <si>
    <t>p40GFPc</t>
  </si>
  <si>
    <t>p40GFPx</t>
  </si>
  <si>
    <t>GFPx</t>
  </si>
  <si>
    <t>p40LMc</t>
  </si>
  <si>
    <t>p40LMx</t>
  </si>
  <si>
    <t>ns</t>
  </si>
  <si>
    <t>GFP-p40MET</t>
  </si>
  <si>
    <t>GFP-p40MET D1374N</t>
  </si>
  <si>
    <t>GFP-P40met D1374N</t>
  </si>
  <si>
    <t>control</t>
  </si>
  <si>
    <t>***</t>
  </si>
  <si>
    <t>% of CytchromeC releasing/transfected cells</t>
  </si>
  <si>
    <t>Slide 1</t>
  </si>
  <si>
    <t>Slide 2</t>
  </si>
  <si>
    <t>Slide 3</t>
  </si>
  <si>
    <t>Slide 4</t>
  </si>
  <si>
    <t>Slide 5</t>
  </si>
  <si>
    <t>Slide 6</t>
  </si>
  <si>
    <r>
      <t>Ca</t>
    </r>
    <r>
      <rPr>
        <vertAlign val="superscript"/>
        <sz val="11"/>
        <rFont val="Calibri"/>
        <family val="2"/>
        <scheme val="minor"/>
      </rPr>
      <t>2+</t>
    </r>
    <r>
      <rPr>
        <sz val="11"/>
        <rFont val="Calibri"/>
        <family val="2"/>
        <scheme val="minor"/>
      </rPr>
      <t xml:space="preserve"> free medium</t>
    </r>
  </si>
  <si>
    <t>GFP-MET D1374N</t>
  </si>
  <si>
    <t>BAPTA-AM</t>
  </si>
  <si>
    <t>**</t>
  </si>
  <si>
    <t>pGFP</t>
  </si>
  <si>
    <t xml:space="preserve">GFP-p40MET </t>
  </si>
  <si>
    <t>nb cells+</t>
  </si>
  <si>
    <t>casp 3+</t>
  </si>
  <si>
    <t>total</t>
  </si>
  <si>
    <t>BAPTA-AM treatment</t>
  </si>
  <si>
    <t>- Bapta</t>
  </si>
  <si>
    <t>+ Bapta</t>
  </si>
  <si>
    <t>% Casp3 +</t>
  </si>
  <si>
    <t>ecart type</t>
  </si>
  <si>
    <t>T Test analysis</t>
  </si>
  <si>
    <t>GFP -/+ Bapta</t>
  </si>
  <si>
    <t>GFP-p40MET -/+ Bapta</t>
  </si>
  <si>
    <t>GFP-p40MET D1374N -/+ Bapta</t>
  </si>
  <si>
    <t>xestospongine</t>
  </si>
  <si>
    <t>contrôle</t>
  </si>
  <si>
    <t>siCtrl</t>
  </si>
  <si>
    <t>siMCU</t>
  </si>
  <si>
    <t>CytC+GFP</t>
  </si>
  <si>
    <t>p40GFP</t>
  </si>
  <si>
    <t>CytC+p40</t>
  </si>
  <si>
    <t>p40MET-Long-GFP</t>
  </si>
  <si>
    <t>CytC+p40D1374N</t>
  </si>
  <si>
    <t>TOTAL</t>
  </si>
  <si>
    <t>Mean</t>
  </si>
  <si>
    <t>% CytoC+</t>
  </si>
  <si>
    <t>siCTL</t>
  </si>
  <si>
    <t>% of CytoC+</t>
  </si>
  <si>
    <t>GFP+SiCtrl</t>
  </si>
  <si>
    <t>GFP+SiMCU</t>
  </si>
  <si>
    <t>p40MET+SiCtrl</t>
  </si>
  <si>
    <t>p40MET+SiMCU</t>
  </si>
  <si>
    <t>p40long+SiCtrl</t>
  </si>
  <si>
    <t>p40long+SiMCU</t>
  </si>
  <si>
    <t>lifetime</t>
  </si>
  <si>
    <t>Relative fluorescence measures</t>
  </si>
  <si>
    <t>serie 1</t>
  </si>
  <si>
    <t>serie 2</t>
  </si>
  <si>
    <t>serie 3</t>
  </si>
  <si>
    <t>CTL</t>
  </si>
  <si>
    <t>p40</t>
  </si>
  <si>
    <t>p40MET</t>
  </si>
  <si>
    <t>E FRET</t>
  </si>
  <si>
    <t>mean</t>
  </si>
  <si>
    <t>T-Test</t>
  </si>
  <si>
    <t>CSA</t>
  </si>
  <si>
    <t>p40MET D1374Nc</t>
  </si>
  <si>
    <t>p40MET D1374Nx</t>
  </si>
  <si>
    <t>p40GFPxesto</t>
  </si>
  <si>
    <t>GFPxesto</t>
  </si>
  <si>
    <t>p40LMxesto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</si>
</sst>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00\ _€_-;\-* #,##0.0000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8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43" fontId="5" fillId="0" borderId="0" applyFont="0" applyFill="0" applyBorder="0" applyAlignment="0" applyProtection="0"/>
    <xf numFmtId="0" fontId="6" fillId="7" borderId="4" applyNumberFormat="0" applyAlignment="0" applyProtection="0"/>
    <xf numFmtId="0" fontId="1" fillId="8" borderId="0" applyNumberFormat="0" applyBorder="0" applyAlignment="0" applyProtection="0"/>
  </cellStyleXfs>
  <cellXfs count="73">
    <xf numFmtId="0" fontId="0" fillId="0" borderId="0" xfId="0"/>
    <xf numFmtId="0" fontId="1" fillId="2" borderId="0" xfId="1" applyAlignment="1"/>
    <xf numFmtId="0" fontId="0" fillId="0" borderId="0" xfId="0"/>
    <xf numFmtId="0" fontId="2" fillId="0" borderId="0" xfId="2" applyFont="1" applyFill="1" applyAlignment="1">
      <alignment vertical="center"/>
    </xf>
    <xf numFmtId="0" fontId="2" fillId="4" borderId="1" xfId="1" applyFont="1" applyFill="1" applyBorder="1" applyAlignment="1"/>
    <xf numFmtId="0" fontId="2" fillId="5" borderId="1" xfId="1" applyFont="1" applyFill="1" applyBorder="1" applyAlignment="1"/>
    <xf numFmtId="0" fontId="2" fillId="6" borderId="1" xfId="1" applyFont="1" applyFill="1" applyBorder="1" applyAlignment="1"/>
    <xf numFmtId="0" fontId="2" fillId="4" borderId="1" xfId="2" applyFont="1" applyFill="1" applyBorder="1"/>
    <xf numFmtId="0" fontId="2" fillId="5" borderId="1" xfId="2" applyFont="1" applyFill="1" applyBorder="1"/>
    <xf numFmtId="0" fontId="2" fillId="6" borderId="1" xfId="2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6" borderId="2" xfId="0" applyFont="1" applyFill="1" applyBorder="1"/>
    <xf numFmtId="0" fontId="2" fillId="4" borderId="0" xfId="0" applyFont="1" applyFill="1" applyBorder="1"/>
    <xf numFmtId="0" fontId="2" fillId="5" borderId="0" xfId="0" applyFont="1" applyFill="1" applyBorder="1"/>
    <xf numFmtId="0" fontId="2" fillId="6" borderId="0" xfId="0" applyFont="1" applyFill="1" applyBorder="1"/>
    <xf numFmtId="0" fontId="2" fillId="4" borderId="3" xfId="0" applyFont="1" applyFill="1" applyBorder="1"/>
    <xf numFmtId="0" fontId="2" fillId="5" borderId="3" xfId="0" applyFont="1" applyFill="1" applyBorder="1"/>
    <xf numFmtId="0" fontId="2" fillId="6" borderId="3" xfId="0" applyFont="1" applyFill="1" applyBorder="1"/>
    <xf numFmtId="0" fontId="0" fillId="0" borderId="0" xfId="0" applyAlignment="1">
      <alignment horizontal="right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applyFill="1" applyBorder="1"/>
    <xf numFmtId="0" fontId="7" fillId="0" borderId="0" xfId="0" applyFont="1"/>
    <xf numFmtId="0" fontId="2" fillId="0" borderId="0" xfId="0" applyFont="1" applyFill="1"/>
    <xf numFmtId="0" fontId="2" fillId="0" borderId="0" xfId="2" applyFont="1" applyFill="1"/>
    <xf numFmtId="0" fontId="2" fillId="0" borderId="0" xfId="0" applyFont="1" applyFill="1" applyAlignment="1">
      <alignment horizontal="right"/>
    </xf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1" fillId="8" borderId="0" xfId="5"/>
    <xf numFmtId="0" fontId="2" fillId="7" borderId="4" xfId="4" applyFont="1"/>
    <xf numFmtId="0" fontId="2" fillId="0" borderId="0" xfId="0" applyFont="1"/>
    <xf numFmtId="0" fontId="0" fillId="0" borderId="0" xfId="0" applyAlignment="1"/>
    <xf numFmtId="164" fontId="0" fillId="0" borderId="0" xfId="3" applyNumberFormat="1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6">
    <cellStyle name="60 % - Accent1" xfId="2" builtinId="32"/>
    <cellStyle name="60 % - Accent5" xfId="5" builtinId="48"/>
    <cellStyle name="Accent1" xfId="1" builtinId="29"/>
    <cellStyle name="Calcul" xfId="4" builtinId="22"/>
    <cellStyle name="Milliers" xfId="3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3a'!$B$5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('Figure 3a'!$B$13,'Figure 3a'!$D$13,'Figure 3a'!$F$13)</c:f>
                <c:numCache>
                  <c:formatCode>General</c:formatCode>
                  <c:ptCount val="3"/>
                  <c:pt idx="0">
                    <c:v>1.4297672777379908</c:v>
                  </c:pt>
                  <c:pt idx="1">
                    <c:v>4.5747126480156624</c:v>
                  </c:pt>
                  <c:pt idx="2">
                    <c:v>2.4643640887461724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3a'!$B$2:$F$2</c:f>
              <c:strCache>
                <c:ptCount val="5"/>
                <c:pt idx="0">
                  <c:v>GFP</c:v>
                </c:pt>
                <c:pt idx="2">
                  <c:v>GFP-p40MET</c:v>
                </c:pt>
                <c:pt idx="4">
                  <c:v>GFP-p40MET D1374N</c:v>
                </c:pt>
              </c:strCache>
            </c:strRef>
          </c:cat>
          <c:val>
            <c:numRef>
              <c:f>('Figure 3a'!$B$12,'Figure 3a'!$D$12,'Figure 3a'!$F$12)</c:f>
              <c:numCache>
                <c:formatCode>General</c:formatCode>
                <c:ptCount val="3"/>
                <c:pt idx="0">
                  <c:v>3.5935669628395335</c:v>
                </c:pt>
                <c:pt idx="1">
                  <c:v>15.385800992606798</c:v>
                </c:pt>
                <c:pt idx="2">
                  <c:v>4.4690636557404657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37-4F02-AF13-274DC76B7C4A}"/>
            </c:ext>
          </c:extLst>
        </c:ser>
        <c:ser>
          <c:idx val="1"/>
          <c:order val="1"/>
          <c:tx>
            <c:strRef>
              <c:f>'Figure 3a'!$C$5</c:f>
              <c:strCache>
                <c:ptCount val="1"/>
                <c:pt idx="0">
                  <c:v>Ca2+ free medium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('Figure 3a'!$C$13,'Figure 3a'!$E$13,'Figure 3a'!$G$13)</c:f>
                <c:numCache>
                  <c:formatCode>General</c:formatCode>
                  <c:ptCount val="3"/>
                  <c:pt idx="0">
                    <c:v>1.0745946574829794</c:v>
                  </c:pt>
                  <c:pt idx="1">
                    <c:v>1.8816407274974833</c:v>
                  </c:pt>
                  <c:pt idx="2">
                    <c:v>0.6467167345288195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3a'!$B$2:$F$2</c:f>
              <c:strCache>
                <c:ptCount val="5"/>
                <c:pt idx="0">
                  <c:v>GFP</c:v>
                </c:pt>
                <c:pt idx="2">
                  <c:v>GFP-p40MET</c:v>
                </c:pt>
                <c:pt idx="4">
                  <c:v>GFP-p40MET D1374N</c:v>
                </c:pt>
              </c:strCache>
            </c:strRef>
          </c:cat>
          <c:val>
            <c:numRef>
              <c:f>('Figure 3a'!$C$12,'Figure 3a'!$E$12,'Figure 3a'!$G$12)</c:f>
              <c:numCache>
                <c:formatCode>General</c:formatCode>
                <c:ptCount val="3"/>
                <c:pt idx="0">
                  <c:v>2.640208888223968</c:v>
                </c:pt>
                <c:pt idx="1">
                  <c:v>3.9857844112016649</c:v>
                </c:pt>
                <c:pt idx="2">
                  <c:v>3.8485301787277648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37-4F02-AF13-274DC76B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42176"/>
        <c:axId val="140198656"/>
      </c:barChart>
      <c:catAx>
        <c:axId val="11704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0198656"/>
        <c:crosses val="autoZero"/>
        <c:auto val="1"/>
        <c:lblAlgn val="ctr"/>
        <c:lblOffset val="100"/>
        <c:noMultiLvlLbl val="0"/>
      </c:catAx>
      <c:valAx>
        <c:axId val="14019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700" b="0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CytC release / transfected cells</a:t>
                </a:r>
                <a:endParaRPr lang="fr-FR" sz="7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704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368836611473"/>
          <c:y val="7.4652203744241516E-2"/>
          <c:w val="0.32212652430791833"/>
          <c:h val="0.11787107524422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bg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1.4297672777379908</c:v>
                </c:pt>
                <c:pt idx="1">
                  <c:v>4.5747126480156624</c:v>
                </c:pt>
                <c:pt idx="2">
                  <c:v>2.4643640887461724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5"/>
              <c:pt idx="0">
                <c:v>GFP</c:v>
              </c:pt>
              <c:pt idx="2">
                <c:v>GFP-p40MET</c:v>
              </c:pt>
              <c:pt idx="3">
                <c:v>0</c:v>
              </c:pt>
              <c:pt idx="4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3.5935669628395335</c:v>
              </c:pt>
              <c:pt idx="1">
                <c:v>15.385800992606798</c:v>
              </c:pt>
              <c:pt idx="2">
                <c:v>4.4690636557404657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37-4F02-AF13-274DC76B7C4A}"/>
            </c:ext>
          </c:extLst>
        </c:ser>
        <c:ser>
          <c:idx val="1"/>
          <c:order val="1"/>
          <c:tx>
            <c:v>BAPTA-AM</c:v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1.1705993326970923</c:v>
                </c:pt>
                <c:pt idx="1">
                  <c:v>2.6218813556611824</c:v>
                </c:pt>
                <c:pt idx="2">
                  <c:v>3.089798828694128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5"/>
              <c:pt idx="0">
                <c:v>GFP</c:v>
              </c:pt>
              <c:pt idx="2">
                <c:v>GFP-p40MET</c:v>
              </c:pt>
              <c:pt idx="3">
                <c:v>0</c:v>
              </c:pt>
              <c:pt idx="4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4.2608374618836402</c:v>
              </c:pt>
              <c:pt idx="1">
                <c:v>8.0195696365791758</c:v>
              </c:pt>
              <c:pt idx="2">
                <c:v>5.9965948500660931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37-4F02-AF13-274DC76B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65440"/>
        <c:axId val="142767232"/>
      </c:barChart>
      <c:catAx>
        <c:axId val="14276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2767232"/>
        <c:crosses val="autoZero"/>
        <c:auto val="1"/>
        <c:lblAlgn val="ctr"/>
        <c:lblOffset val="100"/>
        <c:noMultiLvlLbl val="0"/>
      </c:catAx>
      <c:valAx>
        <c:axId val="14276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700" b="0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CytC release / transfected cells</a:t>
                </a:r>
                <a:endParaRPr lang="fr-FR" sz="7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276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368836611473"/>
          <c:y val="7.4652203744241516E-2"/>
          <c:w val="0.32212652430791833"/>
          <c:h val="0.11787107524422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18532262182919E-2"/>
          <c:y val="7.0095481249638478E-2"/>
          <c:w val="0.88603103359342217"/>
          <c:h val="0.90658170974194952"/>
        </c:manualLayout>
      </c:layout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3"/>
                <c:pt idx="0">
                  <c:v>3.0355025056862219</c:v>
                </c:pt>
                <c:pt idx="1">
                  <c:v>5.2364449678164195</c:v>
                </c:pt>
                <c:pt idx="2">
                  <c:v>1.2440486407269944</c:v>
                </c:pt>
              </c:numLit>
            </c:plus>
            <c:minus>
              <c:numLit>
                <c:formatCode>General</c:formatCode>
                <c:ptCount val="3"/>
                <c:pt idx="0">
                  <c:v>3.0355025056862219</c:v>
                </c:pt>
                <c:pt idx="1">
                  <c:v>5.2364449678164195</c:v>
                </c:pt>
                <c:pt idx="2">
                  <c:v>1.2440486407269944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6"/>
              <c:pt idx="0">
                <c:v>GFP</c:v>
              </c:pt>
              <c:pt idx="1">
                <c:v>0</c:v>
              </c:pt>
              <c:pt idx="2">
                <c:v>GFP-p40MET</c:v>
              </c:pt>
              <c:pt idx="3">
                <c:v>0</c:v>
              </c:pt>
              <c:pt idx="4">
                <c:v>GFP-p40MET D1374N</c:v>
              </c:pt>
              <c:pt idx="5">
                <c:v>0</c:v>
              </c:pt>
            </c:strLit>
          </c:cat>
          <c:val>
            <c:numLit>
              <c:formatCode>General</c:formatCode>
              <c:ptCount val="3"/>
              <c:pt idx="0">
                <c:v>6.3357805876987463</c:v>
              </c:pt>
              <c:pt idx="1">
                <c:v>32.235626230210826</c:v>
              </c:pt>
              <c:pt idx="2">
                <c:v>8.3639551192145856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5AB-4C02-AE0D-993783C38367}"/>
            </c:ext>
          </c:extLst>
        </c:ser>
        <c:ser>
          <c:idx val="1"/>
          <c:order val="1"/>
          <c:tx>
            <c:v>BAPTA-AM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3"/>
                <c:pt idx="0">
                  <c:v>5.0778667062320881</c:v>
                </c:pt>
                <c:pt idx="1">
                  <c:v>3.5663684477226725</c:v>
                </c:pt>
                <c:pt idx="2">
                  <c:v>3.9149863986636859</c:v>
                </c:pt>
              </c:numLit>
            </c:plus>
            <c:minus>
              <c:numLit>
                <c:formatCode>General</c:formatCode>
                <c:ptCount val="3"/>
                <c:pt idx="0">
                  <c:v>5.0778667062320881</c:v>
                </c:pt>
                <c:pt idx="1">
                  <c:v>3.5663684477226725</c:v>
                </c:pt>
                <c:pt idx="2">
                  <c:v>3.9149863986636859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6"/>
              <c:pt idx="0">
                <c:v>GFP</c:v>
              </c:pt>
              <c:pt idx="1">
                <c:v>0</c:v>
              </c:pt>
              <c:pt idx="2">
                <c:v>GFP-p40MET</c:v>
              </c:pt>
              <c:pt idx="3">
                <c:v>0</c:v>
              </c:pt>
              <c:pt idx="4">
                <c:v>GFP-p40MET D1374N</c:v>
              </c:pt>
              <c:pt idx="5">
                <c:v>0</c:v>
              </c:pt>
            </c:strLit>
          </c:cat>
          <c:val>
            <c:numLit>
              <c:formatCode>General</c:formatCode>
              <c:ptCount val="3"/>
              <c:pt idx="0">
                <c:v>9.3320002673996569</c:v>
              </c:pt>
              <c:pt idx="1">
                <c:v>12.749474086823485</c:v>
              </c:pt>
              <c:pt idx="2">
                <c:v>9.7883597883597879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5AB-4C02-AE0D-993783C38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3421440"/>
        <c:axId val="143422976"/>
      </c:barChart>
      <c:catAx>
        <c:axId val="14342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3422976"/>
        <c:crosses val="autoZero"/>
        <c:auto val="1"/>
        <c:lblAlgn val="ctr"/>
        <c:lblOffset val="100"/>
        <c:noMultiLvlLbl val="0"/>
      </c:catAx>
      <c:valAx>
        <c:axId val="14342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2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2.5659465443453797</c:v>
                </c:pt>
                <c:pt idx="1">
                  <c:v>1.3006813627294667</c:v>
                </c:pt>
                <c:pt idx="2">
                  <c:v>1.7447594208281065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</c:v>
              </c:pt>
              <c:pt idx="2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5.1141200511205112</c:v>
              </c:pt>
              <c:pt idx="1">
                <c:v>20.138140267805053</c:v>
              </c:pt>
              <c:pt idx="2">
                <c:v>10.148395149447738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5D-430B-A13F-C110C0DB6D02}"/>
            </c:ext>
          </c:extLst>
        </c:ser>
        <c:ser>
          <c:idx val="1"/>
          <c:order val="1"/>
          <c:tx>
            <c:v>xestospongine</c:v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1.8658692188994823</c:v>
                </c:pt>
                <c:pt idx="1">
                  <c:v>2.0684585436873277</c:v>
                </c:pt>
                <c:pt idx="2">
                  <c:v>1.9794587908946253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</c:v>
              </c:pt>
              <c:pt idx="2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4.5097091247306587</c:v>
              </c:pt>
              <c:pt idx="1">
                <c:v>8.3133279360409489</c:v>
              </c:pt>
              <c:pt idx="2">
                <c:v>8.6313239597068563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5D-430B-A13F-C110C0DB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4"/>
        <c:axId val="143100544"/>
        <c:axId val="143110528"/>
      </c:barChart>
      <c:catAx>
        <c:axId val="1431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3110528"/>
        <c:crosses val="autoZero"/>
        <c:auto val="1"/>
        <c:lblAlgn val="ctr"/>
        <c:lblOffset val="100"/>
        <c:noMultiLvlLbl val="0"/>
      </c:catAx>
      <c:valAx>
        <c:axId val="14311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7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CytC release / transfected cells</a:t>
                </a:r>
                <a:endParaRPr lang="fr-FR" sz="7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1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366444579042993"/>
          <c:y val="6.1295217131864636E-2"/>
          <c:w val="0.45935882694424085"/>
          <c:h val="0.196653508497114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siCTL</c:v>
          </c:tx>
          <c:spPr>
            <a:solidFill>
              <a:sysClr val="window" lastClr="FFFF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1.398626201781072</c:v>
                </c:pt>
                <c:pt idx="1">
                  <c:v>1.410673036322901</c:v>
                </c:pt>
                <c:pt idx="2">
                  <c:v>1.0290014144291444</c:v>
                </c:pt>
              </c:numLit>
            </c:plus>
            <c:minus>
              <c:numLit>
                <c:formatCode>General</c:formatCode>
                <c:ptCount val="3"/>
                <c:pt idx="0">
                  <c:v>1.398626201781072</c:v>
                </c:pt>
                <c:pt idx="1">
                  <c:v>1.410673036322901</c:v>
                </c:pt>
                <c:pt idx="2">
                  <c:v>1.0290014144291444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</c:v>
              </c:pt>
              <c:pt idx="2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1.9591019591019592</c:v>
              </c:pt>
              <c:pt idx="1">
                <c:v>10.442924823455796</c:v>
              </c:pt>
              <c:pt idx="2">
                <c:v>4.3726624590930339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A50-43F5-8F23-5126506B95C4}"/>
            </c:ext>
          </c:extLst>
        </c:ser>
        <c:ser>
          <c:idx val="1"/>
          <c:order val="1"/>
          <c:tx>
            <c:v>siMCU</c:v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0.78621989181084384</c:v>
                </c:pt>
                <c:pt idx="1">
                  <c:v>1.409346456544182</c:v>
                </c:pt>
                <c:pt idx="2">
                  <c:v>1.0080589546343632</c:v>
                </c:pt>
              </c:numLit>
            </c:plus>
            <c:minus>
              <c:numLit>
                <c:formatCode>General</c:formatCode>
                <c:ptCount val="3"/>
                <c:pt idx="0">
                  <c:v>0.78621989181084384</c:v>
                </c:pt>
                <c:pt idx="1">
                  <c:v>1.409346456544182</c:v>
                </c:pt>
                <c:pt idx="2">
                  <c:v>1.0080589546343632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</c:v>
              </c:pt>
              <c:pt idx="2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1.1114198388441234</c:v>
              </c:pt>
              <c:pt idx="1">
                <c:v>3.0706260205681661</c:v>
              </c:pt>
              <c:pt idx="2">
                <c:v>2.6111681301554719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A50-43F5-8F23-5126506B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98688"/>
        <c:axId val="142900224"/>
      </c:barChart>
      <c:catAx>
        <c:axId val="14289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900224"/>
        <c:crosses val="autoZero"/>
        <c:auto val="1"/>
        <c:lblAlgn val="ctr"/>
        <c:lblOffset val="100"/>
        <c:noMultiLvlLbl val="0"/>
      </c:catAx>
      <c:valAx>
        <c:axId val="14290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0" i="0" u="none" strike="noStrike" baseline="0">
                    <a:effectLst/>
                  </a:rPr>
                  <a:t>CytC-releasing / transfected cells (%)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89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F21-4CE2-8B89-B868CF8EF33A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F21-4CE2-8B89-B868CF8EF33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2"/>
                <c:pt idx="0">
                  <c:v>1.6409281590473078E-14</c:v>
                </c:pt>
                <c:pt idx="1">
                  <c:v>4.6374282122221011</c:v>
                </c:pt>
              </c:numLit>
            </c:plus>
            <c:minus>
              <c:numLit>
                <c:formatCode>General</c:formatCode>
                <c:ptCount val="2"/>
                <c:pt idx="0">
                  <c:v>1.6409281590473078E-14</c:v>
                </c:pt>
                <c:pt idx="1">
                  <c:v>4.6374282122221011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2"/>
              <c:pt idx="0">
                <c:v>CTL</c:v>
              </c:pt>
              <c:pt idx="1">
                <c:v>p40MET</c:v>
              </c:pt>
            </c:strLit>
          </c:cat>
          <c:val>
            <c:numLit>
              <c:formatCode>General</c:formatCode>
              <c:ptCount val="2"/>
              <c:pt idx="0">
                <c:v>100</c:v>
              </c:pt>
              <c:pt idx="1">
                <c:v>126.23530016997658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21-4CE2-8B89-B868CF8EF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3469184"/>
        <c:axId val="143470976"/>
      </c:barChart>
      <c:catAx>
        <c:axId val="14346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70976"/>
        <c:crosses val="autoZero"/>
        <c:auto val="1"/>
        <c:lblAlgn val="ctr"/>
        <c:lblOffset val="100"/>
        <c:noMultiLvlLbl val="0"/>
      </c:catAx>
      <c:valAx>
        <c:axId val="14347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6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bg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2.0057584680851086</c:v>
                </c:pt>
                <c:pt idx="1">
                  <c:v>5.0380864403729957</c:v>
                </c:pt>
                <c:pt idx="2">
                  <c:v>1.5384951901768991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</c:v>
              </c:pt>
              <c:pt idx="2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4.5796504694626865</c:v>
              </c:pt>
              <c:pt idx="1">
                <c:v>20.744684431506947</c:v>
              </c:pt>
              <c:pt idx="2">
                <c:v>4.9917868698231622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37-4F02-AF13-274DC76B7C4A}"/>
            </c:ext>
          </c:extLst>
        </c:ser>
        <c:ser>
          <c:idx val="1"/>
          <c:order val="1"/>
          <c:tx>
            <c:v>CSA</c:v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3"/>
                <c:pt idx="0">
                  <c:v>1.6839217288020649</c:v>
                </c:pt>
                <c:pt idx="1">
                  <c:v>2.4692263923840634</c:v>
                </c:pt>
                <c:pt idx="2">
                  <c:v>2.1941985687189196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3"/>
              <c:pt idx="0">
                <c:v>GFP</c:v>
              </c:pt>
              <c:pt idx="1">
                <c:v>GFP-p40MET</c:v>
              </c:pt>
              <c:pt idx="2">
                <c:v>GFP-p40MET D1374N</c:v>
              </c:pt>
            </c:strLit>
          </c:cat>
          <c:val>
            <c:numLit>
              <c:formatCode>General</c:formatCode>
              <c:ptCount val="3"/>
              <c:pt idx="0">
                <c:v>4.7605767816257885</c:v>
              </c:pt>
              <c:pt idx="1">
                <c:v>7.7277143787492149</c:v>
              </c:pt>
              <c:pt idx="2">
                <c:v>5.0892535009108437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37-4F02-AF13-274DC76B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01568"/>
        <c:axId val="143511552"/>
      </c:barChart>
      <c:catAx>
        <c:axId val="14350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3511552"/>
        <c:crosses val="autoZero"/>
        <c:auto val="1"/>
        <c:lblAlgn val="ctr"/>
        <c:lblOffset val="100"/>
        <c:noMultiLvlLbl val="0"/>
      </c:catAx>
      <c:valAx>
        <c:axId val="1435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700" b="0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CytC release / transfected cells</a:t>
                </a:r>
                <a:endParaRPr lang="fr-FR" sz="7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350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368836611473"/>
          <c:y val="7.4652203744241516E-2"/>
          <c:w val="0.32212652430791833"/>
          <c:h val="0.11787107524422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14</xdr:row>
      <xdr:rowOff>19050</xdr:rowOff>
    </xdr:from>
    <xdr:to>
      <xdr:col>3</xdr:col>
      <xdr:colOff>228600</xdr:colOff>
      <xdr:row>26</xdr:row>
      <xdr:rowOff>28575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14</xdr:row>
      <xdr:rowOff>19050</xdr:rowOff>
    </xdr:from>
    <xdr:to>
      <xdr:col>3</xdr:col>
      <xdr:colOff>228600</xdr:colOff>
      <xdr:row>26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637836</xdr:colOff>
      <xdr:row>29</xdr:row>
      <xdr:rowOff>120083</xdr:rowOff>
    </xdr:from>
    <xdr:to>
      <xdr:col>13</xdr:col>
      <xdr:colOff>93550</xdr:colOff>
      <xdr:row>45</xdr:row>
      <xdr:rowOff>62932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605519</xdr:colOff>
      <xdr:row>46</xdr:row>
      <xdr:rowOff>0</xdr:rowOff>
    </xdr:from>
    <xdr:ext cx="411395" cy="264560"/>
    <xdr:sp macro="" textlink="">
      <xdr:nvSpPr>
        <xdr:cNvPr id="3" name="ZoneTexte 2"/>
        <xdr:cNvSpPr txBox="1"/>
      </xdr:nvSpPr>
      <xdr:spPr>
        <a:xfrm>
          <a:off x="7692119" y="8763000"/>
          <a:ext cx="4113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GFP</a:t>
          </a:r>
        </a:p>
      </xdr:txBody>
    </xdr:sp>
    <xdr:clientData/>
  </xdr:oneCellAnchor>
  <xdr:oneCellAnchor>
    <xdr:from>
      <xdr:col>11</xdr:col>
      <xdr:colOff>628654</xdr:colOff>
      <xdr:row>45</xdr:row>
      <xdr:rowOff>164306</xdr:rowOff>
    </xdr:from>
    <xdr:ext cx="1199303" cy="264560"/>
    <xdr:sp macro="" textlink="">
      <xdr:nvSpPr>
        <xdr:cNvPr id="4" name="ZoneTexte 3"/>
        <xdr:cNvSpPr txBox="1"/>
      </xdr:nvSpPr>
      <xdr:spPr>
        <a:xfrm>
          <a:off x="9677404" y="8736806"/>
          <a:ext cx="11993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GFP-</a:t>
          </a:r>
          <a:r>
            <a:rPr lang="fr-FR" sz="1100" baseline="0"/>
            <a:t> p</a:t>
          </a:r>
          <a:r>
            <a:rPr lang="fr-FR" sz="1100"/>
            <a:t>40 D1374N</a:t>
          </a:r>
        </a:p>
      </xdr:txBody>
    </xdr:sp>
    <xdr:clientData/>
  </xdr:oneCellAnchor>
  <xdr:oneCellAnchor>
    <xdr:from>
      <xdr:col>10</xdr:col>
      <xdr:colOff>547350</xdr:colOff>
      <xdr:row>45</xdr:row>
      <xdr:rowOff>170089</xdr:rowOff>
    </xdr:from>
    <xdr:ext cx="898451" cy="264560"/>
    <xdr:sp macro="" textlink="">
      <xdr:nvSpPr>
        <xdr:cNvPr id="5" name="ZoneTexte 4"/>
        <xdr:cNvSpPr txBox="1"/>
      </xdr:nvSpPr>
      <xdr:spPr>
        <a:xfrm>
          <a:off x="8615025" y="8742589"/>
          <a:ext cx="8984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GFP-p40GFP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657224</xdr:colOff>
      <xdr:row>15</xdr:row>
      <xdr:rowOff>95250</xdr:rowOff>
    </xdr:from>
    <xdr:to>
      <xdr:col>4</xdr:col>
      <xdr:colOff>228599</xdr:colOff>
      <xdr:row>30</xdr:row>
      <xdr:rowOff>38099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44</xdr:row>
      <xdr:rowOff>66675</xdr:rowOff>
    </xdr:from>
    <xdr:to>
      <xdr:col>9</xdr:col>
      <xdr:colOff>28575</xdr:colOff>
      <xdr:row>66</xdr:row>
      <xdr:rowOff>104774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</cdr:x>
      <cdr:y>0.61712</cdr:y>
    </cdr:from>
    <cdr:to>
      <cdr:x>0.26972</cdr:x>
      <cdr:y>0.77027</cdr:y>
    </cdr:to>
    <cdr:grpSp>
      <cdr:nvGrpSpPr>
        <cdr:cNvPr id="18" name="Groupe 17"/>
        <cdr:cNvGrpSpPr/>
      </cdr:nvGrpSpPr>
      <cdr:grpSpPr>
        <a:xfrm xmlns:a="http://schemas.openxmlformats.org/drawingml/2006/main">
          <a:off x="1038225" y="2609862"/>
          <a:ext cx="361925" cy="647686"/>
          <a:chOff x="772160" y="2609850"/>
          <a:chExt cx="561341" cy="504825"/>
        </a:xfrm>
      </cdr:grpSpPr>
      <cdr:cxnSp macro="">
        <cdr:nvCxnSpPr>
          <cdr:cNvPr id="11" name="Connecteur droit 10"/>
          <cdr:cNvCxnSpPr/>
        </cdr:nvCxnSpPr>
        <cdr:spPr>
          <a:xfrm xmlns:a="http://schemas.openxmlformats.org/drawingml/2006/main" flipV="1">
            <a:off x="772160" y="2609850"/>
            <a:ext cx="0" cy="257176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4" name="Connecteur droit 13"/>
          <cdr:cNvCxnSpPr/>
        </cdr:nvCxnSpPr>
        <cdr:spPr>
          <a:xfrm xmlns:a="http://schemas.openxmlformats.org/drawingml/2006/main">
            <a:off x="781050" y="2609850"/>
            <a:ext cx="552450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6" name="Connecteur droit 15"/>
          <cdr:cNvCxnSpPr/>
        </cdr:nvCxnSpPr>
        <cdr:spPr>
          <a:xfrm xmlns:a="http://schemas.openxmlformats.org/drawingml/2006/main" flipH="1">
            <a:off x="1333500" y="2619375"/>
            <a:ext cx="1" cy="49530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0.20428</cdr:x>
      <cdr:y>0.55931</cdr:y>
    </cdr:from>
    <cdr:to>
      <cdr:x>0.35107</cdr:x>
      <cdr:y>0.60211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1060450" y="2365375"/>
          <a:ext cx="761974" cy="1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ns</a:t>
          </a:r>
        </a:p>
      </cdr:txBody>
    </cdr:sp>
  </cdr:relSizeAnchor>
  <cdr:relSizeAnchor xmlns:cdr="http://schemas.openxmlformats.org/drawingml/2006/chartDrawing">
    <cdr:from>
      <cdr:x>0.44758</cdr:x>
      <cdr:y>0.07207</cdr:y>
    </cdr:from>
    <cdr:to>
      <cdr:x>0.52477</cdr:x>
      <cdr:y>0.58333</cdr:y>
    </cdr:to>
    <cdr:grpSp>
      <cdr:nvGrpSpPr>
        <cdr:cNvPr id="31" name="Groupe 30"/>
        <cdr:cNvGrpSpPr/>
      </cdr:nvGrpSpPr>
      <cdr:grpSpPr>
        <a:xfrm xmlns:a="http://schemas.openxmlformats.org/drawingml/2006/main">
          <a:off x="2323444" y="304791"/>
          <a:ext cx="400703" cy="2162169"/>
          <a:chOff x="2323432" y="304800"/>
          <a:chExt cx="400718" cy="2162175"/>
        </a:xfrm>
      </cdr:grpSpPr>
      <cdr:cxnSp macro="">
        <cdr:nvCxnSpPr>
          <cdr:cNvPr id="22" name="Connecteur droit 21"/>
          <cdr:cNvCxnSpPr/>
        </cdr:nvCxnSpPr>
        <cdr:spPr>
          <a:xfrm xmlns:a="http://schemas.openxmlformats.org/drawingml/2006/main">
            <a:off x="2323432" y="307975"/>
            <a:ext cx="400717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3" name="Connecteur droit 22"/>
          <cdr:cNvCxnSpPr/>
        </cdr:nvCxnSpPr>
        <cdr:spPr>
          <a:xfrm xmlns:a="http://schemas.openxmlformats.org/drawingml/2006/main" flipH="1">
            <a:off x="2724149" y="310121"/>
            <a:ext cx="1" cy="2156854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Connecteur droit 27"/>
          <cdr:cNvCxnSpPr/>
        </cdr:nvCxnSpPr>
        <cdr:spPr>
          <a:xfrm xmlns:a="http://schemas.openxmlformats.org/drawingml/2006/main" flipV="1">
            <a:off x="2324100" y="304800"/>
            <a:ext cx="0" cy="257175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0.45382</cdr:x>
      <cdr:y>0.02778</cdr:y>
    </cdr:from>
    <cdr:to>
      <cdr:x>0.60061</cdr:x>
      <cdr:y>0.07057</cdr:y>
    </cdr:to>
    <cdr:sp macro="" textlink="">
      <cdr:nvSpPr>
        <cdr:cNvPr id="32" name="ZoneTexte 1"/>
        <cdr:cNvSpPr txBox="1"/>
      </cdr:nvSpPr>
      <cdr:spPr>
        <a:xfrm xmlns:a="http://schemas.openxmlformats.org/drawingml/2006/main">
          <a:off x="2355850" y="117475"/>
          <a:ext cx="761974" cy="1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**</a:t>
          </a:r>
        </a:p>
      </cdr:txBody>
    </cdr:sp>
  </cdr:relSizeAnchor>
  <cdr:relSizeAnchor xmlns:cdr="http://schemas.openxmlformats.org/drawingml/2006/chartDrawing">
    <cdr:from>
      <cdr:x>0.70153</cdr:x>
      <cdr:y>0.46697</cdr:y>
    </cdr:from>
    <cdr:to>
      <cdr:x>0.77431</cdr:x>
      <cdr:y>0.66667</cdr:y>
    </cdr:to>
    <cdr:grpSp>
      <cdr:nvGrpSpPr>
        <cdr:cNvPr id="37" name="Groupe 36"/>
        <cdr:cNvGrpSpPr/>
      </cdr:nvGrpSpPr>
      <cdr:grpSpPr>
        <a:xfrm xmlns:a="http://schemas.openxmlformats.org/drawingml/2006/main">
          <a:off x="3641730" y="1974862"/>
          <a:ext cx="377810" cy="844551"/>
          <a:chOff x="0" y="0"/>
          <a:chExt cx="561341" cy="393466"/>
        </a:xfrm>
      </cdr:grpSpPr>
      <cdr:cxnSp macro="">
        <cdr:nvCxnSpPr>
          <cdr:cNvPr id="38" name="Connecteur droit 37"/>
          <cdr:cNvCxnSpPr/>
        </cdr:nvCxnSpPr>
        <cdr:spPr>
          <a:xfrm xmlns:a="http://schemas.openxmlformats.org/drawingml/2006/main" flipV="1">
            <a:off x="0" y="0"/>
            <a:ext cx="0" cy="200446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9" name="Connecteur droit 38"/>
          <cdr:cNvCxnSpPr/>
        </cdr:nvCxnSpPr>
        <cdr:spPr>
          <a:xfrm xmlns:a="http://schemas.openxmlformats.org/drawingml/2006/main">
            <a:off x="8890" y="0"/>
            <a:ext cx="552450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0" name="Connecteur droit 39"/>
          <cdr:cNvCxnSpPr/>
        </cdr:nvCxnSpPr>
        <cdr:spPr>
          <a:xfrm xmlns:a="http://schemas.openxmlformats.org/drawingml/2006/main" flipH="1">
            <a:off x="561340" y="7424"/>
            <a:ext cx="1" cy="386042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0.7052</cdr:x>
      <cdr:y>0.41291</cdr:y>
    </cdr:from>
    <cdr:to>
      <cdr:x>0.85198</cdr:x>
      <cdr:y>0.45571</cdr:y>
    </cdr:to>
    <cdr:sp macro="" textlink="">
      <cdr:nvSpPr>
        <cdr:cNvPr id="41" name="ZoneTexte 1"/>
        <cdr:cNvSpPr txBox="1"/>
      </cdr:nvSpPr>
      <cdr:spPr>
        <a:xfrm xmlns:a="http://schemas.openxmlformats.org/drawingml/2006/main">
          <a:off x="3660775" y="1746250"/>
          <a:ext cx="761974" cy="1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ns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676275</xdr:colOff>
      <xdr:row>26</xdr:row>
      <xdr:rowOff>152399</xdr:rowOff>
    </xdr:from>
    <xdr:to>
      <xdr:col>15</xdr:col>
      <xdr:colOff>504825</xdr:colOff>
      <xdr:row>46</xdr:row>
      <xdr:rowOff>104774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14</xdr:row>
      <xdr:rowOff>19050</xdr:rowOff>
    </xdr:from>
    <xdr:to>
      <xdr:col>3</xdr:col>
      <xdr:colOff>228600</xdr:colOff>
      <xdr:row>26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F31" sqref="F31"/>
    </sheetView>
  </sheetViews>
  <sheetFormatPr baseColWidth="10" defaultRowHeight="15" x14ac:dyDescent="0.25"/>
  <sheetData>
    <row r="1" spans="1:8" ht="14.45" x14ac:dyDescent="0.3">
      <c r="A1" s="2" t="s">
        <v>14</v>
      </c>
      <c r="B1" s="2"/>
      <c r="C1" s="2"/>
      <c r="D1" s="2"/>
      <c r="E1" s="2"/>
      <c r="F1" s="2"/>
      <c r="G1" s="2"/>
      <c r="H1" s="2"/>
    </row>
    <row r="2" spans="1:8" x14ac:dyDescent="0.25">
      <c r="A2" s="2"/>
      <c r="B2" s="1" t="s">
        <v>0</v>
      </c>
      <c r="D2" s="1" t="s">
        <v>9</v>
      </c>
      <c r="E2" s="2"/>
      <c r="F2" s="1" t="s">
        <v>10</v>
      </c>
      <c r="G2" s="2"/>
      <c r="H2" s="2"/>
    </row>
    <row r="3" spans="1:8" ht="14.45" x14ac:dyDescent="0.3">
      <c r="A3" s="2"/>
      <c r="B3" s="2"/>
      <c r="C3" s="2"/>
      <c r="D3" s="2"/>
      <c r="E3" s="2"/>
      <c r="F3" s="2"/>
      <c r="G3" s="2"/>
      <c r="H3" s="2"/>
    </row>
    <row r="4" spans="1:8" ht="14.45" x14ac:dyDescent="0.3">
      <c r="A4" s="2"/>
      <c r="B4" s="4" t="s">
        <v>0</v>
      </c>
      <c r="C4" s="4"/>
      <c r="D4" s="5" t="s">
        <v>9</v>
      </c>
      <c r="E4" s="5"/>
      <c r="F4" s="6" t="s">
        <v>11</v>
      </c>
      <c r="G4" s="6"/>
      <c r="H4" s="2"/>
    </row>
    <row r="5" spans="1:8" ht="16.149999999999999" x14ac:dyDescent="0.3">
      <c r="A5" s="2"/>
      <c r="B5" s="7" t="s">
        <v>12</v>
      </c>
      <c r="C5" s="7" t="s">
        <v>21</v>
      </c>
      <c r="D5" s="8" t="s">
        <v>12</v>
      </c>
      <c r="E5" s="8" t="s">
        <v>21</v>
      </c>
      <c r="F5" s="9" t="s">
        <v>12</v>
      </c>
      <c r="G5" s="9" t="s">
        <v>21</v>
      </c>
      <c r="H5" s="2"/>
    </row>
    <row r="6" spans="1:8" ht="14.45" x14ac:dyDescent="0.3">
      <c r="A6" s="3" t="s">
        <v>15</v>
      </c>
      <c r="B6" s="10">
        <v>1.5306122448979591</v>
      </c>
      <c r="C6" s="10">
        <v>3.3333333333333335</v>
      </c>
      <c r="D6" s="11">
        <v>12.244897959183673</v>
      </c>
      <c r="E6" s="11">
        <v>2.4096385542168677</v>
      </c>
      <c r="F6" s="12">
        <v>4.294478527607362</v>
      </c>
      <c r="G6" s="12">
        <v>4.3478260869565215</v>
      </c>
      <c r="H6" s="2"/>
    </row>
    <row r="7" spans="1:8" ht="14.45" x14ac:dyDescent="0.3">
      <c r="A7" s="3" t="s">
        <v>16</v>
      </c>
      <c r="B7" s="10">
        <v>3.1111111111111112</v>
      </c>
      <c r="C7" s="10">
        <v>1.6666666666666667</v>
      </c>
      <c r="D7" s="11">
        <v>21.637426900584796</v>
      </c>
      <c r="E7" s="11">
        <v>4.6511627906976747</v>
      </c>
      <c r="F7" s="12">
        <v>4.5454545454545459</v>
      </c>
      <c r="G7" s="12">
        <v>3.90625</v>
      </c>
      <c r="H7" s="2"/>
    </row>
    <row r="8" spans="1:8" ht="14.45" x14ac:dyDescent="0.3">
      <c r="A8" s="3" t="s">
        <v>17</v>
      </c>
      <c r="B8" s="10">
        <v>3.125</v>
      </c>
      <c r="C8" s="10">
        <v>4.2553191489361701</v>
      </c>
      <c r="D8" s="11">
        <v>21.487603305785125</v>
      </c>
      <c r="E8" s="11">
        <v>7.6190476190476195</v>
      </c>
      <c r="F8" s="12">
        <v>9.4117647058823533</v>
      </c>
      <c r="G8" s="12">
        <v>4.4642857142857144</v>
      </c>
      <c r="H8" s="2"/>
    </row>
    <row r="9" spans="1:8" ht="14.45" x14ac:dyDescent="0.3">
      <c r="A9" s="3" t="s">
        <v>18</v>
      </c>
      <c r="B9" s="10">
        <v>4.3010752688172049</v>
      </c>
      <c r="C9" s="10">
        <v>1.2048192771084338</v>
      </c>
      <c r="D9" s="11">
        <v>10.95890410958904</v>
      </c>
      <c r="E9" s="11">
        <v>4.3321299638989164</v>
      </c>
      <c r="F9" s="12">
        <v>1.1976047904191618</v>
      </c>
      <c r="G9" s="12">
        <v>2.5641025641025639</v>
      </c>
      <c r="H9" s="2"/>
    </row>
    <row r="10" spans="1:8" ht="14.45" x14ac:dyDescent="0.3">
      <c r="A10" s="3" t="s">
        <v>19</v>
      </c>
      <c r="B10" s="10">
        <v>6.2295081967213122</v>
      </c>
      <c r="C10" s="10">
        <v>3.3333333333333335</v>
      </c>
      <c r="D10" s="11">
        <v>15.034965034965033</v>
      </c>
      <c r="E10" s="11">
        <v>2.8301886792452833</v>
      </c>
      <c r="F10" s="12">
        <v>3.8095238095238098</v>
      </c>
      <c r="G10" s="12">
        <v>3.5714285714285712</v>
      </c>
      <c r="H10" s="2"/>
    </row>
    <row r="11" spans="1:8" ht="14.45" x14ac:dyDescent="0.3">
      <c r="A11" s="3" t="s">
        <v>20</v>
      </c>
      <c r="B11" s="13">
        <v>3.2640949554896146</v>
      </c>
      <c r="C11" s="13">
        <v>2.0477815699658701</v>
      </c>
      <c r="D11" s="14">
        <v>10.951008645533141</v>
      </c>
      <c r="E11" s="14">
        <v>2.0725388601036272</v>
      </c>
      <c r="F11" s="15">
        <v>3.5555555555555554</v>
      </c>
      <c r="G11" s="15">
        <v>4.2372881355932197</v>
      </c>
      <c r="H11" s="2"/>
    </row>
    <row r="12" spans="1:8" ht="14.45" x14ac:dyDescent="0.3">
      <c r="A12" s="22" t="s">
        <v>49</v>
      </c>
      <c r="B12" s="19">
        <f>AVERAGE(B6:B11)</f>
        <v>3.5935669628395335</v>
      </c>
      <c r="C12" s="19">
        <f t="shared" ref="C12:G12" si="0">AVERAGE(C6:C11)</f>
        <v>2.640208888223968</v>
      </c>
      <c r="D12" s="20">
        <f t="shared" si="0"/>
        <v>15.385800992606798</v>
      </c>
      <c r="E12" s="20">
        <f t="shared" si="0"/>
        <v>3.9857844112016649</v>
      </c>
      <c r="F12" s="21">
        <f t="shared" si="0"/>
        <v>4.4690636557404657</v>
      </c>
      <c r="G12" s="21">
        <f t="shared" si="0"/>
        <v>3.8485301787277648</v>
      </c>
      <c r="H12" s="2"/>
    </row>
    <row r="13" spans="1:8" ht="14.45" x14ac:dyDescent="0.3">
      <c r="A13" s="22" t="s">
        <v>1</v>
      </c>
      <c r="B13" s="16">
        <f>STDEVP(B6:B11)</f>
        <v>1.4297672777379908</v>
      </c>
      <c r="C13" s="16">
        <f t="shared" ref="C13:G13" si="1">STDEVP(C6:C11)</f>
        <v>1.0745946574829794</v>
      </c>
      <c r="D13" s="17">
        <f t="shared" si="1"/>
        <v>4.5747126480156624</v>
      </c>
      <c r="E13" s="17">
        <f t="shared" si="1"/>
        <v>1.8816407274974833</v>
      </c>
      <c r="F13" s="18">
        <f t="shared" si="1"/>
        <v>2.4643640887461724</v>
      </c>
      <c r="G13" s="18">
        <f t="shared" si="1"/>
        <v>0.6467167345288195</v>
      </c>
      <c r="H13" s="2"/>
    </row>
    <row r="14" spans="1:8" ht="14.45" x14ac:dyDescent="0.3">
      <c r="A14" s="2"/>
      <c r="B14" s="2"/>
      <c r="C14" s="2"/>
      <c r="D14" s="2"/>
      <c r="E14" s="2"/>
      <c r="F14" s="2"/>
      <c r="G14" s="2"/>
      <c r="H14" s="2"/>
    </row>
    <row r="15" spans="1:8" ht="14.45" x14ac:dyDescent="0.3">
      <c r="A15" s="2"/>
      <c r="B15" s="2"/>
      <c r="C15" s="2"/>
      <c r="D15" s="2"/>
      <c r="E15" s="2"/>
      <c r="F15" s="2"/>
      <c r="G15" s="2"/>
      <c r="H15" s="2"/>
    </row>
    <row r="16" spans="1:8" ht="14.45" x14ac:dyDescent="0.3">
      <c r="A16" s="2"/>
      <c r="B16" s="2"/>
      <c r="C16" s="2"/>
      <c r="D16" s="2"/>
      <c r="E16" s="2"/>
      <c r="F16" s="2"/>
      <c r="G16" s="2" t="s">
        <v>3</v>
      </c>
      <c r="H16" s="2"/>
    </row>
    <row r="17" spans="1:8" ht="14.45" x14ac:dyDescent="0.3">
      <c r="A17" s="2"/>
      <c r="B17" s="2"/>
      <c r="C17" s="2"/>
      <c r="D17" s="2"/>
      <c r="E17" s="2"/>
      <c r="F17" s="2" t="s">
        <v>4</v>
      </c>
      <c r="G17" s="2">
        <f>TTEST(D6:D11,E6:E11,1,2)</f>
        <v>2.1468878004469102E-4</v>
      </c>
      <c r="H17" s="2" t="s">
        <v>13</v>
      </c>
    </row>
    <row r="18" spans="1:8" ht="14.45" x14ac:dyDescent="0.3">
      <c r="A18" s="2"/>
      <c r="B18" s="2"/>
      <c r="C18" s="2"/>
      <c r="D18" s="2"/>
      <c r="E18" s="2"/>
      <c r="F18" s="2"/>
      <c r="G18" s="2"/>
      <c r="H18" s="2"/>
    </row>
    <row r="19" spans="1:8" ht="14.45" x14ac:dyDescent="0.3">
      <c r="A19" s="2"/>
      <c r="B19" s="2"/>
      <c r="C19" s="2"/>
      <c r="D19" s="2"/>
      <c r="E19" s="2"/>
      <c r="F19" s="2"/>
      <c r="G19" s="2" t="s">
        <v>2</v>
      </c>
      <c r="H19" s="2"/>
    </row>
    <row r="20" spans="1:8" ht="14.45" x14ac:dyDescent="0.3">
      <c r="A20" s="2"/>
      <c r="B20" s="2"/>
      <c r="C20" s="2"/>
      <c r="D20" s="2"/>
      <c r="E20" s="2"/>
      <c r="F20" s="2" t="s">
        <v>5</v>
      </c>
      <c r="G20" s="2">
        <f>TTEST(B6:B11,C6:C11,1,2)</f>
        <v>0.13041168033582293</v>
      </c>
      <c r="H20" s="2" t="s">
        <v>8</v>
      </c>
    </row>
    <row r="21" spans="1:8" ht="14.45" x14ac:dyDescent="0.3">
      <c r="A21" s="2"/>
      <c r="B21" s="2"/>
      <c r="C21" s="2"/>
      <c r="D21" s="2"/>
      <c r="E21" s="2"/>
      <c r="F21" s="2"/>
      <c r="G21" s="2"/>
      <c r="H21" s="2"/>
    </row>
    <row r="22" spans="1:8" ht="14.45" x14ac:dyDescent="0.3">
      <c r="A22" s="2"/>
      <c r="B22" s="2"/>
      <c r="C22" s="2"/>
      <c r="D22" s="2"/>
      <c r="E22" s="2"/>
      <c r="F22" s="2"/>
      <c r="G22" s="2" t="s">
        <v>6</v>
      </c>
      <c r="H22" s="2"/>
    </row>
    <row r="23" spans="1:8" ht="14.45" x14ac:dyDescent="0.3">
      <c r="A23" s="2"/>
      <c r="B23" s="2"/>
      <c r="C23" s="2"/>
      <c r="D23" s="2"/>
      <c r="E23" s="2"/>
      <c r="F23" s="2" t="s">
        <v>7</v>
      </c>
      <c r="G23" s="2">
        <f>TTEST(F6:F11,G6:G11,1,2)</f>
        <v>0.29897892396844417</v>
      </c>
      <c r="H23" s="2" t="s">
        <v>8</v>
      </c>
    </row>
    <row r="24" spans="1:8" ht="14.45" x14ac:dyDescent="0.3">
      <c r="A24" s="2"/>
      <c r="B24" s="2"/>
      <c r="C24" s="2"/>
      <c r="D24" s="2"/>
      <c r="E24" s="2"/>
      <c r="F24" s="2"/>
      <c r="G24" s="2"/>
      <c r="H24" s="2"/>
    </row>
    <row r="25" spans="1:8" ht="14.45" x14ac:dyDescent="0.3">
      <c r="A25" s="2"/>
      <c r="B25" s="2"/>
      <c r="C25" s="2"/>
      <c r="D25" s="2"/>
      <c r="E25" s="2"/>
      <c r="F25" s="2"/>
      <c r="G25" s="2"/>
      <c r="H25" s="2"/>
    </row>
    <row r="26" spans="1:8" ht="14.45" x14ac:dyDescent="0.3">
      <c r="A26" s="2"/>
      <c r="B26" s="2"/>
      <c r="C26" s="2"/>
      <c r="D26" s="2"/>
      <c r="E26" s="2"/>
      <c r="F26" s="2"/>
      <c r="G26" s="2"/>
      <c r="H26" s="2"/>
    </row>
    <row r="27" spans="1:8" ht="14.45" x14ac:dyDescent="0.3">
      <c r="A27" s="2"/>
      <c r="B27" s="2"/>
      <c r="C27" s="2"/>
      <c r="D27" s="2"/>
      <c r="E27" s="2"/>
      <c r="F27" s="2"/>
      <c r="G27" s="2"/>
      <c r="H27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12" sqref="A12"/>
    </sheetView>
  </sheetViews>
  <sheetFormatPr baseColWidth="10" defaultRowHeight="15" x14ac:dyDescent="0.25"/>
  <cols>
    <col min="1" max="16384" width="11.42578125" style="2"/>
  </cols>
  <sheetData>
    <row r="1" spans="1:7" x14ac:dyDescent="0.25">
      <c r="A1" s="2" t="s">
        <v>14</v>
      </c>
    </row>
    <row r="2" spans="1:7" x14ac:dyDescent="0.25">
      <c r="B2" s="1" t="s">
        <v>0</v>
      </c>
      <c r="D2" s="1" t="s">
        <v>9</v>
      </c>
      <c r="F2" s="1" t="s">
        <v>10</v>
      </c>
    </row>
    <row r="4" spans="1:7" x14ac:dyDescent="0.25">
      <c r="B4" s="4" t="s">
        <v>0</v>
      </c>
      <c r="C4" s="4"/>
      <c r="D4" s="5" t="s">
        <v>9</v>
      </c>
      <c r="E4" s="5"/>
      <c r="F4" s="6" t="s">
        <v>22</v>
      </c>
      <c r="G4" s="6"/>
    </row>
    <row r="5" spans="1:7" x14ac:dyDescent="0.25">
      <c r="B5" s="7" t="s">
        <v>12</v>
      </c>
      <c r="C5" s="7" t="s">
        <v>23</v>
      </c>
      <c r="D5" s="8" t="s">
        <v>12</v>
      </c>
      <c r="E5" s="8" t="s">
        <v>23</v>
      </c>
      <c r="F5" s="9" t="s">
        <v>12</v>
      </c>
      <c r="G5" s="9" t="s">
        <v>23</v>
      </c>
    </row>
    <row r="6" spans="1:7" x14ac:dyDescent="0.25">
      <c r="A6" s="3" t="s">
        <v>15</v>
      </c>
      <c r="B6" s="23">
        <v>1.5306122448979591</v>
      </c>
      <c r="C6" s="23">
        <v>3.3333333333333335</v>
      </c>
      <c r="D6" s="24">
        <v>12.244897959183673</v>
      </c>
      <c r="E6" s="24">
        <v>8.695652173913043</v>
      </c>
      <c r="F6" s="25">
        <v>4.294478527607362</v>
      </c>
      <c r="G6" s="25">
        <v>9.8591549295774641</v>
      </c>
    </row>
    <row r="7" spans="1:7" x14ac:dyDescent="0.25">
      <c r="A7" s="3" t="s">
        <v>16</v>
      </c>
      <c r="B7" s="23">
        <v>3.1111111111111112</v>
      </c>
      <c r="C7" s="23">
        <v>2.6315789473684208</v>
      </c>
      <c r="D7" s="24">
        <v>21.637426900584796</v>
      </c>
      <c r="E7" s="24">
        <v>11.6751269035533</v>
      </c>
      <c r="F7" s="25">
        <v>4.5454545454545459</v>
      </c>
      <c r="G7" s="25">
        <v>9.7560975609756095</v>
      </c>
    </row>
    <row r="8" spans="1:7" x14ac:dyDescent="0.25">
      <c r="A8" s="3" t="s">
        <v>17</v>
      </c>
      <c r="B8" s="23">
        <v>3.125</v>
      </c>
      <c r="C8" s="23">
        <v>3.75</v>
      </c>
      <c r="D8" s="24">
        <v>21.487603305785125</v>
      </c>
      <c r="E8" s="24">
        <v>10.227272727272728</v>
      </c>
      <c r="F8" s="25">
        <v>9.4117647058823533</v>
      </c>
      <c r="G8" s="25">
        <v>6.435643564356436</v>
      </c>
    </row>
    <row r="9" spans="1:7" x14ac:dyDescent="0.25">
      <c r="A9" s="3" t="s">
        <v>18</v>
      </c>
      <c r="B9" s="23">
        <v>4.3010752688172049</v>
      </c>
      <c r="C9" s="23">
        <v>6.179775280898876</v>
      </c>
      <c r="D9" s="24">
        <v>10.95890410958904</v>
      </c>
      <c r="E9" s="24">
        <v>8.090614886731391</v>
      </c>
      <c r="F9" s="25">
        <v>1.1976047904191618</v>
      </c>
      <c r="G9" s="25">
        <v>5.3691275167785237</v>
      </c>
    </row>
    <row r="10" spans="1:7" x14ac:dyDescent="0.25">
      <c r="A10" s="3" t="s">
        <v>19</v>
      </c>
      <c r="B10" s="23">
        <v>6.2295081967213122</v>
      </c>
      <c r="C10" s="23">
        <v>4.6070460704607044</v>
      </c>
      <c r="D10" s="24">
        <v>15.034965034965033</v>
      </c>
      <c r="E10" s="24">
        <v>4.1237113402061851</v>
      </c>
      <c r="F10" s="25">
        <v>3.8095238095238098</v>
      </c>
      <c r="G10" s="25">
        <v>2.3569023569023568</v>
      </c>
    </row>
    <row r="11" spans="1:7" x14ac:dyDescent="0.25">
      <c r="A11" s="3" t="s">
        <v>20</v>
      </c>
      <c r="B11" s="23">
        <v>3.2640949554896146</v>
      </c>
      <c r="C11" s="23">
        <v>5.0632911392405067</v>
      </c>
      <c r="D11" s="24">
        <v>10.951008645533141</v>
      </c>
      <c r="E11" s="24">
        <v>5.3050397877984086</v>
      </c>
      <c r="F11" s="25">
        <v>3.5555555555555554</v>
      </c>
      <c r="G11" s="25">
        <v>2.2026431718061676</v>
      </c>
    </row>
    <row r="12" spans="1:7" x14ac:dyDescent="0.25">
      <c r="A12" s="22" t="s">
        <v>49</v>
      </c>
      <c r="B12" s="19">
        <f>AVERAGE(B6:B11)</f>
        <v>3.5935669628395335</v>
      </c>
      <c r="C12" s="19">
        <f t="shared" ref="C12:G12" si="0">AVERAGE(C6:C11)</f>
        <v>4.2608374618836402</v>
      </c>
      <c r="D12" s="20">
        <f t="shared" si="0"/>
        <v>15.385800992606798</v>
      </c>
      <c r="E12" s="20">
        <f t="shared" si="0"/>
        <v>8.0195696365791758</v>
      </c>
      <c r="F12" s="21">
        <f t="shared" si="0"/>
        <v>4.4690636557404657</v>
      </c>
      <c r="G12" s="21">
        <f t="shared" si="0"/>
        <v>5.9965948500660931</v>
      </c>
    </row>
    <row r="13" spans="1:7" x14ac:dyDescent="0.25">
      <c r="A13" s="22" t="s">
        <v>1</v>
      </c>
      <c r="B13" s="16">
        <f>STDEVP(B6:B11)</f>
        <v>1.4297672777379908</v>
      </c>
      <c r="C13" s="16">
        <f t="shared" ref="C13:G13" si="1">STDEVP(C6:C11)</f>
        <v>1.1705993326970923</v>
      </c>
      <c r="D13" s="17">
        <f t="shared" si="1"/>
        <v>4.5747126480156624</v>
      </c>
      <c r="E13" s="17">
        <f t="shared" si="1"/>
        <v>2.6218813556611824</v>
      </c>
      <c r="F13" s="18">
        <f t="shared" si="1"/>
        <v>2.4643640887461724</v>
      </c>
      <c r="G13" s="18">
        <f t="shared" si="1"/>
        <v>3.089798828694128</v>
      </c>
    </row>
    <row r="16" spans="1:7" x14ac:dyDescent="0.25">
      <c r="G16" s="2" t="s">
        <v>3</v>
      </c>
    </row>
    <row r="17" spans="6:8" x14ac:dyDescent="0.25">
      <c r="F17" s="2" t="s">
        <v>4</v>
      </c>
      <c r="G17" s="2">
        <f>TTEST(D6:D11,E6:E11,1,2)</f>
        <v>5.4014684322799067E-3</v>
      </c>
      <c r="H17" s="2" t="s">
        <v>24</v>
      </c>
    </row>
    <row r="19" spans="6:8" x14ac:dyDescent="0.25">
      <c r="G19" s="2" t="s">
        <v>2</v>
      </c>
    </row>
    <row r="20" spans="6:8" x14ac:dyDescent="0.25">
      <c r="F20" s="2" t="s">
        <v>5</v>
      </c>
      <c r="G20" s="2">
        <f>TTEST(B6:B11,C6:C11,1,2)</f>
        <v>0.21909296635356812</v>
      </c>
      <c r="H20" s="2" t="s">
        <v>8</v>
      </c>
    </row>
    <row r="22" spans="6:8" x14ac:dyDescent="0.25">
      <c r="G22" s="2" t="s">
        <v>6</v>
      </c>
    </row>
    <row r="23" spans="6:8" x14ac:dyDescent="0.25">
      <c r="F23" s="2" t="s">
        <v>7</v>
      </c>
      <c r="G23" s="2">
        <f>TTEST(F6:F11,G6:G11,1,2)</f>
        <v>0.20385373985293576</v>
      </c>
      <c r="H23" s="2" t="s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4"/>
  <sheetViews>
    <sheetView workbookViewId="0">
      <selection activeCell="A25" sqref="A25"/>
    </sheetView>
  </sheetViews>
  <sheetFormatPr baseColWidth="10" defaultRowHeight="15" x14ac:dyDescent="0.25"/>
  <cols>
    <col min="1" max="1" width="11.42578125" style="2"/>
    <col min="2" max="2" width="14.85546875" style="2" bestFit="1" customWidth="1"/>
    <col min="3" max="9" width="11.42578125" style="2"/>
    <col min="10" max="11" width="14.7109375" style="2" customWidth="1"/>
    <col min="12" max="12" width="14.42578125" style="2" customWidth="1"/>
    <col min="13" max="16384" width="11.42578125" style="2"/>
  </cols>
  <sheetData>
    <row r="4" spans="1:12" x14ac:dyDescent="0.25">
      <c r="A4" s="26"/>
      <c r="B4" s="27" t="s">
        <v>25</v>
      </c>
      <c r="C4" s="27"/>
      <c r="D4" s="27"/>
      <c r="F4" s="28" t="s">
        <v>26</v>
      </c>
      <c r="G4" s="28"/>
      <c r="H4" s="28"/>
      <c r="J4" s="29" t="s">
        <v>10</v>
      </c>
      <c r="K4" s="29"/>
      <c r="L4" s="29"/>
    </row>
    <row r="5" spans="1:12" x14ac:dyDescent="0.25">
      <c r="A5" s="26"/>
      <c r="B5" s="27" t="s">
        <v>27</v>
      </c>
      <c r="C5" s="27" t="s">
        <v>28</v>
      </c>
      <c r="D5" s="27"/>
      <c r="F5" s="28" t="s">
        <v>27</v>
      </c>
      <c r="G5" s="28" t="s">
        <v>28</v>
      </c>
      <c r="H5" s="28"/>
      <c r="J5" s="29" t="s">
        <v>27</v>
      </c>
      <c r="K5" s="29" t="s">
        <v>28</v>
      </c>
      <c r="L5" s="29"/>
    </row>
    <row r="6" spans="1:12" x14ac:dyDescent="0.25">
      <c r="A6" s="26" t="s">
        <v>15</v>
      </c>
      <c r="B6" s="27">
        <v>66</v>
      </c>
      <c r="C6" s="27">
        <v>6</v>
      </c>
      <c r="D6" s="27">
        <f>C6/B6*100</f>
        <v>9.0909090909090917</v>
      </c>
      <c r="F6" s="28">
        <v>66</v>
      </c>
      <c r="G6" s="28">
        <v>25</v>
      </c>
      <c r="H6" s="28">
        <f>G6/F6*100</f>
        <v>37.878787878787875</v>
      </c>
      <c r="J6" s="29">
        <v>69</v>
      </c>
      <c r="K6" s="29">
        <v>7</v>
      </c>
      <c r="L6" s="29">
        <f>K6/J6*100</f>
        <v>10.144927536231885</v>
      </c>
    </row>
    <row r="7" spans="1:12" x14ac:dyDescent="0.25">
      <c r="A7" s="26" t="s">
        <v>16</v>
      </c>
      <c r="B7" s="27">
        <v>68</v>
      </c>
      <c r="C7" s="27">
        <v>2</v>
      </c>
      <c r="D7" s="27">
        <f t="shared" ref="D7:D9" si="0">C7/B7*100</f>
        <v>2.9411764705882351</v>
      </c>
      <c r="F7" s="28">
        <v>71</v>
      </c>
      <c r="G7" s="28">
        <v>24</v>
      </c>
      <c r="H7" s="28">
        <f t="shared" ref="H7:H9" si="1">G7/F7*100</f>
        <v>33.802816901408448</v>
      </c>
      <c r="J7" s="29">
        <v>75</v>
      </c>
      <c r="K7" s="29">
        <v>6</v>
      </c>
      <c r="L7" s="29">
        <f t="shared" ref="L7:L9" si="2">K7/J7*100</f>
        <v>8</v>
      </c>
    </row>
    <row r="8" spans="1:12" x14ac:dyDescent="0.25">
      <c r="A8" s="26" t="s">
        <v>17</v>
      </c>
      <c r="B8" s="27">
        <v>65</v>
      </c>
      <c r="C8" s="27">
        <v>3</v>
      </c>
      <c r="D8" s="27">
        <f t="shared" si="0"/>
        <v>4.6153846153846159</v>
      </c>
      <c r="F8" s="28">
        <v>79</v>
      </c>
      <c r="G8" s="28">
        <v>20</v>
      </c>
      <c r="H8" s="28">
        <f t="shared" si="1"/>
        <v>25.316455696202532</v>
      </c>
      <c r="J8" s="29">
        <v>62</v>
      </c>
      <c r="K8" s="29">
        <v>5</v>
      </c>
      <c r="L8" s="29">
        <f t="shared" si="2"/>
        <v>8.064516129032258</v>
      </c>
    </row>
    <row r="9" spans="1:12" x14ac:dyDescent="0.25">
      <c r="A9" s="26" t="s">
        <v>18</v>
      </c>
      <c r="B9" s="27">
        <v>69</v>
      </c>
      <c r="C9" s="27">
        <v>6</v>
      </c>
      <c r="D9" s="27">
        <f t="shared" si="0"/>
        <v>8.695652173913043</v>
      </c>
      <c r="F9" s="28">
        <v>72</v>
      </c>
      <c r="G9" s="28">
        <v>23</v>
      </c>
      <c r="H9" s="28">
        <f t="shared" si="1"/>
        <v>31.944444444444443</v>
      </c>
      <c r="J9" s="29">
        <v>69</v>
      </c>
      <c r="K9" s="29">
        <v>5</v>
      </c>
      <c r="L9" s="29">
        <f t="shared" si="2"/>
        <v>7.2463768115942031</v>
      </c>
    </row>
    <row r="10" spans="1:12" x14ac:dyDescent="0.25">
      <c r="A10" s="26" t="s">
        <v>29</v>
      </c>
      <c r="B10" s="27">
        <v>268</v>
      </c>
      <c r="C10" s="27">
        <v>17</v>
      </c>
      <c r="D10" s="27"/>
      <c r="F10" s="28">
        <v>288</v>
      </c>
      <c r="G10" s="28">
        <v>92</v>
      </c>
      <c r="H10" s="28"/>
      <c r="J10" s="29">
        <v>275</v>
      </c>
      <c r="K10" s="29">
        <v>23</v>
      </c>
      <c r="L10" s="29"/>
    </row>
    <row r="11" spans="1:12" x14ac:dyDescent="0.25">
      <c r="A11" s="26" t="s">
        <v>49</v>
      </c>
      <c r="B11" s="27"/>
      <c r="C11" s="27"/>
      <c r="D11" s="27">
        <f>AVERAGE(D6:D9)</f>
        <v>6.3357805876987463</v>
      </c>
      <c r="F11" s="28"/>
      <c r="G11" s="28"/>
      <c r="H11" s="28">
        <f>AVERAGE(H6:H9)</f>
        <v>32.235626230210826</v>
      </c>
      <c r="J11" s="29"/>
      <c r="K11" s="29"/>
      <c r="L11" s="29">
        <f>AVERAGE(L6:L9)</f>
        <v>8.3639551192145856</v>
      </c>
    </row>
    <row r="12" spans="1:12" x14ac:dyDescent="0.25">
      <c r="A12" s="26" t="s">
        <v>1</v>
      </c>
      <c r="B12" s="27"/>
      <c r="C12" s="27"/>
      <c r="D12" s="27">
        <f>STDEV(D6:D9)</f>
        <v>3.0355025056862219</v>
      </c>
      <c r="F12" s="28"/>
      <c r="G12" s="28"/>
      <c r="H12" s="28">
        <f>STDEV(H6:H9)</f>
        <v>5.2364449678164195</v>
      </c>
      <c r="J12" s="29"/>
      <c r="K12" s="29"/>
      <c r="L12" s="29">
        <f>STDEV(L6:L9)</f>
        <v>1.2440486407269944</v>
      </c>
    </row>
    <row r="13" spans="1:12" x14ac:dyDescent="0.25">
      <c r="A13" s="26"/>
    </row>
    <row r="14" spans="1:12" x14ac:dyDescent="0.25">
      <c r="A14" s="26"/>
    </row>
    <row r="15" spans="1:12" x14ac:dyDescent="0.25">
      <c r="A15" s="26"/>
    </row>
    <row r="16" spans="1:12" x14ac:dyDescent="0.25">
      <c r="A16" s="26"/>
      <c r="B16" s="2" t="s">
        <v>30</v>
      </c>
    </row>
    <row r="17" spans="1:12" x14ac:dyDescent="0.25">
      <c r="A17" s="26"/>
    </row>
    <row r="18" spans="1:12" x14ac:dyDescent="0.25">
      <c r="A18" s="26"/>
      <c r="B18" s="27" t="s">
        <v>25</v>
      </c>
      <c r="C18" s="27"/>
      <c r="D18" s="27"/>
      <c r="F18" s="28" t="s">
        <v>26</v>
      </c>
      <c r="G18" s="28"/>
      <c r="H18" s="28"/>
      <c r="J18" s="29" t="s">
        <v>10</v>
      </c>
      <c r="K18" s="29"/>
      <c r="L18" s="29"/>
    </row>
    <row r="19" spans="1:12" x14ac:dyDescent="0.25">
      <c r="A19" s="26"/>
      <c r="B19" s="27" t="s">
        <v>27</v>
      </c>
      <c r="C19" s="27" t="s">
        <v>28</v>
      </c>
      <c r="D19" s="27"/>
      <c r="F19" s="28" t="s">
        <v>27</v>
      </c>
      <c r="G19" s="28" t="s">
        <v>28</v>
      </c>
      <c r="H19" s="28"/>
      <c r="J19" s="29" t="s">
        <v>27</v>
      </c>
      <c r="K19" s="29" t="s">
        <v>28</v>
      </c>
      <c r="L19" s="29"/>
    </row>
    <row r="20" spans="1:12" x14ac:dyDescent="0.25">
      <c r="A20" s="26" t="s">
        <v>15</v>
      </c>
      <c r="B20" s="27">
        <v>79</v>
      </c>
      <c r="C20" s="27">
        <v>10</v>
      </c>
      <c r="D20" s="27">
        <f>C20/B20*100</f>
        <v>12.658227848101266</v>
      </c>
      <c r="F20" s="28">
        <v>75</v>
      </c>
      <c r="G20" s="28">
        <v>8</v>
      </c>
      <c r="H20" s="28">
        <f>G20/F20*100</f>
        <v>10.666666666666668</v>
      </c>
      <c r="J20" s="29">
        <v>91</v>
      </c>
      <c r="K20" s="29">
        <v>13</v>
      </c>
      <c r="L20" s="29">
        <f>K20/J20*100</f>
        <v>14.285714285714285</v>
      </c>
    </row>
    <row r="21" spans="1:12" x14ac:dyDescent="0.25">
      <c r="A21" s="26" t="s">
        <v>16</v>
      </c>
      <c r="B21" s="27">
        <v>74</v>
      </c>
      <c r="C21" s="27">
        <v>4</v>
      </c>
      <c r="D21" s="27">
        <f t="shared" ref="D21:D23" si="3">C21/B21*100</f>
        <v>5.4054054054054053</v>
      </c>
      <c r="F21" s="28">
        <v>83</v>
      </c>
      <c r="G21" s="28">
        <v>14</v>
      </c>
      <c r="H21" s="28">
        <f t="shared" ref="H21:H22" si="4">G21/F21*100</f>
        <v>16.867469879518072</v>
      </c>
      <c r="J21" s="29">
        <v>63</v>
      </c>
      <c r="K21" s="29">
        <v>5</v>
      </c>
      <c r="L21" s="29">
        <f t="shared" ref="L21:L22" si="5">K21/J21*100</f>
        <v>7.9365079365079358</v>
      </c>
    </row>
    <row r="22" spans="1:12" x14ac:dyDescent="0.25">
      <c r="A22" s="26" t="s">
        <v>17</v>
      </c>
      <c r="B22" s="27">
        <v>75</v>
      </c>
      <c r="C22" s="27">
        <v>11</v>
      </c>
      <c r="D22" s="27">
        <f t="shared" si="3"/>
        <v>14.666666666666666</v>
      </c>
      <c r="F22" s="28">
        <v>84</v>
      </c>
      <c r="G22" s="28">
        <v>9</v>
      </c>
      <c r="H22" s="28">
        <f t="shared" si="4"/>
        <v>10.714285714285714</v>
      </c>
      <c r="J22" s="29">
        <v>70</v>
      </c>
      <c r="K22" s="29">
        <v>5</v>
      </c>
      <c r="L22" s="29">
        <f t="shared" si="5"/>
        <v>7.1428571428571423</v>
      </c>
    </row>
    <row r="23" spans="1:12" x14ac:dyDescent="0.25">
      <c r="A23" s="26" t="s">
        <v>18</v>
      </c>
      <c r="B23" s="27">
        <v>87</v>
      </c>
      <c r="C23" s="27">
        <v>4</v>
      </c>
      <c r="D23" s="27">
        <f t="shared" si="3"/>
        <v>4.5977011494252871</v>
      </c>
      <c r="F23" s="28"/>
      <c r="G23" s="28"/>
      <c r="H23" s="28"/>
      <c r="J23" s="29"/>
      <c r="K23" s="29"/>
      <c r="L23" s="29"/>
    </row>
    <row r="24" spans="1:12" x14ac:dyDescent="0.25">
      <c r="A24" s="26" t="s">
        <v>29</v>
      </c>
      <c r="B24" s="27">
        <v>315</v>
      </c>
      <c r="C24" s="27">
        <v>29</v>
      </c>
      <c r="D24" s="27"/>
      <c r="F24" s="28">
        <v>242</v>
      </c>
      <c r="G24" s="28">
        <v>31</v>
      </c>
      <c r="H24" s="28"/>
      <c r="J24" s="29">
        <v>224</v>
      </c>
      <c r="K24" s="29">
        <v>23</v>
      </c>
      <c r="L24" s="29"/>
    </row>
    <row r="25" spans="1:12" x14ac:dyDescent="0.25">
      <c r="A25" s="26" t="s">
        <v>49</v>
      </c>
      <c r="B25" s="27"/>
      <c r="C25" s="27"/>
      <c r="D25" s="27">
        <f>AVERAGE(D20:D23)</f>
        <v>9.3320002673996569</v>
      </c>
      <c r="F25" s="28"/>
      <c r="G25" s="28"/>
      <c r="H25" s="28">
        <f>AVERAGE(H20:H22)</f>
        <v>12.749474086823485</v>
      </c>
      <c r="J25" s="29"/>
      <c r="K25" s="29"/>
      <c r="L25" s="29">
        <f>AVERAGE(L20:L22)</f>
        <v>9.7883597883597879</v>
      </c>
    </row>
    <row r="26" spans="1:12" x14ac:dyDescent="0.25">
      <c r="A26" s="26" t="s">
        <v>1</v>
      </c>
      <c r="B26" s="27"/>
      <c r="C26" s="27"/>
      <c r="D26" s="27">
        <f>STDEV(D20:D23)</f>
        <v>5.0778667062320881</v>
      </c>
      <c r="F26" s="28"/>
      <c r="G26" s="28"/>
      <c r="H26" s="28">
        <f>STDEV(H20:H22)</f>
        <v>3.5663684477226725</v>
      </c>
      <c r="J26" s="29"/>
      <c r="K26" s="29"/>
      <c r="L26" s="29">
        <f>STDEV(L20:L22)</f>
        <v>3.9149863986636859</v>
      </c>
    </row>
    <row r="31" spans="1:12" x14ac:dyDescent="0.25">
      <c r="C31" s="30" t="s">
        <v>0</v>
      </c>
      <c r="D31" s="30"/>
      <c r="E31" s="30" t="s">
        <v>9</v>
      </c>
      <c r="F31" s="30"/>
      <c r="G31" s="30" t="s">
        <v>10</v>
      </c>
      <c r="H31" s="30"/>
    </row>
    <row r="32" spans="1:12" x14ac:dyDescent="0.25">
      <c r="C32" s="31" t="s">
        <v>31</v>
      </c>
      <c r="D32" s="31" t="s">
        <v>32</v>
      </c>
      <c r="E32" s="31" t="s">
        <v>31</v>
      </c>
      <c r="F32" s="31" t="s">
        <v>32</v>
      </c>
      <c r="G32" s="31" t="s">
        <v>31</v>
      </c>
      <c r="H32" s="31" t="s">
        <v>32</v>
      </c>
    </row>
    <row r="33" spans="2:8" x14ac:dyDescent="0.25">
      <c r="B33" s="2" t="s">
        <v>33</v>
      </c>
      <c r="C33" s="2">
        <v>6.3357805876987463</v>
      </c>
      <c r="D33" s="2">
        <v>9.3320002673996569</v>
      </c>
      <c r="E33" s="2">
        <v>32.235626230210826</v>
      </c>
      <c r="F33" s="2">
        <v>12.749474086823485</v>
      </c>
      <c r="G33" s="2">
        <v>8.3639551192145856</v>
      </c>
      <c r="H33" s="2">
        <v>9.7883597883597879</v>
      </c>
    </row>
    <row r="34" spans="2:8" x14ac:dyDescent="0.25">
      <c r="B34" s="2" t="s">
        <v>34</v>
      </c>
      <c r="C34" s="2">
        <v>3.0355025056862219</v>
      </c>
      <c r="D34" s="2">
        <v>5.0778667062320881</v>
      </c>
      <c r="E34" s="2">
        <v>5.2364449678164195</v>
      </c>
      <c r="F34" s="2">
        <v>3.5663684477226725</v>
      </c>
      <c r="G34" s="2">
        <v>1.2440486407269944</v>
      </c>
      <c r="H34" s="2">
        <v>3.9149863986636859</v>
      </c>
    </row>
    <row r="41" spans="2:8" x14ac:dyDescent="0.25">
      <c r="B41" s="32" t="s">
        <v>35</v>
      </c>
    </row>
    <row r="43" spans="2:8" x14ac:dyDescent="0.25">
      <c r="C43" s="2">
        <v>9.0909090909090917</v>
      </c>
      <c r="D43" s="2">
        <v>12.658227848101266</v>
      </c>
      <c r="E43" s="2">
        <v>37.878787878787875</v>
      </c>
      <c r="F43" s="2">
        <v>10.666666666666668</v>
      </c>
      <c r="G43" s="2">
        <v>10.144927536231885</v>
      </c>
      <c r="H43" s="2">
        <v>14.285714285714285</v>
      </c>
    </row>
    <row r="44" spans="2:8" x14ac:dyDescent="0.25">
      <c r="C44" s="2">
        <v>2.9411764705882351</v>
      </c>
      <c r="D44" s="2">
        <v>5.4054054054054053</v>
      </c>
      <c r="E44" s="2">
        <v>33.802816901408448</v>
      </c>
      <c r="F44" s="2">
        <v>16.867469879518072</v>
      </c>
      <c r="G44" s="2">
        <v>8</v>
      </c>
      <c r="H44" s="2">
        <v>7.9365079365079358</v>
      </c>
    </row>
    <row r="45" spans="2:8" x14ac:dyDescent="0.25">
      <c r="C45" s="2">
        <v>4.6153846153846159</v>
      </c>
      <c r="D45" s="2">
        <v>14.666666666666666</v>
      </c>
      <c r="E45" s="2">
        <v>25.316455696202532</v>
      </c>
      <c r="F45" s="2">
        <v>10.714285714285714</v>
      </c>
      <c r="G45" s="2">
        <v>8.064516129032258</v>
      </c>
      <c r="H45" s="2">
        <v>7.1428571428571423</v>
      </c>
    </row>
    <row r="46" spans="2:8" x14ac:dyDescent="0.25">
      <c r="C46" s="2">
        <v>8.695652173913043</v>
      </c>
      <c r="D46" s="2">
        <v>4.5977011494252871</v>
      </c>
      <c r="E46" s="2">
        <v>31.944444444444443</v>
      </c>
      <c r="G46" s="2">
        <v>7.2463768115942031</v>
      </c>
    </row>
    <row r="49" spans="2:6" x14ac:dyDescent="0.25">
      <c r="B49" s="2" t="s">
        <v>36</v>
      </c>
      <c r="E49" s="2">
        <f>_xlfn.T.TEST(C43:C46,D43:D46,1,2)</f>
        <v>0.17509411135063588</v>
      </c>
      <c r="F49" s="2" t="s">
        <v>8</v>
      </c>
    </row>
    <row r="50" spans="2:6" x14ac:dyDescent="0.25">
      <c r="B50" s="2" t="s">
        <v>37</v>
      </c>
      <c r="E50" s="2">
        <f>_xlfn.T.TEST(E43:E46,F43:F45,1,2)</f>
        <v>1.3605076171544007E-3</v>
      </c>
      <c r="F50" s="2" t="s">
        <v>24</v>
      </c>
    </row>
    <row r="51" spans="2:6" x14ac:dyDescent="0.25">
      <c r="B51" s="2" t="s">
        <v>38</v>
      </c>
      <c r="E51" s="2">
        <f>_xlfn.T.TEST(G43:G46,H43:H45,1,2)</f>
        <v>0.25702327114319989</v>
      </c>
      <c r="F51" s="2" t="s">
        <v>8</v>
      </c>
    </row>
    <row r="54" spans="2:6" ht="28.5" x14ac:dyDescent="0.45">
      <c r="F54" s="3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tabSelected="1" workbookViewId="0">
      <selection activeCell="G32" sqref="G32"/>
    </sheetView>
  </sheetViews>
  <sheetFormatPr baseColWidth="10" defaultRowHeight="15" x14ac:dyDescent="0.25"/>
  <cols>
    <col min="1" max="16384" width="11.42578125" style="2"/>
  </cols>
  <sheetData>
    <row r="3" spans="1:11" x14ac:dyDescent="0.25">
      <c r="A3" s="2" t="s">
        <v>14</v>
      </c>
    </row>
    <row r="4" spans="1:11" x14ac:dyDescent="0.25">
      <c r="A4" s="34"/>
      <c r="B4" s="68" t="s">
        <v>0</v>
      </c>
      <c r="C4" s="68"/>
      <c r="D4" s="69" t="s">
        <v>9</v>
      </c>
      <c r="E4" s="69"/>
      <c r="F4" s="70" t="s">
        <v>10</v>
      </c>
      <c r="G4" s="70"/>
    </row>
    <row r="5" spans="1:11" x14ac:dyDescent="0.25">
      <c r="A5" s="34"/>
      <c r="B5" s="7" t="s">
        <v>12</v>
      </c>
      <c r="C5" s="7" t="s">
        <v>39</v>
      </c>
      <c r="D5" s="8" t="s">
        <v>40</v>
      </c>
      <c r="E5" s="8" t="s">
        <v>39</v>
      </c>
      <c r="F5" s="9" t="s">
        <v>40</v>
      </c>
      <c r="G5" s="9" t="s">
        <v>39</v>
      </c>
    </row>
    <row r="6" spans="1:11" x14ac:dyDescent="0.25">
      <c r="A6" s="35" t="s">
        <v>15</v>
      </c>
      <c r="B6" s="10">
        <v>3.0443297133701259</v>
      </c>
      <c r="C6" s="10">
        <v>1.8720794392523363</v>
      </c>
      <c r="D6" s="11">
        <v>19.078083989501316</v>
      </c>
      <c r="E6" s="11">
        <v>6.0825358851674638</v>
      </c>
      <c r="F6" s="12">
        <v>8.1717246484085866</v>
      </c>
      <c r="G6" s="12">
        <v>6.5221471471471473</v>
      </c>
    </row>
    <row r="7" spans="1:11" x14ac:dyDescent="0.25">
      <c r="A7" s="35" t="s">
        <v>16</v>
      </c>
      <c r="B7" s="10">
        <v>8.7303130468598091</v>
      </c>
      <c r="C7" s="10">
        <v>5.7623110928343779</v>
      </c>
      <c r="D7" s="11">
        <v>21.970039570378745</v>
      </c>
      <c r="E7" s="11">
        <v>7.7899877899877907</v>
      </c>
      <c r="F7" s="12">
        <v>12.415737222698858</v>
      </c>
      <c r="G7" s="12">
        <v>8.091887417218544</v>
      </c>
    </row>
    <row r="8" spans="1:11" x14ac:dyDescent="0.25">
      <c r="A8" s="35" t="s">
        <v>17</v>
      </c>
      <c r="B8" s="10">
        <v>3.5677173931315989</v>
      </c>
      <c r="C8" s="10">
        <v>5.8947368421052628</v>
      </c>
      <c r="D8" s="11">
        <v>19.366297243535094</v>
      </c>
      <c r="E8" s="11">
        <v>11.067460132967595</v>
      </c>
      <c r="F8" s="12">
        <v>9.8577235772357703</v>
      </c>
      <c r="G8" s="12">
        <v>11.27993731475488</v>
      </c>
    </row>
    <row r="9" spans="1:11" x14ac:dyDescent="0.25">
      <c r="A9" s="36" t="s">
        <v>49</v>
      </c>
      <c r="B9" s="37">
        <f>AVERAGE(B6:B8)</f>
        <v>5.1141200511205112</v>
      </c>
      <c r="C9" s="37">
        <f t="shared" ref="C9:G9" si="0">AVERAGE(C6:C8)</f>
        <v>4.5097091247306587</v>
      </c>
      <c r="D9" s="38">
        <f t="shared" si="0"/>
        <v>20.138140267805053</v>
      </c>
      <c r="E9" s="38">
        <f t="shared" si="0"/>
        <v>8.3133279360409489</v>
      </c>
      <c r="F9" s="39">
        <f t="shared" si="0"/>
        <v>10.148395149447738</v>
      </c>
      <c r="G9" s="39">
        <f t="shared" si="0"/>
        <v>8.6313239597068563</v>
      </c>
    </row>
    <row r="10" spans="1:11" x14ac:dyDescent="0.25">
      <c r="A10" s="22" t="s">
        <v>1</v>
      </c>
      <c r="B10" s="27">
        <f>STDEVP(B6:B8)</f>
        <v>2.5659465443453797</v>
      </c>
      <c r="C10" s="27">
        <f t="shared" ref="C10:G10" si="1">STDEVP(C6:C8)</f>
        <v>1.8658692188994823</v>
      </c>
      <c r="D10" s="28">
        <f t="shared" si="1"/>
        <v>1.3006813627294667</v>
      </c>
      <c r="E10" s="28">
        <f t="shared" si="1"/>
        <v>2.0684585436873277</v>
      </c>
      <c r="F10" s="29">
        <f t="shared" si="1"/>
        <v>1.7447594208281065</v>
      </c>
      <c r="G10" s="29">
        <f t="shared" si="1"/>
        <v>1.9794587908946253</v>
      </c>
    </row>
    <row r="12" spans="1:11" x14ac:dyDescent="0.25">
      <c r="J12" s="2" t="s">
        <v>3</v>
      </c>
    </row>
    <row r="13" spans="1:11" x14ac:dyDescent="0.25">
      <c r="I13" s="2" t="s">
        <v>73</v>
      </c>
      <c r="J13" s="2">
        <f>TTEST(D6:D8,E6:E8,1,2)</f>
        <v>1.192505063742637E-3</v>
      </c>
      <c r="K13" s="2" t="s">
        <v>24</v>
      </c>
    </row>
    <row r="15" spans="1:11" x14ac:dyDescent="0.25">
      <c r="J15" s="2" t="s">
        <v>2</v>
      </c>
    </row>
    <row r="16" spans="1:11" x14ac:dyDescent="0.25">
      <c r="I16" s="2" t="s">
        <v>74</v>
      </c>
      <c r="J16" s="2">
        <f>TTEST(B6:B8,C6:C8,1,2)</f>
        <v>0.40046707263572384</v>
      </c>
      <c r="K16" s="2" t="s">
        <v>8</v>
      </c>
    </row>
    <row r="18" spans="9:11" x14ac:dyDescent="0.25">
      <c r="J18" s="2" t="s">
        <v>6</v>
      </c>
    </row>
    <row r="19" spans="9:11" x14ac:dyDescent="0.25">
      <c r="I19" s="2" t="s">
        <v>75</v>
      </c>
      <c r="J19" s="2">
        <f>TTEST(F6:F8,G6:G8,1,2)</f>
        <v>0.2308948662922497</v>
      </c>
      <c r="K19" s="2" t="s">
        <v>8</v>
      </c>
    </row>
  </sheetData>
  <mergeCells count="3">
    <mergeCell ref="B4:C4"/>
    <mergeCell ref="D4:E4"/>
    <mergeCell ref="F4:G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workbookViewId="0">
      <selection activeCell="I38" sqref="I38"/>
    </sheetView>
  </sheetViews>
  <sheetFormatPr baseColWidth="10" defaultRowHeight="15" x14ac:dyDescent="0.25"/>
  <cols>
    <col min="1" max="6" width="11.42578125" style="2"/>
    <col min="7" max="7" width="11.7109375" style="2" customWidth="1"/>
    <col min="8" max="8" width="7.42578125" style="2" customWidth="1"/>
    <col min="9" max="10" width="11.42578125" style="2"/>
    <col min="11" max="11" width="12" style="2" customWidth="1"/>
    <col min="12" max="13" width="11.42578125" style="2"/>
    <col min="14" max="14" width="10.5703125" style="2" customWidth="1"/>
    <col min="15" max="15" width="7.140625" style="2" customWidth="1"/>
    <col min="16" max="18" width="11.42578125" style="2"/>
    <col min="19" max="19" width="10.5703125" style="2" customWidth="1"/>
    <col min="20" max="22" width="11.42578125" style="2"/>
    <col min="23" max="23" width="12.28515625" style="2" customWidth="1"/>
    <col min="24" max="26" width="11.42578125" style="2"/>
    <col min="27" max="27" width="15.5703125" style="2" customWidth="1"/>
    <col min="28" max="16384" width="11.42578125" style="2"/>
  </cols>
  <sheetData>
    <row r="1" spans="1:21" x14ac:dyDescent="0.25">
      <c r="B1" s="71" t="s">
        <v>41</v>
      </c>
      <c r="C1" s="71"/>
      <c r="E1" s="71" t="s">
        <v>42</v>
      </c>
      <c r="F1" s="71"/>
      <c r="I1" s="71" t="s">
        <v>41</v>
      </c>
      <c r="J1" s="71"/>
      <c r="L1" s="71" t="s">
        <v>42</v>
      </c>
      <c r="M1" s="71"/>
      <c r="P1" s="71" t="s">
        <v>41</v>
      </c>
      <c r="Q1" s="71"/>
      <c r="S1" s="71" t="s">
        <v>42</v>
      </c>
      <c r="T1" s="71"/>
    </row>
    <row r="2" spans="1:21" x14ac:dyDescent="0.25">
      <c r="B2" s="40" t="s">
        <v>0</v>
      </c>
      <c r="C2" s="40" t="s">
        <v>43</v>
      </c>
      <c r="E2" s="40" t="s">
        <v>0</v>
      </c>
      <c r="F2" s="40" t="s">
        <v>43</v>
      </c>
      <c r="I2" s="40" t="s">
        <v>44</v>
      </c>
      <c r="J2" s="40" t="s">
        <v>45</v>
      </c>
      <c r="L2" s="40" t="s">
        <v>44</v>
      </c>
      <c r="M2" s="40" t="s">
        <v>45</v>
      </c>
      <c r="P2" s="40" t="s">
        <v>46</v>
      </c>
      <c r="Q2" s="40" t="s">
        <v>47</v>
      </c>
      <c r="S2" s="40" t="s">
        <v>46</v>
      </c>
      <c r="T2" s="40" t="s">
        <v>47</v>
      </c>
    </row>
    <row r="3" spans="1:21" x14ac:dyDescent="0.25">
      <c r="A3" s="2">
        <v>1</v>
      </c>
      <c r="B3" s="2">
        <v>5</v>
      </c>
      <c r="C3" s="2">
        <v>0</v>
      </c>
      <c r="E3" s="2">
        <v>5</v>
      </c>
      <c r="F3" s="2">
        <v>1</v>
      </c>
      <c r="I3" s="2">
        <v>15</v>
      </c>
      <c r="J3" s="2">
        <v>2</v>
      </c>
      <c r="L3" s="2">
        <v>25</v>
      </c>
      <c r="M3" s="2">
        <v>0</v>
      </c>
      <c r="P3" s="2">
        <v>9</v>
      </c>
      <c r="Q3" s="2">
        <v>0</v>
      </c>
      <c r="S3" s="2">
        <v>14</v>
      </c>
      <c r="T3" s="2">
        <v>1</v>
      </c>
    </row>
    <row r="4" spans="1:21" x14ac:dyDescent="0.25">
      <c r="A4" s="2">
        <v>2</v>
      </c>
      <c r="B4" s="2">
        <v>6</v>
      </c>
      <c r="C4" s="2">
        <v>0</v>
      </c>
      <c r="E4" s="2">
        <v>6</v>
      </c>
      <c r="F4" s="2">
        <v>0</v>
      </c>
      <c r="I4" s="2">
        <v>15</v>
      </c>
      <c r="J4" s="2">
        <v>0</v>
      </c>
      <c r="L4" s="2">
        <v>30</v>
      </c>
      <c r="M4" s="2">
        <v>2</v>
      </c>
      <c r="P4" s="2">
        <v>11</v>
      </c>
      <c r="Q4" s="2">
        <v>1</v>
      </c>
      <c r="S4" s="2">
        <v>9</v>
      </c>
      <c r="T4" s="2">
        <v>0</v>
      </c>
    </row>
    <row r="5" spans="1:21" x14ac:dyDescent="0.25">
      <c r="A5" s="2">
        <v>3</v>
      </c>
      <c r="B5" s="2">
        <v>6</v>
      </c>
      <c r="C5" s="2">
        <v>0</v>
      </c>
      <c r="E5" s="2">
        <v>7</v>
      </c>
      <c r="F5" s="2">
        <v>0</v>
      </c>
      <c r="I5" s="2">
        <v>13</v>
      </c>
      <c r="J5" s="2">
        <v>1</v>
      </c>
      <c r="L5" s="2">
        <v>19</v>
      </c>
      <c r="M5" s="2">
        <v>0</v>
      </c>
      <c r="P5" s="2">
        <v>9</v>
      </c>
      <c r="Q5" s="2">
        <v>1</v>
      </c>
      <c r="S5" s="2">
        <v>12</v>
      </c>
      <c r="T5" s="2">
        <v>1</v>
      </c>
    </row>
    <row r="6" spans="1:21" x14ac:dyDescent="0.25">
      <c r="A6" s="2">
        <v>4</v>
      </c>
      <c r="B6" s="2">
        <v>15</v>
      </c>
      <c r="C6" s="2">
        <v>1</v>
      </c>
      <c r="E6" s="2">
        <v>10</v>
      </c>
      <c r="F6" s="2">
        <v>0</v>
      </c>
      <c r="I6" s="2">
        <v>19</v>
      </c>
      <c r="J6" s="2">
        <v>3</v>
      </c>
      <c r="L6" s="2">
        <v>9</v>
      </c>
      <c r="M6" s="2">
        <v>0</v>
      </c>
      <c r="P6" s="2">
        <v>10</v>
      </c>
      <c r="Q6" s="2">
        <v>1</v>
      </c>
      <c r="S6" s="2">
        <v>8</v>
      </c>
      <c r="T6" s="2">
        <v>0</v>
      </c>
    </row>
    <row r="7" spans="1:21" x14ac:dyDescent="0.25">
      <c r="A7" s="2">
        <v>5</v>
      </c>
      <c r="B7" s="2">
        <v>10</v>
      </c>
      <c r="C7" s="2">
        <v>0</v>
      </c>
      <c r="E7" s="2">
        <v>8</v>
      </c>
      <c r="F7" s="2">
        <v>0</v>
      </c>
      <c r="I7" s="2">
        <v>16</v>
      </c>
      <c r="J7" s="2">
        <v>3</v>
      </c>
      <c r="L7" s="2">
        <v>16</v>
      </c>
      <c r="M7" s="2">
        <v>1</v>
      </c>
      <c r="P7" s="2">
        <v>8</v>
      </c>
      <c r="Q7" s="2">
        <v>0</v>
      </c>
      <c r="S7" s="2">
        <v>7</v>
      </c>
      <c r="T7" s="2">
        <v>0</v>
      </c>
    </row>
    <row r="8" spans="1:21" x14ac:dyDescent="0.25">
      <c r="A8" s="2">
        <v>6</v>
      </c>
      <c r="B8" s="2">
        <v>12</v>
      </c>
      <c r="C8" s="2">
        <v>1</v>
      </c>
      <c r="E8" s="2">
        <v>8</v>
      </c>
      <c r="F8" s="2">
        <v>0</v>
      </c>
      <c r="I8" s="2">
        <v>11</v>
      </c>
      <c r="J8" s="2">
        <v>2</v>
      </c>
      <c r="L8" s="2">
        <v>16</v>
      </c>
      <c r="M8" s="2">
        <v>2</v>
      </c>
      <c r="P8" s="2">
        <v>26</v>
      </c>
      <c r="Q8" s="2">
        <v>0</v>
      </c>
      <c r="S8" s="2">
        <v>7</v>
      </c>
      <c r="T8" s="2">
        <v>0</v>
      </c>
    </row>
    <row r="9" spans="1:21" x14ac:dyDescent="0.25">
      <c r="A9" s="2">
        <v>7</v>
      </c>
      <c r="B9" s="2">
        <v>9</v>
      </c>
      <c r="C9" s="2">
        <v>0</v>
      </c>
      <c r="E9" s="2">
        <v>11</v>
      </c>
      <c r="F9" s="2">
        <v>0</v>
      </c>
      <c r="I9" s="2">
        <v>12</v>
      </c>
      <c r="J9" s="2">
        <v>2</v>
      </c>
      <c r="L9" s="2">
        <v>24</v>
      </c>
      <c r="M9" s="2">
        <v>0</v>
      </c>
      <c r="P9" s="2">
        <v>8</v>
      </c>
      <c r="Q9" s="2">
        <v>0</v>
      </c>
      <c r="S9" s="2">
        <v>16</v>
      </c>
      <c r="T9" s="2">
        <v>0</v>
      </c>
    </row>
    <row r="10" spans="1:21" x14ac:dyDescent="0.25">
      <c r="A10" s="2">
        <v>8</v>
      </c>
      <c r="B10" s="2">
        <v>11</v>
      </c>
      <c r="C10" s="2">
        <v>0</v>
      </c>
      <c r="D10" s="2">
        <f>(SUM(C3:C10)/SUM(B3:B10))*100</f>
        <v>2.7027027027027026</v>
      </c>
      <c r="E10" s="2">
        <v>4</v>
      </c>
      <c r="F10" s="2">
        <v>0</v>
      </c>
      <c r="G10" s="2">
        <f>(SUM(F3:F10)/SUM(E3:E10))*100</f>
        <v>1.6949152542372881</v>
      </c>
      <c r="I10" s="2">
        <v>12</v>
      </c>
      <c r="J10" s="2">
        <v>1</v>
      </c>
      <c r="K10" s="2">
        <f>(SUM(J3:J10)/SUM(I3:I10))*100</f>
        <v>12.389380530973451</v>
      </c>
      <c r="L10" s="2">
        <v>18</v>
      </c>
      <c r="M10" s="2">
        <v>0</v>
      </c>
      <c r="N10" s="2">
        <f>(SUM(M3:M10)/SUM(L3:L10))*100</f>
        <v>3.1847133757961785</v>
      </c>
      <c r="P10" s="2">
        <v>15</v>
      </c>
      <c r="Q10" s="2">
        <v>0</v>
      </c>
      <c r="R10" s="2">
        <f>(SUM(Q3:Q10)/SUM(P3:P10))*100</f>
        <v>3.125</v>
      </c>
      <c r="S10" s="2">
        <v>6</v>
      </c>
      <c r="T10" s="2">
        <v>1</v>
      </c>
      <c r="U10" s="2">
        <f>(SUM(T3:T10)/SUM(S3:S10))*100</f>
        <v>3.79746835443038</v>
      </c>
    </row>
    <row r="11" spans="1:21" x14ac:dyDescent="0.25">
      <c r="A11" s="2">
        <v>9</v>
      </c>
      <c r="B11" s="2">
        <v>8</v>
      </c>
      <c r="C11" s="2">
        <v>0</v>
      </c>
      <c r="E11" s="2">
        <v>3</v>
      </c>
      <c r="F11" s="2">
        <v>0</v>
      </c>
      <c r="I11" s="2">
        <v>11</v>
      </c>
      <c r="J11" s="2">
        <v>1</v>
      </c>
      <c r="L11" s="2">
        <v>24</v>
      </c>
      <c r="M11" s="2">
        <v>0</v>
      </c>
      <c r="P11" s="2">
        <v>9</v>
      </c>
      <c r="Q11" s="2">
        <v>0</v>
      </c>
      <c r="S11" s="2">
        <v>8</v>
      </c>
      <c r="T11" s="2">
        <v>0</v>
      </c>
    </row>
    <row r="12" spans="1:21" x14ac:dyDescent="0.25">
      <c r="A12" s="2">
        <v>10</v>
      </c>
      <c r="B12" s="2">
        <v>4</v>
      </c>
      <c r="C12" s="2">
        <v>1</v>
      </c>
      <c r="E12" s="2">
        <v>6</v>
      </c>
      <c r="F12" s="2">
        <v>0</v>
      </c>
      <c r="I12" s="2">
        <v>15</v>
      </c>
      <c r="J12" s="2">
        <v>1</v>
      </c>
      <c r="L12" s="2">
        <v>30</v>
      </c>
      <c r="M12" s="2">
        <v>1</v>
      </c>
      <c r="P12" s="2">
        <v>15</v>
      </c>
      <c r="Q12" s="2">
        <v>2</v>
      </c>
      <c r="S12" s="2">
        <v>10</v>
      </c>
      <c r="T12" s="2">
        <v>1</v>
      </c>
    </row>
    <row r="13" spans="1:21" x14ac:dyDescent="0.25">
      <c r="A13" s="2">
        <v>11</v>
      </c>
      <c r="B13" s="2">
        <v>6</v>
      </c>
      <c r="C13" s="2">
        <v>0</v>
      </c>
      <c r="E13" s="2">
        <v>7</v>
      </c>
      <c r="F13" s="2">
        <v>0</v>
      </c>
      <c r="I13" s="2">
        <v>20</v>
      </c>
      <c r="J13" s="2">
        <v>1</v>
      </c>
      <c r="L13" s="2">
        <v>16</v>
      </c>
      <c r="M13" s="2">
        <v>1</v>
      </c>
      <c r="P13" s="2">
        <v>16</v>
      </c>
      <c r="Q13" s="2">
        <v>0</v>
      </c>
      <c r="S13" s="2">
        <v>15</v>
      </c>
      <c r="T13" s="2">
        <v>0</v>
      </c>
    </row>
    <row r="14" spans="1:21" x14ac:dyDescent="0.25">
      <c r="A14" s="2">
        <v>12</v>
      </c>
      <c r="B14" s="2">
        <v>10</v>
      </c>
      <c r="C14" s="2">
        <v>0</v>
      </c>
      <c r="E14" s="2">
        <v>7</v>
      </c>
      <c r="F14" s="2">
        <v>0</v>
      </c>
      <c r="I14" s="2">
        <v>31</v>
      </c>
      <c r="J14" s="2">
        <v>2</v>
      </c>
      <c r="L14" s="2">
        <v>25</v>
      </c>
      <c r="M14" s="2">
        <v>0</v>
      </c>
      <c r="P14" s="2">
        <v>15</v>
      </c>
      <c r="Q14" s="2">
        <v>1</v>
      </c>
      <c r="S14" s="2">
        <v>12</v>
      </c>
      <c r="T14" s="2">
        <v>0</v>
      </c>
    </row>
    <row r="15" spans="1:21" x14ac:dyDescent="0.25">
      <c r="A15" s="2">
        <v>13</v>
      </c>
      <c r="B15" s="2">
        <v>8</v>
      </c>
      <c r="C15" s="2">
        <v>0</v>
      </c>
      <c r="E15" s="2">
        <v>11</v>
      </c>
      <c r="F15" s="2">
        <v>0</v>
      </c>
      <c r="I15" s="2">
        <v>12</v>
      </c>
      <c r="J15" s="2">
        <v>3</v>
      </c>
      <c r="L15" s="2">
        <v>15</v>
      </c>
      <c r="M15" s="2">
        <v>1</v>
      </c>
      <c r="P15" s="2">
        <v>15</v>
      </c>
      <c r="Q15" s="2">
        <v>3</v>
      </c>
      <c r="S15" s="2">
        <v>6</v>
      </c>
      <c r="T15" s="2">
        <v>1</v>
      </c>
    </row>
    <row r="16" spans="1:21" x14ac:dyDescent="0.25">
      <c r="A16" s="2">
        <v>14</v>
      </c>
      <c r="B16" s="2">
        <v>11</v>
      </c>
      <c r="C16" s="2">
        <v>0</v>
      </c>
      <c r="E16" s="2">
        <v>8</v>
      </c>
      <c r="F16" s="2">
        <v>0</v>
      </c>
      <c r="I16" s="2">
        <v>15</v>
      </c>
      <c r="J16" s="2">
        <v>2</v>
      </c>
      <c r="L16" s="2">
        <v>20</v>
      </c>
      <c r="M16" s="2">
        <v>1</v>
      </c>
      <c r="P16" s="2">
        <v>18</v>
      </c>
      <c r="Q16" s="2">
        <v>0</v>
      </c>
      <c r="S16" s="2">
        <v>10</v>
      </c>
      <c r="T16" s="2">
        <v>0</v>
      </c>
    </row>
    <row r="17" spans="1:21" x14ac:dyDescent="0.25">
      <c r="A17" s="2">
        <v>15</v>
      </c>
      <c r="B17" s="2">
        <v>8</v>
      </c>
      <c r="C17" s="2">
        <v>1</v>
      </c>
      <c r="E17" s="2">
        <v>6</v>
      </c>
      <c r="F17" s="2">
        <v>0</v>
      </c>
      <c r="I17" s="2">
        <v>27</v>
      </c>
      <c r="J17" s="2">
        <v>2</v>
      </c>
      <c r="L17" s="2">
        <v>26</v>
      </c>
      <c r="M17" s="2">
        <v>3</v>
      </c>
      <c r="P17" s="2">
        <v>24</v>
      </c>
      <c r="Q17" s="2">
        <v>1</v>
      </c>
      <c r="S17" s="2">
        <v>8</v>
      </c>
      <c r="T17" s="2">
        <v>0</v>
      </c>
    </row>
    <row r="18" spans="1:21" x14ac:dyDescent="0.25">
      <c r="A18" s="2">
        <v>16</v>
      </c>
      <c r="B18" s="2">
        <v>8</v>
      </c>
      <c r="C18" s="2">
        <v>0</v>
      </c>
      <c r="D18" s="2">
        <f>(SUM(C11:C18)/SUM(B11:B18))*100</f>
        <v>3.1746031746031744</v>
      </c>
      <c r="E18" s="2">
        <v>10</v>
      </c>
      <c r="F18" s="2">
        <v>0</v>
      </c>
      <c r="G18" s="2">
        <f>(SUM(F11:F18)/SUM(E11:E18))*100</f>
        <v>0</v>
      </c>
      <c r="I18" s="2">
        <v>12</v>
      </c>
      <c r="J18" s="2">
        <v>1</v>
      </c>
      <c r="K18" s="2">
        <f>(SUM(J11:J18)/SUM(I11:I18))*100</f>
        <v>9.0909090909090917</v>
      </c>
      <c r="L18" s="2">
        <v>34</v>
      </c>
      <c r="M18" s="2">
        <v>2</v>
      </c>
      <c r="N18" s="2">
        <f>(SUM(M11:M18)/SUM(L11:L18))*100</f>
        <v>4.7368421052631584</v>
      </c>
      <c r="P18" s="2">
        <v>12</v>
      </c>
      <c r="Q18" s="2">
        <v>0</v>
      </c>
      <c r="R18" s="2">
        <f>(SUM(Q11:Q18)/SUM(P11:P18))*100</f>
        <v>5.6451612903225801</v>
      </c>
      <c r="S18" s="2">
        <v>5</v>
      </c>
      <c r="T18" s="2">
        <v>0</v>
      </c>
      <c r="U18" s="2">
        <f>(SUM(T11:T18)/SUM(S11:S18))*100</f>
        <v>2.7027027027027026</v>
      </c>
    </row>
    <row r="19" spans="1:21" x14ac:dyDescent="0.25">
      <c r="A19" s="2">
        <v>17</v>
      </c>
      <c r="B19" s="2">
        <v>5</v>
      </c>
      <c r="C19" s="2">
        <v>0</v>
      </c>
      <c r="E19" s="2">
        <v>7</v>
      </c>
      <c r="F19" s="2">
        <v>0</v>
      </c>
      <c r="I19" s="2">
        <v>19</v>
      </c>
      <c r="J19" s="2">
        <v>2</v>
      </c>
      <c r="L19" s="2">
        <v>8</v>
      </c>
      <c r="M19" s="2">
        <v>0</v>
      </c>
      <c r="P19" s="2">
        <v>11</v>
      </c>
      <c r="Q19" s="2">
        <v>2</v>
      </c>
      <c r="S19" s="2">
        <v>9</v>
      </c>
      <c r="T19" s="2">
        <v>0</v>
      </c>
    </row>
    <row r="20" spans="1:21" x14ac:dyDescent="0.25">
      <c r="A20" s="2">
        <v>18</v>
      </c>
      <c r="B20" s="2">
        <v>9</v>
      </c>
      <c r="C20" s="2">
        <v>0</v>
      </c>
      <c r="E20" s="2">
        <v>6</v>
      </c>
      <c r="F20" s="2">
        <v>0</v>
      </c>
      <c r="I20" s="2">
        <v>20</v>
      </c>
      <c r="J20" s="2">
        <v>0</v>
      </c>
      <c r="L20" s="2">
        <v>19</v>
      </c>
      <c r="M20" s="2">
        <v>0</v>
      </c>
      <c r="P20" s="2">
        <v>15</v>
      </c>
      <c r="Q20" s="2">
        <v>0</v>
      </c>
      <c r="S20" s="2">
        <v>9</v>
      </c>
      <c r="T20" s="2">
        <v>0</v>
      </c>
    </row>
    <row r="21" spans="1:21" x14ac:dyDescent="0.25">
      <c r="A21" s="2">
        <v>19</v>
      </c>
      <c r="B21" s="2">
        <v>9</v>
      </c>
      <c r="C21" s="2">
        <v>0</v>
      </c>
      <c r="E21" s="2">
        <v>8</v>
      </c>
      <c r="F21" s="2">
        <v>0</v>
      </c>
      <c r="I21" s="2">
        <v>9</v>
      </c>
      <c r="J21" s="2">
        <v>2</v>
      </c>
      <c r="L21" s="2">
        <v>22</v>
      </c>
      <c r="M21" s="2">
        <v>0</v>
      </c>
      <c r="P21" s="2">
        <v>12</v>
      </c>
      <c r="Q21" s="2">
        <v>2</v>
      </c>
      <c r="S21" s="2">
        <v>10</v>
      </c>
      <c r="T21" s="2">
        <v>0</v>
      </c>
    </row>
    <row r="22" spans="1:21" x14ac:dyDescent="0.25">
      <c r="A22" s="2">
        <v>20</v>
      </c>
      <c r="B22" s="2">
        <v>6</v>
      </c>
      <c r="C22" s="2">
        <v>0</v>
      </c>
      <c r="E22" s="2">
        <v>6</v>
      </c>
      <c r="F22" s="2">
        <v>0</v>
      </c>
      <c r="I22" s="2">
        <v>18</v>
      </c>
      <c r="J22" s="2">
        <v>2</v>
      </c>
      <c r="L22" s="2">
        <v>20</v>
      </c>
      <c r="M22" s="2">
        <v>2</v>
      </c>
      <c r="P22" s="2">
        <v>13</v>
      </c>
      <c r="Q22" s="2">
        <v>0</v>
      </c>
      <c r="S22" s="2">
        <v>11</v>
      </c>
      <c r="T22" s="2">
        <v>0</v>
      </c>
    </row>
    <row r="23" spans="1:21" x14ac:dyDescent="0.25">
      <c r="A23" s="2">
        <v>21</v>
      </c>
      <c r="B23" s="2">
        <v>12</v>
      </c>
      <c r="C23" s="2">
        <v>0</v>
      </c>
      <c r="E23" s="2">
        <v>6</v>
      </c>
      <c r="F23" s="2">
        <v>0</v>
      </c>
      <c r="I23" s="2">
        <v>19</v>
      </c>
      <c r="J23" s="2">
        <v>2</v>
      </c>
      <c r="L23" s="2">
        <v>24</v>
      </c>
      <c r="M23" s="2">
        <v>0</v>
      </c>
      <c r="P23" s="2">
        <v>19</v>
      </c>
      <c r="Q23" s="2">
        <v>1</v>
      </c>
      <c r="S23" s="2">
        <v>9</v>
      </c>
      <c r="T23" s="2">
        <v>0</v>
      </c>
    </row>
    <row r="24" spans="1:21" x14ac:dyDescent="0.25">
      <c r="A24" s="2">
        <v>22</v>
      </c>
      <c r="B24" s="2">
        <v>10</v>
      </c>
      <c r="C24" s="2">
        <v>0</v>
      </c>
      <c r="E24" s="2">
        <v>5</v>
      </c>
      <c r="F24" s="2">
        <v>1</v>
      </c>
      <c r="I24" s="2">
        <v>19</v>
      </c>
      <c r="J24" s="2">
        <v>2</v>
      </c>
      <c r="L24" s="2">
        <v>13</v>
      </c>
      <c r="M24" s="2">
        <v>0</v>
      </c>
      <c r="P24" s="2">
        <v>21</v>
      </c>
      <c r="Q24" s="2">
        <v>0</v>
      </c>
      <c r="S24" s="2">
        <v>8</v>
      </c>
      <c r="T24" s="2">
        <v>0</v>
      </c>
    </row>
    <row r="25" spans="1:21" x14ac:dyDescent="0.25">
      <c r="A25" s="2">
        <v>23</v>
      </c>
      <c r="B25" s="2">
        <v>7</v>
      </c>
      <c r="C25" s="2">
        <v>0</v>
      </c>
      <c r="E25" s="2">
        <v>9</v>
      </c>
      <c r="F25" s="2">
        <v>0</v>
      </c>
      <c r="I25" s="2">
        <v>9</v>
      </c>
      <c r="J25" s="2">
        <v>1</v>
      </c>
      <c r="L25" s="2">
        <v>24</v>
      </c>
      <c r="M25" s="2">
        <v>0</v>
      </c>
      <c r="P25" s="2">
        <v>9</v>
      </c>
      <c r="Q25" s="2">
        <v>0</v>
      </c>
      <c r="S25" s="2">
        <v>12</v>
      </c>
      <c r="T25" s="2">
        <v>0</v>
      </c>
    </row>
    <row r="26" spans="1:21" x14ac:dyDescent="0.25">
      <c r="A26" s="2">
        <v>24</v>
      </c>
      <c r="B26" s="2">
        <v>6</v>
      </c>
      <c r="C26" s="2">
        <v>0</v>
      </c>
      <c r="D26" s="2">
        <f>(SUM(C19:C26)/SUM(B19:B26))*100</f>
        <v>0</v>
      </c>
      <c r="E26" s="2">
        <v>14</v>
      </c>
      <c r="F26" s="2">
        <v>0</v>
      </c>
      <c r="G26" s="2">
        <f>(SUM(F19:F26)/SUM(E19:E26))*100</f>
        <v>1.639344262295082</v>
      </c>
      <c r="I26" s="2">
        <v>19</v>
      </c>
      <c r="J26" s="2">
        <v>2</v>
      </c>
      <c r="K26" s="2">
        <f>(SUM(J19:J26)/SUM(I19:I26))*100</f>
        <v>9.8484848484848477</v>
      </c>
      <c r="L26" s="2">
        <v>25</v>
      </c>
      <c r="M26" s="2">
        <v>0</v>
      </c>
      <c r="N26" s="2">
        <f>(SUM(M19:M26)/SUM(L19:L26))*100</f>
        <v>1.2903225806451613</v>
      </c>
      <c r="P26" s="2">
        <v>15</v>
      </c>
      <c r="Q26" s="2">
        <v>0</v>
      </c>
      <c r="R26" s="2">
        <f>(SUM(Q19:Q26)/SUM(P19:P26))*100</f>
        <v>4.3478260869565215</v>
      </c>
      <c r="S26" s="2">
        <v>7</v>
      </c>
      <c r="T26" s="2">
        <v>1</v>
      </c>
      <c r="U26" s="2">
        <f>(SUM(T19:T26)/SUM(S19:S26))*100</f>
        <v>1.3333333333333335</v>
      </c>
    </row>
    <row r="27" spans="1:21" x14ac:dyDescent="0.25">
      <c r="A27" s="2" t="s">
        <v>48</v>
      </c>
      <c r="B27" s="41">
        <f>SUM(B3:B26)</f>
        <v>201</v>
      </c>
      <c r="C27" s="41">
        <f>SUM(C3:C26)</f>
        <v>4</v>
      </c>
      <c r="D27" s="42"/>
      <c r="E27" s="41">
        <f>SUM(E3:E26)</f>
        <v>178</v>
      </c>
      <c r="F27" s="41">
        <f>SUM(F3:F26)</f>
        <v>2</v>
      </c>
      <c r="G27" s="42"/>
      <c r="H27" s="42"/>
      <c r="I27" s="41">
        <f>SUM(I3:I26)</f>
        <v>388</v>
      </c>
      <c r="J27" s="41">
        <f>SUM(J3:J26)</f>
        <v>40</v>
      </c>
      <c r="K27" s="42"/>
      <c r="L27" s="41">
        <f>SUM(L3:L26)</f>
        <v>502</v>
      </c>
      <c r="M27" s="41">
        <f>SUM(M3:M26)</f>
        <v>16</v>
      </c>
      <c r="N27" s="42"/>
      <c r="O27" s="42"/>
      <c r="P27" s="41">
        <f>SUM(P3:P26)</f>
        <v>335</v>
      </c>
      <c r="Q27" s="41">
        <f>SUM(Q3:Q26)</f>
        <v>15</v>
      </c>
      <c r="R27" s="42"/>
      <c r="S27" s="41">
        <f>SUM(S3:S26)</f>
        <v>228</v>
      </c>
      <c r="T27" s="41">
        <f>SUM(T3:T26)</f>
        <v>6</v>
      </c>
      <c r="U27" s="42"/>
    </row>
    <row r="28" spans="1:21" x14ac:dyDescent="0.25">
      <c r="A28" s="2" t="s">
        <v>49</v>
      </c>
      <c r="B28" s="41">
        <f>AVERAGE(B3:B26)</f>
        <v>8.375</v>
      </c>
      <c r="C28" s="41">
        <f>AVERAGE(C3:C26)</f>
        <v>0.16666666666666666</v>
      </c>
      <c r="D28" s="42"/>
      <c r="E28" s="41">
        <f>AVERAGE(E3:E26)</f>
        <v>7.416666666666667</v>
      </c>
      <c r="F28" s="41">
        <f>AVERAGE(F3:F26)</f>
        <v>8.3333333333333329E-2</v>
      </c>
      <c r="G28" s="42"/>
      <c r="H28" s="42"/>
      <c r="I28" s="41">
        <f>AVERAGE(I3:I26)</f>
        <v>16.166666666666668</v>
      </c>
      <c r="J28" s="41">
        <f>AVERAGE(J3:J26)</f>
        <v>1.6666666666666667</v>
      </c>
      <c r="K28" s="42"/>
      <c r="L28" s="41">
        <f>AVERAGE(L3:L26)</f>
        <v>20.916666666666668</v>
      </c>
      <c r="M28" s="41">
        <f>AVERAGE(M3:M26)</f>
        <v>0.66666666666666663</v>
      </c>
      <c r="N28" s="42"/>
      <c r="O28" s="42"/>
      <c r="P28" s="41">
        <f>AVERAGE(P3:P26)</f>
        <v>13.958333333333334</v>
      </c>
      <c r="Q28" s="41">
        <f>AVERAGE(Q3:Q26)</f>
        <v>0.625</v>
      </c>
      <c r="R28" s="42"/>
      <c r="S28" s="41">
        <f>AVERAGE(S3:S26)</f>
        <v>9.5</v>
      </c>
      <c r="T28" s="41">
        <f>AVERAGE(T3:T26)</f>
        <v>0.25</v>
      </c>
      <c r="U28" s="42"/>
    </row>
    <row r="29" spans="1:21" x14ac:dyDescent="0.25">
      <c r="A29" s="2" t="s">
        <v>50</v>
      </c>
      <c r="B29" s="42"/>
      <c r="C29" s="41">
        <f>(C27/B27)*100</f>
        <v>1.9900497512437811</v>
      </c>
      <c r="D29" s="42">
        <f>AVERAGE(D10:D26)</f>
        <v>1.9591019591019592</v>
      </c>
      <c r="E29" s="42"/>
      <c r="F29" s="41">
        <f>(F27/E27)*100</f>
        <v>1.1235955056179776</v>
      </c>
      <c r="G29" s="42">
        <f>AVERAGE(G10:G26)</f>
        <v>1.1114198388441234</v>
      </c>
      <c r="H29" s="42"/>
      <c r="I29" s="42"/>
      <c r="J29" s="41">
        <f>(J27/I27)*100</f>
        <v>10.309278350515463</v>
      </c>
      <c r="K29" s="42">
        <f>AVERAGE(K10:K26)</f>
        <v>10.442924823455796</v>
      </c>
      <c r="L29" s="42"/>
      <c r="M29" s="41">
        <f>(M27/L27)*100</f>
        <v>3.1872509960159361</v>
      </c>
      <c r="N29" s="42">
        <f>AVERAGE(N10:N26)</f>
        <v>3.0706260205681661</v>
      </c>
      <c r="O29" s="42"/>
      <c r="P29" s="42"/>
      <c r="Q29" s="41">
        <f>(Q27/P27)*100</f>
        <v>4.4776119402985071</v>
      </c>
      <c r="R29" s="42">
        <f>AVERAGE(R10:R26)</f>
        <v>4.3726624590930339</v>
      </c>
      <c r="S29" s="42"/>
      <c r="T29" s="41">
        <f>(T27/S27)*100</f>
        <v>2.6315789473684208</v>
      </c>
      <c r="U29" s="42">
        <f>AVERAGE(U10:U26)</f>
        <v>2.6111681301554719</v>
      </c>
    </row>
    <row r="30" spans="1:21" x14ac:dyDescent="0.25">
      <c r="A30" s="2" t="s">
        <v>1</v>
      </c>
      <c r="B30" s="42"/>
      <c r="C30" s="42"/>
      <c r="D30" s="42">
        <f>STDEVP(D10:D27)</f>
        <v>1.398626201781072</v>
      </c>
      <c r="E30" s="42"/>
      <c r="F30" s="42"/>
      <c r="G30" s="42">
        <f>STDEVP(G10:G27)</f>
        <v>0.78621989181084384</v>
      </c>
      <c r="H30" s="42"/>
      <c r="I30" s="42"/>
      <c r="J30" s="42"/>
      <c r="K30" s="42">
        <f>STDEVP(K10:K27)</f>
        <v>1.410673036322901</v>
      </c>
      <c r="L30" s="42"/>
      <c r="M30" s="42"/>
      <c r="N30" s="42">
        <f>STDEVP(N10:N27)</f>
        <v>1.409346456544182</v>
      </c>
      <c r="O30" s="42"/>
      <c r="P30" s="42"/>
      <c r="Q30" s="42"/>
      <c r="R30" s="42">
        <f>STDEVP(R10:R27)</f>
        <v>1.0290014144291444</v>
      </c>
      <c r="S30" s="42"/>
      <c r="T30" s="42"/>
      <c r="U30" s="42">
        <f>STDEVP(U10:U27)</f>
        <v>1.0080589546343632</v>
      </c>
    </row>
    <row r="32" spans="1:21" x14ac:dyDescent="0.25">
      <c r="D32" s="43"/>
      <c r="E32" s="43"/>
    </row>
    <row r="33" spans="1:19" x14ac:dyDescent="0.25">
      <c r="B33" s="43" t="s">
        <v>0</v>
      </c>
      <c r="C33" s="43" t="s">
        <v>9</v>
      </c>
      <c r="D33" s="43" t="s">
        <v>10</v>
      </c>
      <c r="E33" s="43"/>
      <c r="G33" s="43"/>
    </row>
    <row r="34" spans="1:19" x14ac:dyDescent="0.25">
      <c r="B34" s="2" t="s">
        <v>51</v>
      </c>
      <c r="C34" s="2" t="s">
        <v>42</v>
      </c>
      <c r="D34" s="2" t="s">
        <v>51</v>
      </c>
      <c r="E34" s="2" t="s">
        <v>42</v>
      </c>
      <c r="F34" s="2" t="s">
        <v>51</v>
      </c>
      <c r="G34" s="2" t="s">
        <v>42</v>
      </c>
    </row>
    <row r="35" spans="1:19" x14ac:dyDescent="0.25">
      <c r="A35" s="2" t="s">
        <v>52</v>
      </c>
      <c r="B35" s="2">
        <f>D29</f>
        <v>1.9591019591019592</v>
      </c>
      <c r="C35" s="2">
        <f>G29</f>
        <v>1.1114198388441234</v>
      </c>
      <c r="D35" s="2">
        <f>K29</f>
        <v>10.442924823455796</v>
      </c>
      <c r="E35" s="2">
        <f>N29</f>
        <v>3.0706260205681661</v>
      </c>
      <c r="F35" s="2">
        <f>R29</f>
        <v>4.3726624590930339</v>
      </c>
      <c r="G35" s="2">
        <f>U29</f>
        <v>2.6111681301554719</v>
      </c>
    </row>
    <row r="36" spans="1:19" x14ac:dyDescent="0.25">
      <c r="A36" s="2" t="s">
        <v>1</v>
      </c>
      <c r="B36" s="2">
        <f>D30</f>
        <v>1.398626201781072</v>
      </c>
      <c r="C36" s="2">
        <f>G30</f>
        <v>0.78621989181084384</v>
      </c>
      <c r="D36" s="2">
        <f>K30</f>
        <v>1.410673036322901</v>
      </c>
      <c r="E36" s="2">
        <f>N30</f>
        <v>1.409346456544182</v>
      </c>
      <c r="F36" s="2">
        <f>R30</f>
        <v>1.0290014144291444</v>
      </c>
      <c r="G36" s="2">
        <f>U30</f>
        <v>1.0080589546343632</v>
      </c>
    </row>
    <row r="45" spans="1:19" x14ac:dyDescent="0.25">
      <c r="S45" s="44"/>
    </row>
    <row r="47" spans="1:19" x14ac:dyDescent="0.25">
      <c r="L47" s="2" t="s">
        <v>53</v>
      </c>
    </row>
    <row r="48" spans="1:19" x14ac:dyDescent="0.25">
      <c r="K48" s="2" t="s">
        <v>54</v>
      </c>
      <c r="L48" s="2">
        <f>TTEST(D7:D26,G7:G26,1,2)</f>
        <v>0.24824470991544975</v>
      </c>
      <c r="M48" s="2" t="s">
        <v>8</v>
      </c>
      <c r="S48" s="44"/>
    </row>
    <row r="50" spans="11:19" x14ac:dyDescent="0.25">
      <c r="L50" s="2" t="s">
        <v>55</v>
      </c>
    </row>
    <row r="51" spans="11:19" x14ac:dyDescent="0.25">
      <c r="K51" s="2" t="s">
        <v>56</v>
      </c>
      <c r="L51" s="2">
        <f>TTEST(K10:K26,N10:N26,1,2)</f>
        <v>3.1950183294856271E-3</v>
      </c>
      <c r="M51" s="2" t="s">
        <v>24</v>
      </c>
    </row>
    <row r="53" spans="11:19" x14ac:dyDescent="0.25">
      <c r="L53" s="2" t="s">
        <v>57</v>
      </c>
      <c r="S53" s="44"/>
    </row>
    <row r="54" spans="11:19" x14ac:dyDescent="0.25">
      <c r="K54" s="2" t="s">
        <v>58</v>
      </c>
      <c r="L54" s="2">
        <f>TTEST(R10:R26,U10:U26,1,2)</f>
        <v>7.9401070187164358E-2</v>
      </c>
      <c r="M54" s="2" t="s">
        <v>8</v>
      </c>
    </row>
  </sheetData>
  <mergeCells count="6">
    <mergeCell ref="S1:T1"/>
    <mergeCell ref="B1:C1"/>
    <mergeCell ref="E1:F1"/>
    <mergeCell ref="I1:J1"/>
    <mergeCell ref="L1:M1"/>
    <mergeCell ref="P1:Q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H35" sqref="H35"/>
    </sheetView>
  </sheetViews>
  <sheetFormatPr baseColWidth="10" defaultRowHeight="15" x14ac:dyDescent="0.25"/>
  <cols>
    <col min="1" max="1" width="11.42578125" style="2"/>
    <col min="2" max="2" width="12" style="2" bestFit="1" customWidth="1"/>
    <col min="3" max="16384" width="11.42578125" style="2"/>
  </cols>
  <sheetData>
    <row r="1" spans="1:18" ht="15.75" thickBot="1" x14ac:dyDescent="0.3">
      <c r="A1" s="30" t="s">
        <v>59</v>
      </c>
      <c r="K1" s="72" t="s">
        <v>60</v>
      </c>
      <c r="L1" s="72"/>
      <c r="M1" s="72"/>
      <c r="N1" s="72"/>
      <c r="O1" s="72"/>
      <c r="P1" s="72"/>
      <c r="Q1" s="72"/>
      <c r="R1" s="72"/>
    </row>
    <row r="2" spans="1:18" x14ac:dyDescent="0.25">
      <c r="B2" s="45" t="s">
        <v>61</v>
      </c>
      <c r="C2" s="46"/>
      <c r="D2" s="45" t="s">
        <v>62</v>
      </c>
      <c r="E2" s="47"/>
      <c r="F2" s="45" t="s">
        <v>63</v>
      </c>
      <c r="G2" s="46"/>
      <c r="K2" s="45" t="s">
        <v>61</v>
      </c>
      <c r="L2" s="46"/>
      <c r="M2" s="45" t="s">
        <v>62</v>
      </c>
      <c r="N2" s="46"/>
      <c r="O2" s="45" t="s">
        <v>63</v>
      </c>
      <c r="P2" s="46"/>
    </row>
    <row r="3" spans="1:18" x14ac:dyDescent="0.25">
      <c r="B3" s="48" t="s">
        <v>64</v>
      </c>
      <c r="C3" s="49" t="s">
        <v>65</v>
      </c>
      <c r="D3" s="48" t="s">
        <v>64</v>
      </c>
      <c r="E3" s="50" t="s">
        <v>65</v>
      </c>
      <c r="F3" s="48" t="s">
        <v>64</v>
      </c>
      <c r="G3" s="49" t="s">
        <v>65</v>
      </c>
      <c r="K3" s="48" t="s">
        <v>64</v>
      </c>
      <c r="L3" s="49" t="s">
        <v>66</v>
      </c>
      <c r="M3" s="48" t="s">
        <v>64</v>
      </c>
      <c r="N3" s="49" t="s">
        <v>66</v>
      </c>
      <c r="O3" s="48" t="s">
        <v>64</v>
      </c>
      <c r="P3" s="49" t="s">
        <v>66</v>
      </c>
    </row>
    <row r="4" spans="1:18" x14ac:dyDescent="0.25">
      <c r="B4" s="48">
        <v>2.5</v>
      </c>
      <c r="C4" s="49">
        <v>2.41</v>
      </c>
      <c r="D4" s="51">
        <v>2.11</v>
      </c>
      <c r="E4" s="52">
        <v>1.89</v>
      </c>
      <c r="F4" s="51">
        <v>2.04</v>
      </c>
      <c r="G4" s="53">
        <v>1.9</v>
      </c>
      <c r="K4" s="54">
        <v>94.269870609981538</v>
      </c>
      <c r="L4" s="55">
        <v>122.550831792976</v>
      </c>
      <c r="M4" s="54">
        <v>102.6022304832714</v>
      </c>
      <c r="N4" s="55">
        <v>135.3159851301115</v>
      </c>
      <c r="O4" s="54">
        <v>129.71887550200805</v>
      </c>
      <c r="P4" s="55">
        <v>153.61445783132532</v>
      </c>
    </row>
    <row r="5" spans="1:18" x14ac:dyDescent="0.25">
      <c r="A5" s="30"/>
      <c r="B5" s="48">
        <v>2.5099999999999998</v>
      </c>
      <c r="C5" s="49">
        <v>2.4500000000000002</v>
      </c>
      <c r="D5" s="51">
        <v>2.1</v>
      </c>
      <c r="E5" s="52">
        <v>1.89</v>
      </c>
      <c r="F5" s="51">
        <v>2.1800000000000002</v>
      </c>
      <c r="G5" s="53">
        <v>2.0499999999999998</v>
      </c>
      <c r="K5" s="54">
        <v>91.127541589648828</v>
      </c>
      <c r="L5" s="55">
        <v>109.98151571164507</v>
      </c>
      <c r="M5" s="54">
        <v>104.08921933085499</v>
      </c>
      <c r="N5" s="55">
        <v>135.3159851301115</v>
      </c>
      <c r="O5" s="54">
        <v>105.82329317269075</v>
      </c>
      <c r="P5" s="55">
        <v>128.01204819277115</v>
      </c>
    </row>
    <row r="6" spans="1:18" x14ac:dyDescent="0.25">
      <c r="A6" s="30"/>
      <c r="B6" s="48">
        <v>2.5</v>
      </c>
      <c r="C6" s="49">
        <v>2.41</v>
      </c>
      <c r="D6" s="51">
        <v>2.11</v>
      </c>
      <c r="E6" s="52">
        <v>1.9</v>
      </c>
      <c r="F6" s="51">
        <v>2.21</v>
      </c>
      <c r="G6" s="53">
        <v>1.88</v>
      </c>
      <c r="K6" s="54">
        <v>94.269870609981538</v>
      </c>
      <c r="L6" s="55">
        <v>122.550831792976</v>
      </c>
      <c r="M6" s="54">
        <v>102.6022304832714</v>
      </c>
      <c r="N6" s="55">
        <v>133.82899628252787</v>
      </c>
      <c r="O6" s="54">
        <v>100.70281124497991</v>
      </c>
      <c r="P6" s="55">
        <v>157.02811244979924</v>
      </c>
    </row>
    <row r="7" spans="1:18" x14ac:dyDescent="0.25">
      <c r="A7" s="30"/>
      <c r="B7" s="48">
        <v>2.56</v>
      </c>
      <c r="C7" s="49">
        <v>2.42</v>
      </c>
      <c r="D7" s="51">
        <v>2.19</v>
      </c>
      <c r="E7" s="52">
        <v>1.88</v>
      </c>
      <c r="F7" s="51">
        <v>2.4300000000000002</v>
      </c>
      <c r="G7" s="53">
        <v>1.67</v>
      </c>
      <c r="K7" s="54">
        <v>75.415896487985179</v>
      </c>
      <c r="L7" s="55">
        <v>119.40850277264329</v>
      </c>
      <c r="M7" s="54">
        <v>90.706319702602229</v>
      </c>
      <c r="N7" s="55">
        <v>136.80297397769516</v>
      </c>
      <c r="O7" s="54">
        <v>63.152610441767031</v>
      </c>
      <c r="P7" s="55">
        <v>192.87148594377518</v>
      </c>
    </row>
    <row r="8" spans="1:18" x14ac:dyDescent="0.25">
      <c r="A8" s="30"/>
      <c r="B8" s="48">
        <v>2.41</v>
      </c>
      <c r="C8" s="49">
        <v>2.4</v>
      </c>
      <c r="D8" s="48"/>
      <c r="E8" s="52">
        <v>2.0099999999999998</v>
      </c>
      <c r="F8" s="51">
        <v>2.37</v>
      </c>
      <c r="G8" s="53">
        <v>1.88</v>
      </c>
      <c r="K8" s="54">
        <v>122.550831792976</v>
      </c>
      <c r="L8" s="55">
        <v>125.69316081330871</v>
      </c>
      <c r="M8" s="54"/>
      <c r="N8" s="55">
        <v>117.47211895910782</v>
      </c>
      <c r="O8" s="54">
        <v>73.393574297188735</v>
      </c>
      <c r="P8" s="55">
        <v>157.02811244979924</v>
      </c>
    </row>
    <row r="9" spans="1:18" x14ac:dyDescent="0.25">
      <c r="A9" s="30"/>
      <c r="B9" s="48">
        <v>2.39</v>
      </c>
      <c r="C9" s="49">
        <v>2.5</v>
      </c>
      <c r="D9" s="48"/>
      <c r="E9" s="52">
        <v>1.85</v>
      </c>
      <c r="F9" s="51">
        <v>2.4900000000000002</v>
      </c>
      <c r="G9" s="53">
        <v>1.88</v>
      </c>
      <c r="K9" s="54">
        <v>128.83548983364142</v>
      </c>
      <c r="L9" s="55">
        <v>94.269870609981538</v>
      </c>
      <c r="M9" s="54"/>
      <c r="N9" s="55">
        <v>141.26394052044606</v>
      </c>
      <c r="O9" s="54">
        <v>52.91164658634532</v>
      </c>
      <c r="P9" s="55">
        <v>157.02811244979924</v>
      </c>
    </row>
    <row r="10" spans="1:18" x14ac:dyDescent="0.25">
      <c r="A10" s="30"/>
      <c r="B10" s="48">
        <v>2.4700000000000002</v>
      </c>
      <c r="C10" s="49">
        <v>2.4</v>
      </c>
      <c r="D10" s="48"/>
      <c r="E10" s="52">
        <v>2.02</v>
      </c>
      <c r="F10" s="51">
        <v>1.9</v>
      </c>
      <c r="G10" s="53">
        <v>2.06</v>
      </c>
      <c r="K10" s="54">
        <v>103.69685767097965</v>
      </c>
      <c r="L10" s="55">
        <v>125.69316081330871</v>
      </c>
      <c r="M10" s="54"/>
      <c r="N10" s="55">
        <v>115.98513011152413</v>
      </c>
      <c r="O10" s="54">
        <v>153.61445783132532</v>
      </c>
      <c r="P10" s="55">
        <v>126.30522088353416</v>
      </c>
    </row>
    <row r="11" spans="1:18" x14ac:dyDescent="0.25">
      <c r="A11" s="30"/>
      <c r="B11" s="48">
        <v>2.46</v>
      </c>
      <c r="C11" s="49">
        <v>2.4500000000000002</v>
      </c>
      <c r="D11" s="48"/>
      <c r="E11" s="52">
        <v>2.02</v>
      </c>
      <c r="F11" s="51">
        <v>1.91</v>
      </c>
      <c r="G11" s="53">
        <v>2.1</v>
      </c>
      <c r="K11" s="54">
        <v>106.83918669131236</v>
      </c>
      <c r="L11" s="55">
        <v>109.98151571164507</v>
      </c>
      <c r="M11" s="54"/>
      <c r="N11" s="55">
        <v>115.98513011152413</v>
      </c>
      <c r="O11" s="54">
        <v>151.9076305220884</v>
      </c>
      <c r="P11" s="55">
        <v>119.47791164658634</v>
      </c>
    </row>
    <row r="12" spans="1:18" x14ac:dyDescent="0.25">
      <c r="A12" s="30"/>
      <c r="B12" s="48">
        <v>2.4500000000000002</v>
      </c>
      <c r="C12" s="49">
        <v>2.46</v>
      </c>
      <c r="D12" s="48"/>
      <c r="E12" s="52">
        <v>2</v>
      </c>
      <c r="F12" s="51">
        <v>2.3199999999999998</v>
      </c>
      <c r="G12" s="53">
        <v>2.21</v>
      </c>
      <c r="K12" s="54">
        <v>109.98151571164507</v>
      </c>
      <c r="L12" s="55">
        <v>106.83918669131236</v>
      </c>
      <c r="M12" s="54"/>
      <c r="N12" s="55">
        <v>118.95910780669145</v>
      </c>
      <c r="O12" s="54">
        <v>81.927710843373561</v>
      </c>
      <c r="P12" s="55">
        <v>100.70281124497991</v>
      </c>
    </row>
    <row r="13" spans="1:18" x14ac:dyDescent="0.25">
      <c r="A13" s="30"/>
      <c r="B13" s="48">
        <v>2.56</v>
      </c>
      <c r="C13" s="49">
        <v>2.41</v>
      </c>
      <c r="D13" s="48"/>
      <c r="E13" s="52">
        <v>2</v>
      </c>
      <c r="F13" s="51">
        <v>2.29</v>
      </c>
      <c r="G13" s="53">
        <v>2.2400000000000002</v>
      </c>
      <c r="K13" s="54">
        <v>75.415896487985179</v>
      </c>
      <c r="L13" s="55">
        <v>122.550831792976</v>
      </c>
      <c r="M13" s="54"/>
      <c r="N13" s="55">
        <v>118.95910780669145</v>
      </c>
      <c r="O13" s="54">
        <v>87.048192771084317</v>
      </c>
      <c r="P13" s="55">
        <v>95.582329317269043</v>
      </c>
    </row>
    <row r="14" spans="1:18" x14ac:dyDescent="0.25">
      <c r="A14" s="30"/>
      <c r="B14" s="48">
        <v>2.4900000000000002</v>
      </c>
      <c r="C14" s="49">
        <v>2.31</v>
      </c>
      <c r="D14" s="48"/>
      <c r="E14" s="52">
        <v>2.0099999999999998</v>
      </c>
      <c r="F14" s="51">
        <v>2.2200000000000002</v>
      </c>
      <c r="G14" s="53">
        <v>2.1</v>
      </c>
      <c r="K14" s="54">
        <v>97.412199630314149</v>
      </c>
      <c r="L14" s="55">
        <v>153.97412199630318</v>
      </c>
      <c r="M14" s="54"/>
      <c r="N14" s="55">
        <v>117.47211895910782</v>
      </c>
      <c r="O14" s="54">
        <v>98.995983935742984</v>
      </c>
      <c r="P14" s="55">
        <v>119.47791164658634</v>
      </c>
    </row>
    <row r="15" spans="1:18" ht="15.75" thickBot="1" x14ac:dyDescent="0.3">
      <c r="A15" s="30"/>
      <c r="B15" s="48">
        <v>2.52</v>
      </c>
      <c r="C15" s="49">
        <v>2.42</v>
      </c>
      <c r="D15" s="56"/>
      <c r="E15" s="57">
        <v>1.97</v>
      </c>
      <c r="F15" s="51">
        <v>2.25</v>
      </c>
      <c r="G15" s="53">
        <v>2.38</v>
      </c>
      <c r="K15" s="54">
        <v>87.985212569316118</v>
      </c>
      <c r="L15" s="55">
        <v>119.40850277264329</v>
      </c>
      <c r="M15" s="58"/>
      <c r="N15" s="59">
        <v>123.42007434944237</v>
      </c>
      <c r="O15" s="54">
        <v>93.875502008032143</v>
      </c>
      <c r="P15" s="55">
        <v>71.686746987951835</v>
      </c>
    </row>
    <row r="16" spans="1:18" x14ac:dyDescent="0.25">
      <c r="A16" s="30"/>
      <c r="B16" s="48">
        <v>2.4700000000000002</v>
      </c>
      <c r="C16" s="49">
        <v>2.31</v>
      </c>
      <c r="D16" s="30"/>
      <c r="E16" s="30"/>
      <c r="F16" s="51">
        <v>2.09</v>
      </c>
      <c r="G16" s="53">
        <v>2.4</v>
      </c>
      <c r="K16" s="54">
        <v>103.69685767097965</v>
      </c>
      <c r="L16" s="55">
        <v>153.97412199630318</v>
      </c>
      <c r="O16" s="54">
        <v>121.18473895582332</v>
      </c>
      <c r="P16" s="55">
        <v>68.273092369477908</v>
      </c>
    </row>
    <row r="17" spans="1:16" x14ac:dyDescent="0.25">
      <c r="A17" s="30"/>
      <c r="B17" s="48">
        <v>2.4900000000000002</v>
      </c>
      <c r="C17" s="49">
        <v>2.3199999999999998</v>
      </c>
      <c r="D17" s="30"/>
      <c r="E17" s="30"/>
      <c r="F17" s="51">
        <v>2.0499999999999998</v>
      </c>
      <c r="G17" s="53">
        <v>2.1</v>
      </c>
      <c r="K17" s="54">
        <v>97.412199630314149</v>
      </c>
      <c r="L17" s="55">
        <v>150.83179297597059</v>
      </c>
      <c r="O17" s="54">
        <v>128.01204819277115</v>
      </c>
      <c r="P17" s="55">
        <v>119.47791164658634</v>
      </c>
    </row>
    <row r="18" spans="1:16" x14ac:dyDescent="0.25">
      <c r="A18" s="30"/>
      <c r="B18" s="48">
        <v>2.4500000000000002</v>
      </c>
      <c r="C18" s="49">
        <v>2.42</v>
      </c>
      <c r="D18" s="30"/>
      <c r="E18" s="30"/>
      <c r="F18" s="51">
        <v>2.16</v>
      </c>
      <c r="G18" s="53">
        <v>1.91</v>
      </c>
      <c r="K18" s="54">
        <v>109.98151571164507</v>
      </c>
      <c r="L18" s="55">
        <v>119.40850277264329</v>
      </c>
      <c r="O18" s="54">
        <v>109.23694779116464</v>
      </c>
      <c r="P18" s="55">
        <v>151.9076305220884</v>
      </c>
    </row>
    <row r="19" spans="1:16" x14ac:dyDescent="0.25">
      <c r="A19" s="30"/>
      <c r="B19" s="48">
        <v>2.4500000000000002</v>
      </c>
      <c r="C19" s="49">
        <v>2.5</v>
      </c>
      <c r="D19" s="30"/>
      <c r="E19" s="30"/>
      <c r="F19" s="51">
        <v>2.38</v>
      </c>
      <c r="G19" s="53">
        <v>1.94</v>
      </c>
      <c r="K19" s="54">
        <v>109.98151571164507</v>
      </c>
      <c r="L19" s="55">
        <v>94.269870609981538</v>
      </c>
      <c r="O19" s="54">
        <v>71.686746987951835</v>
      </c>
      <c r="P19" s="55">
        <v>146.78714859437756</v>
      </c>
    </row>
    <row r="20" spans="1:16" x14ac:dyDescent="0.25">
      <c r="A20" s="30"/>
      <c r="B20" s="48">
        <v>2.5099999999999998</v>
      </c>
      <c r="C20" s="49">
        <v>2.38</v>
      </c>
      <c r="D20" s="30"/>
      <c r="E20" s="30"/>
      <c r="F20" s="51">
        <v>2.35</v>
      </c>
      <c r="G20" s="53">
        <v>1.92</v>
      </c>
      <c r="K20" s="54">
        <v>91.127541589648828</v>
      </c>
      <c r="L20" s="55">
        <v>131.97781885397421</v>
      </c>
      <c r="O20" s="54">
        <v>76.80722891566262</v>
      </c>
      <c r="P20" s="55">
        <v>150.20080321285144</v>
      </c>
    </row>
    <row r="21" spans="1:16" x14ac:dyDescent="0.25">
      <c r="A21" s="30"/>
      <c r="B21" s="48"/>
      <c r="C21" s="49">
        <v>2.4700000000000002</v>
      </c>
      <c r="D21" s="30"/>
      <c r="E21" s="30"/>
      <c r="F21" s="48"/>
      <c r="G21" s="53">
        <v>2.19</v>
      </c>
      <c r="K21" s="54"/>
      <c r="L21" s="55">
        <v>103.69685767097965</v>
      </c>
      <c r="O21" s="54"/>
      <c r="P21" s="55">
        <v>104.11646586345385</v>
      </c>
    </row>
    <row r="22" spans="1:16" ht="15.75" thickBot="1" x14ac:dyDescent="0.3">
      <c r="A22" s="30"/>
      <c r="B22" s="56"/>
      <c r="C22" s="60">
        <v>2.46</v>
      </c>
      <c r="D22" s="30"/>
      <c r="E22" s="30"/>
      <c r="F22" s="48"/>
      <c r="G22" s="53">
        <v>2.2400000000000002</v>
      </c>
      <c r="K22" s="58"/>
      <c r="L22" s="59">
        <v>106.83918669131236</v>
      </c>
      <c r="O22" s="54"/>
      <c r="P22" s="55">
        <v>95.582329317269043</v>
      </c>
    </row>
    <row r="23" spans="1:16" x14ac:dyDescent="0.25">
      <c r="A23" s="30"/>
      <c r="B23" s="30"/>
      <c r="C23" s="30"/>
      <c r="D23" s="30"/>
      <c r="E23" s="30"/>
      <c r="F23" s="48"/>
      <c r="G23" s="53">
        <v>1.71</v>
      </c>
      <c r="O23" s="54"/>
      <c r="P23" s="55">
        <v>186.04417670682736</v>
      </c>
    </row>
    <row r="24" spans="1:16" ht="15.75" thickBot="1" x14ac:dyDescent="0.3">
      <c r="A24" s="30"/>
      <c r="B24" s="30"/>
      <c r="C24" s="30"/>
      <c r="D24" s="30"/>
      <c r="E24" s="30"/>
      <c r="F24" s="56"/>
      <c r="G24" s="61">
        <v>1.79</v>
      </c>
      <c r="O24" s="58"/>
      <c r="P24" s="59">
        <v>172.38955823293173</v>
      </c>
    </row>
    <row r="25" spans="1:16" ht="15.75" thickBot="1" x14ac:dyDescent="0.3">
      <c r="A25" s="30" t="s">
        <v>67</v>
      </c>
      <c r="B25" s="30"/>
      <c r="C25" s="30"/>
      <c r="D25" s="30"/>
      <c r="E25" s="30"/>
      <c r="F25" s="30"/>
      <c r="G25" s="62"/>
    </row>
    <row r="26" spans="1:16" x14ac:dyDescent="0.25">
      <c r="B26" s="63">
        <f t="shared" ref="B26:G41" si="0">1-B4/2.8</f>
        <v>0.1071428571428571</v>
      </c>
      <c r="C26" s="64">
        <f t="shared" si="0"/>
        <v>0.13928571428571423</v>
      </c>
      <c r="D26" s="63">
        <f t="shared" si="0"/>
        <v>0.24642857142857144</v>
      </c>
      <c r="E26" s="65">
        <f t="shared" si="0"/>
        <v>0.32499999999999996</v>
      </c>
      <c r="F26" s="63">
        <f t="shared" si="0"/>
        <v>0.27142857142857135</v>
      </c>
      <c r="G26" s="64">
        <f t="shared" si="0"/>
        <v>0.3214285714285714</v>
      </c>
      <c r="J26" s="2" t="s">
        <v>68</v>
      </c>
      <c r="K26" s="2">
        <v>99.999999999999972</v>
      </c>
      <c r="L26" s="2">
        <v>120.73158867594128</v>
      </c>
      <c r="M26" s="2">
        <v>100</v>
      </c>
      <c r="N26" s="2">
        <v>125.89838909541508</v>
      </c>
      <c r="O26" s="2">
        <v>100</v>
      </c>
      <c r="P26" s="2">
        <v>132.07592273857335</v>
      </c>
    </row>
    <row r="27" spans="1:16" x14ac:dyDescent="0.25">
      <c r="A27" s="30"/>
      <c r="B27" s="48">
        <f t="shared" si="0"/>
        <v>0.10357142857142854</v>
      </c>
      <c r="C27" s="49">
        <f t="shared" si="0"/>
        <v>0.12499999999999989</v>
      </c>
      <c r="D27" s="48">
        <f t="shared" si="0"/>
        <v>0.24999999999999989</v>
      </c>
      <c r="E27" s="50">
        <f t="shared" si="0"/>
        <v>0.32499999999999996</v>
      </c>
      <c r="F27" s="48">
        <f t="shared" si="0"/>
        <v>0.22142857142857131</v>
      </c>
      <c r="G27" s="49">
        <f t="shared" si="0"/>
        <v>0.2678571428571429</v>
      </c>
    </row>
    <row r="28" spans="1:16" x14ac:dyDescent="0.25">
      <c r="A28" s="30"/>
      <c r="B28" s="48">
        <f t="shared" si="0"/>
        <v>0.1071428571428571</v>
      </c>
      <c r="C28" s="49">
        <f t="shared" si="0"/>
        <v>0.13928571428571423</v>
      </c>
      <c r="D28" s="48">
        <f t="shared" si="0"/>
        <v>0.24642857142857144</v>
      </c>
      <c r="E28" s="50">
        <f t="shared" si="0"/>
        <v>0.3214285714285714</v>
      </c>
      <c r="F28" s="48">
        <f t="shared" si="0"/>
        <v>0.21071428571428563</v>
      </c>
      <c r="G28" s="49">
        <f t="shared" si="0"/>
        <v>0.32857142857142851</v>
      </c>
    </row>
    <row r="29" spans="1:16" x14ac:dyDescent="0.25">
      <c r="A29" s="30"/>
      <c r="B29" s="48">
        <f t="shared" si="0"/>
        <v>8.5714285714285632E-2</v>
      </c>
      <c r="C29" s="49">
        <f t="shared" si="0"/>
        <v>0.13571428571428568</v>
      </c>
      <c r="D29" s="48">
        <f t="shared" si="0"/>
        <v>0.21785714285714286</v>
      </c>
      <c r="E29" s="50">
        <f t="shared" si="0"/>
        <v>0.32857142857142851</v>
      </c>
      <c r="F29" s="48">
        <f t="shared" si="0"/>
        <v>0.13214285714285701</v>
      </c>
      <c r="G29" s="49">
        <f t="shared" si="0"/>
        <v>0.40357142857142858</v>
      </c>
      <c r="K29" s="2" t="s">
        <v>64</v>
      </c>
      <c r="L29" s="2" t="s">
        <v>66</v>
      </c>
    </row>
    <row r="30" spans="1:16" x14ac:dyDescent="0.25">
      <c r="A30" s="30"/>
      <c r="B30" s="48">
        <f t="shared" si="0"/>
        <v>0.13928571428571423</v>
      </c>
      <c r="C30" s="49">
        <f t="shared" si="0"/>
        <v>0.14285714285714279</v>
      </c>
      <c r="D30" s="48"/>
      <c r="E30" s="50">
        <f t="shared" si="0"/>
        <v>0.28214285714285714</v>
      </c>
      <c r="F30" s="48">
        <f t="shared" si="0"/>
        <v>0.15357142857142847</v>
      </c>
      <c r="G30" s="49">
        <f t="shared" si="0"/>
        <v>0.32857142857142851</v>
      </c>
      <c r="K30" s="2">
        <v>99.999999999999972</v>
      </c>
      <c r="L30" s="2">
        <v>120.73158867594128</v>
      </c>
    </row>
    <row r="31" spans="1:16" x14ac:dyDescent="0.25">
      <c r="A31" s="30"/>
      <c r="B31" s="48">
        <f t="shared" si="0"/>
        <v>0.14642857142857135</v>
      </c>
      <c r="C31" s="49">
        <f t="shared" si="0"/>
        <v>0.1071428571428571</v>
      </c>
      <c r="D31" s="48"/>
      <c r="E31" s="50">
        <f t="shared" si="0"/>
        <v>0.33928571428571419</v>
      </c>
      <c r="F31" s="48">
        <f t="shared" si="0"/>
        <v>0.11071428571428554</v>
      </c>
      <c r="G31" s="49">
        <f t="shared" si="0"/>
        <v>0.32857142857142851</v>
      </c>
      <c r="K31" s="2">
        <v>100</v>
      </c>
      <c r="L31" s="2">
        <v>125.89838909541508</v>
      </c>
    </row>
    <row r="32" spans="1:16" x14ac:dyDescent="0.25">
      <c r="A32" s="30"/>
      <c r="B32" s="48">
        <f t="shared" si="0"/>
        <v>0.11785714285714277</v>
      </c>
      <c r="C32" s="49">
        <f t="shared" si="0"/>
        <v>0.14285714285714279</v>
      </c>
      <c r="D32" s="48"/>
      <c r="E32" s="50">
        <f t="shared" si="0"/>
        <v>0.27857142857142847</v>
      </c>
      <c r="F32" s="48">
        <f t="shared" si="0"/>
        <v>0.3214285714285714</v>
      </c>
      <c r="G32" s="49">
        <f t="shared" si="0"/>
        <v>0.26428571428571423</v>
      </c>
      <c r="K32" s="2">
        <v>100</v>
      </c>
      <c r="L32" s="2">
        <v>132.07592273857335</v>
      </c>
    </row>
    <row r="33" spans="1:12" x14ac:dyDescent="0.25">
      <c r="A33" s="30"/>
      <c r="B33" s="48">
        <f t="shared" si="0"/>
        <v>0.12142857142857133</v>
      </c>
      <c r="C33" s="49">
        <f t="shared" si="0"/>
        <v>0.12499999999999989</v>
      </c>
      <c r="D33" s="48"/>
      <c r="E33" s="50">
        <f t="shared" si="0"/>
        <v>0.27857142857142847</v>
      </c>
      <c r="F33" s="48">
        <f t="shared" si="0"/>
        <v>0.31785714285714284</v>
      </c>
      <c r="G33" s="49">
        <f t="shared" si="0"/>
        <v>0.24999999999999989</v>
      </c>
    </row>
    <row r="34" spans="1:12" x14ac:dyDescent="0.25">
      <c r="A34" s="30"/>
      <c r="B34" s="48">
        <f t="shared" si="0"/>
        <v>0.12499999999999989</v>
      </c>
      <c r="C34" s="49">
        <f t="shared" si="0"/>
        <v>0.12142857142857133</v>
      </c>
      <c r="D34" s="48"/>
      <c r="E34" s="50">
        <f t="shared" si="0"/>
        <v>0.2857142857142857</v>
      </c>
      <c r="F34" s="48">
        <f t="shared" si="0"/>
        <v>0.17142857142857149</v>
      </c>
      <c r="G34" s="49">
        <f t="shared" si="0"/>
        <v>0.21071428571428563</v>
      </c>
      <c r="J34" s="2" t="s">
        <v>68</v>
      </c>
      <c r="K34" s="2">
        <f>AVERAGE(K30:K33)</f>
        <v>100</v>
      </c>
      <c r="L34" s="2">
        <f>AVERAGE(L30:L32)</f>
        <v>126.23530016997658</v>
      </c>
    </row>
    <row r="35" spans="1:12" x14ac:dyDescent="0.25">
      <c r="A35" s="30"/>
      <c r="B35" s="48">
        <f t="shared" si="0"/>
        <v>8.5714285714285632E-2</v>
      </c>
      <c r="C35" s="49">
        <f t="shared" si="0"/>
        <v>0.13928571428571423</v>
      </c>
      <c r="D35" s="48"/>
      <c r="E35" s="50">
        <f t="shared" si="0"/>
        <v>0.2857142857142857</v>
      </c>
      <c r="F35" s="48">
        <f t="shared" si="0"/>
        <v>0.18214285714285705</v>
      </c>
      <c r="G35" s="49">
        <f t="shared" si="0"/>
        <v>0.19999999999999984</v>
      </c>
      <c r="J35" s="2" t="s">
        <v>1</v>
      </c>
      <c r="K35" s="2">
        <f>STDEVP(K30:K32)</f>
        <v>1.6409281590473078E-14</v>
      </c>
      <c r="L35" s="2">
        <f>STDEVP(L30:L32)</f>
        <v>4.6374282122221011</v>
      </c>
    </row>
    <row r="36" spans="1:12" x14ac:dyDescent="0.25">
      <c r="A36" s="30"/>
      <c r="B36" s="48">
        <f t="shared" si="0"/>
        <v>0.11071428571428554</v>
      </c>
      <c r="C36" s="49">
        <f t="shared" si="0"/>
        <v>0.17499999999999993</v>
      </c>
      <c r="D36" s="48"/>
      <c r="E36" s="50">
        <f t="shared" si="0"/>
        <v>0.28214285714285714</v>
      </c>
      <c r="F36" s="48">
        <f t="shared" si="0"/>
        <v>0.20714285714285707</v>
      </c>
      <c r="G36" s="49">
        <f t="shared" si="0"/>
        <v>0.24999999999999989</v>
      </c>
    </row>
    <row r="37" spans="1:12" ht="15.75" thickBot="1" x14ac:dyDescent="0.3">
      <c r="A37" s="30"/>
      <c r="B37" s="48">
        <f t="shared" si="0"/>
        <v>9.9999999999999978E-2</v>
      </c>
      <c r="C37" s="49">
        <f t="shared" si="0"/>
        <v>0.13571428571428568</v>
      </c>
      <c r="D37" s="56"/>
      <c r="E37" s="66">
        <f t="shared" si="0"/>
        <v>0.29642857142857137</v>
      </c>
      <c r="F37" s="48">
        <f t="shared" si="0"/>
        <v>0.1964285714285714</v>
      </c>
      <c r="G37" s="49">
        <f t="shared" si="0"/>
        <v>0.15000000000000002</v>
      </c>
      <c r="K37" s="2" t="s">
        <v>69</v>
      </c>
      <c r="L37" s="2">
        <f>_xlfn.T.TEST(K30:K32,L30:L32,2,2)</f>
        <v>1.3235045149383993E-3</v>
      </c>
    </row>
    <row r="38" spans="1:12" x14ac:dyDescent="0.25">
      <c r="A38" s="30"/>
      <c r="B38" s="48">
        <f t="shared" si="0"/>
        <v>0.11785714285714277</v>
      </c>
      <c r="C38" s="49">
        <f t="shared" si="0"/>
        <v>0.17499999999999993</v>
      </c>
      <c r="D38" s="30"/>
      <c r="E38" s="30"/>
      <c r="F38" s="48">
        <f t="shared" si="0"/>
        <v>0.25357142857142856</v>
      </c>
      <c r="G38" s="49">
        <f t="shared" si="0"/>
        <v>0.14285714285714279</v>
      </c>
      <c r="L38" s="67" t="s">
        <v>24</v>
      </c>
    </row>
    <row r="39" spans="1:12" x14ac:dyDescent="0.25">
      <c r="A39" s="30"/>
      <c r="B39" s="48">
        <f t="shared" si="0"/>
        <v>0.11071428571428554</v>
      </c>
      <c r="C39" s="49">
        <f t="shared" si="0"/>
        <v>0.17142857142857149</v>
      </c>
      <c r="D39" s="30"/>
      <c r="E39" s="30"/>
      <c r="F39" s="48">
        <f t="shared" si="0"/>
        <v>0.2678571428571429</v>
      </c>
      <c r="G39" s="49">
        <f t="shared" si="0"/>
        <v>0.24999999999999989</v>
      </c>
    </row>
    <row r="40" spans="1:12" x14ac:dyDescent="0.25">
      <c r="A40" s="30"/>
      <c r="B40" s="48">
        <f t="shared" si="0"/>
        <v>0.12499999999999989</v>
      </c>
      <c r="C40" s="49">
        <f t="shared" si="0"/>
        <v>0.13571428571428568</v>
      </c>
      <c r="D40" s="30"/>
      <c r="E40" s="30"/>
      <c r="F40" s="48">
        <f t="shared" si="0"/>
        <v>0.22857142857142843</v>
      </c>
      <c r="G40" s="49">
        <f t="shared" si="0"/>
        <v>0.31785714285714284</v>
      </c>
    </row>
    <row r="41" spans="1:12" x14ac:dyDescent="0.25">
      <c r="A41" s="30"/>
      <c r="B41" s="48">
        <f t="shared" si="0"/>
        <v>0.12499999999999989</v>
      </c>
      <c r="C41" s="49">
        <f t="shared" si="0"/>
        <v>0.1071428571428571</v>
      </c>
      <c r="D41" s="30"/>
      <c r="E41" s="30"/>
      <c r="F41" s="48">
        <f t="shared" si="0"/>
        <v>0.15000000000000002</v>
      </c>
      <c r="G41" s="49">
        <f t="shared" si="0"/>
        <v>0.30714285714285716</v>
      </c>
    </row>
    <row r="42" spans="1:12" x14ac:dyDescent="0.25">
      <c r="A42" s="30"/>
      <c r="B42" s="48">
        <f t="shared" ref="B42:C42" si="1">1-B20/2.8</f>
        <v>0.10357142857142854</v>
      </c>
      <c r="C42" s="49">
        <f t="shared" si="1"/>
        <v>0.15000000000000002</v>
      </c>
      <c r="D42" s="30"/>
      <c r="E42" s="30"/>
      <c r="F42" s="48">
        <f t="shared" ref="F42:G42" si="2">1-F20/2.8</f>
        <v>0.16071428571428559</v>
      </c>
      <c r="G42" s="49">
        <f t="shared" si="2"/>
        <v>0.31428571428571428</v>
      </c>
    </row>
    <row r="43" spans="1:12" x14ac:dyDescent="0.25">
      <c r="A43" s="30"/>
      <c r="B43" s="48"/>
      <c r="C43" s="49">
        <f>1-C21/2.8</f>
        <v>0.11785714285714277</v>
      </c>
      <c r="D43" s="30"/>
      <c r="E43" s="30"/>
      <c r="F43" s="48"/>
      <c r="G43" s="49">
        <f>1-G21/2.8</f>
        <v>0.21785714285714286</v>
      </c>
    </row>
    <row r="44" spans="1:12" ht="15.75" thickBot="1" x14ac:dyDescent="0.3">
      <c r="A44" s="30"/>
      <c r="B44" s="56"/>
      <c r="C44" s="60">
        <f>1-C22/2.8</f>
        <v>0.12142857142857133</v>
      </c>
      <c r="D44" s="30"/>
      <c r="E44" s="30"/>
      <c r="F44" s="48"/>
      <c r="G44" s="49">
        <f>1-G22/2.8</f>
        <v>0.19999999999999984</v>
      </c>
    </row>
    <row r="45" spans="1:12" x14ac:dyDescent="0.25">
      <c r="A45" s="30"/>
      <c r="B45" s="30"/>
      <c r="C45" s="30"/>
      <c r="D45" s="30"/>
      <c r="E45" s="30"/>
      <c r="F45" s="48"/>
      <c r="G45" s="49">
        <f>1-G23/2.8</f>
        <v>0.38928571428571423</v>
      </c>
    </row>
    <row r="46" spans="1:12" ht="15.75" thickBot="1" x14ac:dyDescent="0.3">
      <c r="A46" s="30"/>
      <c r="B46" s="30"/>
      <c r="C46" s="30"/>
      <c r="D46" s="30"/>
      <c r="E46" s="30"/>
      <c r="F46" s="56"/>
      <c r="G46" s="60">
        <f>1-G24/2.8</f>
        <v>0.36071428571428565</v>
      </c>
    </row>
    <row r="47" spans="1:12" x14ac:dyDescent="0.25">
      <c r="B47" s="30"/>
      <c r="C47" s="30"/>
      <c r="D47" s="30"/>
      <c r="E47" s="30"/>
      <c r="F47" s="30"/>
      <c r="G47" s="30"/>
    </row>
    <row r="48" spans="1:12" x14ac:dyDescent="0.25">
      <c r="A48" s="30" t="s">
        <v>68</v>
      </c>
      <c r="B48" s="30">
        <f t="shared" ref="B48:G48" si="3">AVERAGE(B26:B47)</f>
        <v>0.11365546218487388</v>
      </c>
      <c r="C48" s="30">
        <f t="shared" si="3"/>
        <v>0.13721804511278191</v>
      </c>
      <c r="D48" s="30">
        <f t="shared" si="3"/>
        <v>0.24017857142857141</v>
      </c>
      <c r="E48" s="30">
        <f t="shared" si="3"/>
        <v>0.30238095238095225</v>
      </c>
      <c r="F48" s="30">
        <f t="shared" si="3"/>
        <v>0.20924369747899152</v>
      </c>
      <c r="G48" s="30">
        <f t="shared" si="3"/>
        <v>0.27636054421768702</v>
      </c>
    </row>
  </sheetData>
  <mergeCells count="1">
    <mergeCell ref="K1:R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3" workbookViewId="0">
      <selection activeCell="A12" sqref="A12"/>
    </sheetView>
  </sheetViews>
  <sheetFormatPr baseColWidth="10" defaultRowHeight="15" x14ac:dyDescent="0.25"/>
  <cols>
    <col min="1" max="16384" width="11.42578125" style="2"/>
  </cols>
  <sheetData>
    <row r="1" spans="1:7" x14ac:dyDescent="0.25">
      <c r="A1" s="2" t="s">
        <v>14</v>
      </c>
    </row>
    <row r="2" spans="1:7" x14ac:dyDescent="0.25">
      <c r="B2" s="1" t="s">
        <v>0</v>
      </c>
      <c r="C2" s="1" t="s">
        <v>9</v>
      </c>
      <c r="D2" s="1" t="s">
        <v>10</v>
      </c>
    </row>
    <row r="4" spans="1:7" x14ac:dyDescent="0.25">
      <c r="B4" s="4" t="s">
        <v>0</v>
      </c>
      <c r="C4" s="4"/>
      <c r="D4" s="5" t="s">
        <v>9</v>
      </c>
      <c r="E4" s="5"/>
      <c r="F4" s="6" t="s">
        <v>22</v>
      </c>
      <c r="G4" s="6"/>
    </row>
    <row r="5" spans="1:7" x14ac:dyDescent="0.25">
      <c r="B5" s="7" t="s">
        <v>12</v>
      </c>
      <c r="C5" s="7" t="s">
        <v>70</v>
      </c>
      <c r="D5" s="8" t="s">
        <v>12</v>
      </c>
      <c r="E5" s="8" t="s">
        <v>70</v>
      </c>
      <c r="F5" s="9" t="s">
        <v>12</v>
      </c>
      <c r="G5" s="9" t="s">
        <v>70</v>
      </c>
    </row>
    <row r="6" spans="1:7" x14ac:dyDescent="0.25">
      <c r="A6" s="3" t="s">
        <v>15</v>
      </c>
      <c r="B6" s="2">
        <v>3.3783783783783785</v>
      </c>
      <c r="C6" s="2">
        <v>5.6000000000000005</v>
      </c>
      <c r="D6" s="2">
        <v>18.181818181818183</v>
      </c>
      <c r="E6" s="2">
        <v>7.2992700729926998</v>
      </c>
      <c r="F6" s="2">
        <v>4.2857142857142856</v>
      </c>
      <c r="G6" s="2">
        <v>6.3291139240506329</v>
      </c>
    </row>
    <row r="7" spans="1:7" x14ac:dyDescent="0.25">
      <c r="A7" s="3" t="s">
        <v>16</v>
      </c>
      <c r="B7" s="2">
        <v>5.4945054945054945</v>
      </c>
      <c r="C7" s="2">
        <v>1.4598540145985401</v>
      </c>
      <c r="D7" s="2">
        <v>14.035087719298245</v>
      </c>
      <c r="E7" s="2">
        <v>4.5112781954887211</v>
      </c>
      <c r="F7" s="2">
        <v>4.0404040404040407</v>
      </c>
      <c r="G7" s="2">
        <v>3.3898305084745761</v>
      </c>
    </row>
    <row r="8" spans="1:7" x14ac:dyDescent="0.25">
      <c r="A8" s="3" t="s">
        <v>17</v>
      </c>
      <c r="B8" s="2">
        <v>2.2123893805309733</v>
      </c>
      <c r="C8" s="2">
        <v>4.1958041958041958</v>
      </c>
      <c r="D8" s="2">
        <v>16.129032258064516</v>
      </c>
      <c r="E8" s="2">
        <v>5.8201058201058196</v>
      </c>
      <c r="F8" s="2">
        <v>3.125</v>
      </c>
      <c r="G8" s="2">
        <v>1.5151515151515151</v>
      </c>
    </row>
    <row r="9" spans="1:7" x14ac:dyDescent="0.25">
      <c r="A9" s="3" t="s">
        <v>18</v>
      </c>
      <c r="B9" s="2">
        <v>8.1300813008130071</v>
      </c>
      <c r="C9" s="2">
        <v>5.7142857142857144</v>
      </c>
      <c r="D9" s="2">
        <v>22.222222222222221</v>
      </c>
      <c r="E9" s="2">
        <v>12.068965517241379</v>
      </c>
      <c r="F9" s="2">
        <v>4.4198895027624303</v>
      </c>
      <c r="G9" s="2">
        <v>4.4303797468354427</v>
      </c>
    </row>
    <row r="10" spans="1:7" x14ac:dyDescent="0.25">
      <c r="A10" s="3" t="s">
        <v>19</v>
      </c>
      <c r="B10" s="2">
        <v>5.4054054054054053</v>
      </c>
      <c r="C10" s="2">
        <v>6.8062827225130889</v>
      </c>
      <c r="D10" s="2">
        <v>27.27272727272727</v>
      </c>
      <c r="E10" s="2">
        <v>9.5238095238095237</v>
      </c>
      <c r="F10" s="2">
        <v>6.4935064935064926</v>
      </c>
      <c r="G10" s="2">
        <v>7.7844311377245514</v>
      </c>
    </row>
    <row r="11" spans="1:7" x14ac:dyDescent="0.25">
      <c r="A11" s="3" t="s">
        <v>20</v>
      </c>
      <c r="B11" s="2">
        <v>2.8571428571428572</v>
      </c>
      <c r="C11" s="2">
        <v>4.7872340425531918</v>
      </c>
      <c r="D11" s="2">
        <v>26.627218934911244</v>
      </c>
      <c r="E11" s="2">
        <v>7.1428571428571423</v>
      </c>
      <c r="F11" s="2">
        <v>7.5862068965517242</v>
      </c>
      <c r="G11" s="2">
        <v>7.0866141732283463</v>
      </c>
    </row>
    <row r="12" spans="1:7" x14ac:dyDescent="0.25">
      <c r="A12" s="22" t="s">
        <v>49</v>
      </c>
      <c r="B12" s="19">
        <f>AVERAGE(B6:B11)</f>
        <v>4.5796504694626865</v>
      </c>
      <c r="C12" s="19">
        <f t="shared" ref="C12:G12" si="0">AVERAGE(C6:C11)</f>
        <v>4.7605767816257885</v>
      </c>
      <c r="D12" s="20">
        <f t="shared" si="0"/>
        <v>20.744684431506947</v>
      </c>
      <c r="E12" s="20">
        <f t="shared" si="0"/>
        <v>7.7277143787492149</v>
      </c>
      <c r="F12" s="21">
        <f t="shared" si="0"/>
        <v>4.9917868698231622</v>
      </c>
      <c r="G12" s="21">
        <f t="shared" si="0"/>
        <v>5.0892535009108437</v>
      </c>
    </row>
    <row r="13" spans="1:7" x14ac:dyDescent="0.25">
      <c r="A13" s="22" t="s">
        <v>1</v>
      </c>
      <c r="B13" s="16">
        <f>STDEVP(B6:B11)</f>
        <v>2.0057584680851086</v>
      </c>
      <c r="C13" s="16">
        <f t="shared" ref="C13:G13" si="1">STDEVP(C6:C11)</f>
        <v>1.6839217288020649</v>
      </c>
      <c r="D13" s="17">
        <f t="shared" si="1"/>
        <v>5.0380864403729957</v>
      </c>
      <c r="E13" s="17">
        <f t="shared" si="1"/>
        <v>2.4692263923840634</v>
      </c>
      <c r="F13" s="18">
        <f t="shared" si="1"/>
        <v>1.5384951901768991</v>
      </c>
      <c r="G13" s="18">
        <f t="shared" si="1"/>
        <v>2.1941985687189196</v>
      </c>
    </row>
    <row r="16" spans="1:7" x14ac:dyDescent="0.25">
      <c r="G16" s="2" t="s">
        <v>3</v>
      </c>
    </row>
    <row r="17" spans="6:8" x14ac:dyDescent="0.25">
      <c r="F17" s="2" t="s">
        <v>4</v>
      </c>
      <c r="G17" s="2">
        <f>TTEST(D6:D11,E6:E11,1,2)</f>
        <v>2.0422494701576106E-4</v>
      </c>
      <c r="H17" s="2" t="s">
        <v>13</v>
      </c>
    </row>
    <row r="19" spans="6:8" x14ac:dyDescent="0.25">
      <c r="G19" s="2" t="s">
        <v>2</v>
      </c>
    </row>
    <row r="20" spans="6:8" x14ac:dyDescent="0.25">
      <c r="F20" s="2" t="s">
        <v>5</v>
      </c>
      <c r="G20" s="2">
        <f>TTEST(B6:B11,C6:C11,1,2)</f>
        <v>0.44015300495514154</v>
      </c>
      <c r="H20" s="2" t="s">
        <v>8</v>
      </c>
    </row>
    <row r="22" spans="6:8" x14ac:dyDescent="0.25">
      <c r="G22" s="2" t="s">
        <v>71</v>
      </c>
    </row>
    <row r="23" spans="6:8" x14ac:dyDescent="0.25">
      <c r="F23" s="2" t="s">
        <v>72</v>
      </c>
      <c r="G23" s="2">
        <f>TTEST(F6:F11,G6:G11,1,2)</f>
        <v>0.46839334989557152</v>
      </c>
      <c r="H23" s="2" t="s">
        <v>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Figure 3a</vt:lpstr>
      <vt:lpstr>Figure 3b</vt:lpstr>
      <vt:lpstr>Figure 3c</vt:lpstr>
      <vt:lpstr>Figure 3d</vt:lpstr>
      <vt:lpstr>Figure 3f</vt:lpstr>
      <vt:lpstr>Figure 3h</vt:lpstr>
      <vt:lpstr>Figure 3i</vt:lpstr>
      <vt:lpstr>Feuil7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Duplaquet</dc:creator>
  <cp:lastModifiedBy>David Tulasne</cp:lastModifiedBy>
  <cp:lastPrinted>2015-11-18T10:31:13Z</cp:lastPrinted>
  <dcterms:created xsi:type="dcterms:W3CDTF">2015-11-09T14:04:18Z</dcterms:created>
  <dcterms:modified xsi:type="dcterms:W3CDTF">2020-01-29T13:52:45Z</dcterms:modified>
</cp:coreProperties>
</file>