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4385" yWindow="-15" windowWidth="14430" windowHeight="13335" activeTab="1"/>
  </bookViews>
  <sheets>
    <sheet name="Figure 6e" sheetId="2" r:id="rId1"/>
    <sheet name="Figure 6f" sheetId="3" r:id="rId2"/>
  </sheets>
  <definedNames>
    <definedName name="_xlnm.Print_Area" localSheetId="0">'Figure 6e'!#REF!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5" i="3" l="1"/>
  <c r="J75" i="3"/>
  <c r="D75" i="3"/>
  <c r="C75" i="3"/>
  <c r="L74" i="3"/>
  <c r="J78" i="3" s="1"/>
  <c r="E74" i="3"/>
  <c r="C84" i="3" s="1"/>
  <c r="L73" i="3"/>
  <c r="L75" i="3" s="1"/>
  <c r="L77" i="3" s="1"/>
  <c r="E73" i="3"/>
  <c r="C83" i="3" s="1"/>
  <c r="F54" i="3"/>
  <c r="E54" i="3"/>
  <c r="D54" i="3"/>
  <c r="C54" i="3"/>
  <c r="L20" i="3"/>
  <c r="D20" i="3"/>
  <c r="L19" i="3"/>
  <c r="D19" i="3"/>
  <c r="L18" i="3"/>
  <c r="D18" i="3"/>
  <c r="L17" i="3"/>
  <c r="D17" i="3"/>
  <c r="P16" i="3"/>
  <c r="L16" i="3"/>
  <c r="H16" i="3"/>
  <c r="D16" i="3"/>
  <c r="P15" i="3"/>
  <c r="L15" i="3"/>
  <c r="H15" i="3"/>
  <c r="D15" i="3"/>
  <c r="P14" i="3"/>
  <c r="L14" i="3"/>
  <c r="H14" i="3"/>
  <c r="D14" i="3"/>
  <c r="P13" i="3"/>
  <c r="L13" i="3"/>
  <c r="H13" i="3"/>
  <c r="D13" i="3"/>
  <c r="P12" i="3"/>
  <c r="L12" i="3"/>
  <c r="H12" i="3"/>
  <c r="D12" i="3"/>
  <c r="P11" i="3"/>
  <c r="L11" i="3"/>
  <c r="H11" i="3"/>
  <c r="D11" i="3"/>
  <c r="P10" i="3"/>
  <c r="L10" i="3"/>
  <c r="H10" i="3"/>
  <c r="D10" i="3"/>
  <c r="P9" i="3"/>
  <c r="L9" i="3"/>
  <c r="H9" i="3"/>
  <c r="D9" i="3"/>
  <c r="P8" i="3"/>
  <c r="L8" i="3"/>
  <c r="H8" i="3"/>
  <c r="D8" i="3"/>
  <c r="P7" i="3"/>
  <c r="L7" i="3"/>
  <c r="H7" i="3"/>
  <c r="D7" i="3"/>
  <c r="P6" i="3"/>
  <c r="L6" i="3"/>
  <c r="H6" i="3"/>
  <c r="D6" i="3"/>
  <c r="P5" i="3"/>
  <c r="L5" i="3"/>
  <c r="H5" i="3"/>
  <c r="D5" i="3"/>
  <c r="P4" i="3"/>
  <c r="L4" i="3"/>
  <c r="H4" i="3"/>
  <c r="D4" i="3"/>
  <c r="E75" i="3" l="1"/>
  <c r="E83" i="3" s="1"/>
  <c r="E85" i="3" s="1"/>
  <c r="J77" i="3"/>
  <c r="L79" i="3" s="1"/>
  <c r="Q8" i="2" l="1"/>
  <c r="M9" i="2"/>
  <c r="N9" i="2"/>
  <c r="O9" i="2"/>
  <c r="P9" i="2"/>
  <c r="Q7" i="2"/>
  <c r="Q9" i="2" s="1"/>
  <c r="O10" i="2" l="1"/>
  <c r="P10" i="2"/>
  <c r="N11" i="2"/>
  <c r="M10" i="2"/>
  <c r="Q10" i="2"/>
  <c r="N10" i="2"/>
  <c r="K30" i="2"/>
  <c r="J30" i="2"/>
  <c r="L29" i="2"/>
  <c r="P30" i="2" s="1"/>
  <c r="L28" i="2"/>
  <c r="P29" i="2" s="1"/>
  <c r="L30" i="2" l="1"/>
  <c r="R29" i="2" s="1"/>
  <c r="R31" i="2" s="1"/>
  <c r="N15" i="2"/>
  <c r="O15" i="2"/>
  <c r="P15" i="2"/>
  <c r="M15" i="2"/>
  <c r="Q13" i="2"/>
  <c r="Q14" i="2"/>
  <c r="Q15" i="2" l="1"/>
  <c r="N17" i="2" s="1"/>
  <c r="O16" i="2" l="1"/>
  <c r="M16" i="2"/>
  <c r="N16" i="2"/>
  <c r="P16" i="2"/>
  <c r="Q16" i="2"/>
</calcChain>
</file>

<file path=xl/sharedStrings.xml><?xml version="1.0" encoding="utf-8"?>
<sst xmlns="http://schemas.openxmlformats.org/spreadsheetml/2006/main" count="147" uniqueCount="56">
  <si>
    <t>WT</t>
  </si>
  <si>
    <t>-</t>
  </si>
  <si>
    <t>+</t>
  </si>
  <si>
    <t>++</t>
  </si>
  <si>
    <t>+++</t>
  </si>
  <si>
    <t>KI</t>
  </si>
  <si>
    <t xml:space="preserve">- </t>
  </si>
  <si>
    <t>a</t>
  </si>
  <si>
    <t>b</t>
  </si>
  <si>
    <t>c</t>
  </si>
  <si>
    <t>d</t>
  </si>
  <si>
    <t>c+d</t>
  </si>
  <si>
    <t>a+b</t>
  </si>
  <si>
    <t>a+c</t>
  </si>
  <si>
    <t>b+d</t>
  </si>
  <si>
    <t>N</t>
  </si>
  <si>
    <r>
      <rPr>
        <vertAlign val="subscript"/>
        <sz val="11"/>
        <color theme="1"/>
        <rFont val="Calibri"/>
        <family val="2"/>
        <scheme val="minor"/>
      </rPr>
      <t>a+b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</t>
    </r>
  </si>
  <si>
    <r>
      <rPr>
        <vertAlign val="subscript"/>
        <sz val="11"/>
        <color theme="1"/>
        <rFont val="Calibri"/>
        <family val="2"/>
        <scheme val="minor"/>
      </rPr>
      <t>c+d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</t>
    </r>
  </si>
  <si>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a+c</t>
    </r>
    <r>
      <rPr>
        <sz val="11"/>
        <color theme="1"/>
        <rFont val="Calibri"/>
        <family val="2"/>
        <scheme val="minor"/>
      </rPr>
      <t xml:space="preserve"> =</t>
    </r>
  </si>
  <si>
    <t>p=</t>
  </si>
  <si>
    <t>p-value : 0.035697940503433</t>
  </si>
  <si>
    <r>
      <t xml:space="preserve"> p</t>
    </r>
    <r>
      <rPr>
        <sz val="11"/>
        <color rgb="FFC00000"/>
        <rFont val="Calibri"/>
        <family val="2"/>
      </rPr>
      <t>&lt;</t>
    </r>
    <r>
      <rPr>
        <sz val="11"/>
        <color rgb="FFC00000"/>
        <rFont val="Calibri"/>
        <family val="2"/>
        <scheme val="minor"/>
      </rPr>
      <t>0.05</t>
    </r>
  </si>
  <si>
    <t>Fisher Test</t>
  </si>
  <si>
    <t>Ho: Variables x and y are independent. So whether or not being mutated has nothing to do with the rate of liver apoptosis.</t>
  </si>
  <si>
    <t>HO is rejected</t>
  </si>
  <si>
    <t>= the mutation D1374N affect apoptotic response of the liver</t>
  </si>
  <si>
    <t>WT mice</t>
  </si>
  <si>
    <t>D1374N mice</t>
  </si>
  <si>
    <r>
      <t>++</t>
    </r>
    <r>
      <rPr>
        <sz val="11"/>
        <rFont val="Calibri"/>
        <family val="2"/>
      </rPr>
      <t>+</t>
    </r>
  </si>
  <si>
    <t>Total</t>
  </si>
  <si>
    <t>Serie 1</t>
  </si>
  <si>
    <t>Serie 2</t>
  </si>
  <si>
    <t>Caspase 3 staining score</t>
  </si>
  <si>
    <t>serie 1</t>
  </si>
  <si>
    <t>serie 2</t>
  </si>
  <si>
    <t>Mice ID</t>
  </si>
  <si>
    <t>D1374N</t>
  </si>
  <si>
    <t>% in each group</t>
  </si>
  <si>
    <t>% of  all positive</t>
  </si>
  <si>
    <t>% of all positive</t>
  </si>
  <si>
    <t>ALAT (U/I)</t>
  </si>
  <si>
    <t>ALAT % of increase</t>
  </si>
  <si>
    <t>ASAT (U/I)</t>
  </si>
  <si>
    <t>ASAT % of increase</t>
  </si>
  <si>
    <t>Without  Mice ID</t>
  </si>
  <si>
    <t>&lt;50% increase</t>
  </si>
  <si>
    <t>50-100% increase</t>
  </si>
  <si>
    <t>&gt;100% increase</t>
  </si>
  <si>
    <t>total</t>
  </si>
  <si>
    <t>ALAT</t>
  </si>
  <si>
    <t>inf to 100%</t>
  </si>
  <si>
    <t>sup to 100%</t>
  </si>
  <si>
    <t>ASAT</t>
  </si>
  <si>
    <t>Fisher test</t>
  </si>
  <si>
    <t>Test de Fisher</t>
  </si>
  <si>
    <t>= The mutation affects asat/alat levels after treatment with the Jo2 agonist.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</si>
</sst>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B686D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C5E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5B9BD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4" borderId="1" xfId="0" applyFill="1" applyBorder="1"/>
    <xf numFmtId="0" fontId="0" fillId="6" borderId="1" xfId="0" applyFill="1" applyBorder="1"/>
    <xf numFmtId="0" fontId="0" fillId="0" borderId="0" xfId="0" applyBorder="1" applyAlignment="1">
      <alignment horizontal="center" vertical="center"/>
    </xf>
    <xf numFmtId="0" fontId="0" fillId="0" borderId="4" xfId="0" applyBorder="1"/>
    <xf numFmtId="0" fontId="0" fillId="0" borderId="0" xfId="0" quotePrefix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5" xfId="0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 vertical="center"/>
    </xf>
    <xf numFmtId="0" fontId="0" fillId="0" borderId="7" xfId="0" applyFill="1" applyBorder="1"/>
    <xf numFmtId="0" fontId="0" fillId="0" borderId="8" xfId="0" applyFill="1" applyBorder="1"/>
    <xf numFmtId="0" fontId="0" fillId="0" borderId="10" xfId="0" quotePrefix="1" applyFill="1" applyBorder="1" applyAlignment="1">
      <alignment horizontal="center"/>
    </xf>
    <xf numFmtId="0" fontId="0" fillId="0" borderId="11" xfId="0" quotePrefix="1" applyFill="1" applyBorder="1" applyAlignment="1">
      <alignment horizontal="center"/>
    </xf>
    <xf numFmtId="0" fontId="0" fillId="0" borderId="6" xfId="0" applyFill="1" applyBorder="1"/>
    <xf numFmtId="0" fontId="0" fillId="4" borderId="3" xfId="0" applyFill="1" applyBorder="1"/>
    <xf numFmtId="0" fontId="0" fillId="6" borderId="3" xfId="0" applyFill="1" applyBorder="1"/>
    <xf numFmtId="0" fontId="0" fillId="0" borderId="1" xfId="0" quotePrefix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/>
    <xf numFmtId="1" fontId="0" fillId="0" borderId="3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0" fontId="0" fillId="0" borderId="7" xfId="0" quotePrefix="1" applyFill="1" applyBorder="1"/>
    <xf numFmtId="0" fontId="0" fillId="0" borderId="8" xfId="0" quotePrefix="1" applyFill="1" applyBorder="1"/>
    <xf numFmtId="0" fontId="0" fillId="0" borderId="0" xfId="0" applyAlignment="1">
      <alignment horizontal="right"/>
    </xf>
    <xf numFmtId="0" fontId="0" fillId="0" borderId="1" xfId="0" quotePrefix="1" applyFill="1" applyBorder="1"/>
    <xf numFmtId="0" fontId="3" fillId="0" borderId="0" xfId="0" applyFont="1"/>
    <xf numFmtId="164" fontId="0" fillId="0" borderId="0" xfId="0" applyNumberFormat="1" applyFill="1" applyBorder="1" applyAlignment="1"/>
    <xf numFmtId="0" fontId="0" fillId="0" borderId="12" xfId="0" applyFill="1" applyBorder="1" applyAlignment="1">
      <alignment vertical="center"/>
    </xf>
    <xf numFmtId="0" fontId="0" fillId="0" borderId="12" xfId="0" applyFill="1" applyBorder="1"/>
    <xf numFmtId="164" fontId="0" fillId="0" borderId="12" xfId="0" applyNumberFormat="1" applyFill="1" applyBorder="1"/>
    <xf numFmtId="0" fontId="0" fillId="0" borderId="12" xfId="0" applyBorder="1"/>
    <xf numFmtId="0" fontId="0" fillId="0" borderId="0" xfId="0"/>
    <xf numFmtId="0" fontId="0" fillId="0" borderId="0" xfId="0" quotePrefix="1" applyFill="1" applyBorder="1"/>
    <xf numFmtId="0" fontId="0" fillId="0" borderId="0" xfId="0" quotePrefix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64" fontId="0" fillId="0" borderId="1" xfId="0" applyNumberFormat="1" applyBorder="1"/>
    <xf numFmtId="0" fontId="0" fillId="0" borderId="9" xfId="0" applyBorder="1"/>
    <xf numFmtId="0" fontId="0" fillId="0" borderId="1" xfId="0" applyBorder="1" applyAlignment="1">
      <alignment vertical="center"/>
    </xf>
    <xf numFmtId="165" fontId="6" fillId="4" borderId="1" xfId="1" applyNumberFormat="1" applyFont="1" applyFill="1" applyBorder="1"/>
    <xf numFmtId="165" fontId="7" fillId="4" borderId="1" xfId="1" applyNumberFormat="1" applyFont="1" applyFill="1" applyBorder="1"/>
    <xf numFmtId="10" fontId="6" fillId="4" borderId="1" xfId="1" applyNumberFormat="1" applyFont="1" applyFill="1" applyBorder="1"/>
    <xf numFmtId="165" fontId="0" fillId="0" borderId="1" xfId="0" applyNumberFormat="1" applyBorder="1"/>
    <xf numFmtId="9" fontId="6" fillId="4" borderId="1" xfId="1" applyNumberFormat="1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vertical="center"/>
    </xf>
    <xf numFmtId="165" fontId="6" fillId="4" borderId="18" xfId="1" quotePrefix="1" applyNumberFormat="1" applyFont="1" applyFill="1" applyBorder="1"/>
    <xf numFmtId="165" fontId="6" fillId="4" borderId="18" xfId="1" applyNumberFormat="1" applyFont="1" applyFill="1" applyBorder="1"/>
    <xf numFmtId="165" fontId="7" fillId="4" borderId="18" xfId="1" applyNumberFormat="1" applyFont="1" applyFill="1" applyBorder="1"/>
    <xf numFmtId="0" fontId="0" fillId="0" borderId="19" xfId="0" applyBorder="1" applyAlignment="1">
      <alignment vertical="center"/>
    </xf>
    <xf numFmtId="165" fontId="6" fillId="4" borderId="20" xfId="1" applyNumberFormat="1" applyFont="1" applyFill="1" applyBorder="1"/>
    <xf numFmtId="165" fontId="6" fillId="4" borderId="21" xfId="1" applyNumberFormat="1" applyFont="1" applyFill="1" applyBorder="1"/>
    <xf numFmtId="0" fontId="0" fillId="0" borderId="15" xfId="0" applyBorder="1" applyAlignment="1">
      <alignment vertical="center"/>
    </xf>
    <xf numFmtId="165" fontId="6" fillId="4" borderId="15" xfId="1" applyNumberFormat="1" applyFont="1" applyFill="1" applyBorder="1"/>
    <xf numFmtId="165" fontId="6" fillId="4" borderId="16" xfId="1" quotePrefix="1" applyNumberFormat="1" applyFont="1" applyFill="1" applyBorder="1"/>
    <xf numFmtId="165" fontId="0" fillId="0" borderId="18" xfId="0" applyNumberFormat="1" applyBorder="1"/>
    <xf numFmtId="0" fontId="0" fillId="0" borderId="20" xfId="0" applyBorder="1"/>
    <xf numFmtId="0" fontId="0" fillId="0" borderId="21" xfId="0" applyBorder="1"/>
    <xf numFmtId="1" fontId="0" fillId="0" borderId="17" xfId="0" applyNumberFormat="1" applyBorder="1"/>
    <xf numFmtId="1" fontId="0" fillId="0" borderId="19" xfId="0" applyNumberFormat="1" applyBorder="1"/>
    <xf numFmtId="10" fontId="6" fillId="4" borderId="20" xfId="1" applyNumberFormat="1" applyFont="1" applyFill="1" applyBorder="1"/>
    <xf numFmtId="1" fontId="0" fillId="0" borderId="14" xfId="0" applyNumberFormat="1" applyBorder="1"/>
    <xf numFmtId="165" fontId="6" fillId="4" borderId="21" xfId="1" quotePrefix="1" applyNumberFormat="1" applyFont="1" applyFill="1" applyBorder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8" fillId="0" borderId="20" xfId="0" applyFont="1" applyBorder="1" applyAlignment="1">
      <alignment horizontal="center" vertical="center"/>
    </xf>
    <xf numFmtId="0" fontId="0" fillId="0" borderId="21" xfId="0" applyBorder="1" applyAlignment="1">
      <alignment wrapText="1"/>
    </xf>
    <xf numFmtId="0" fontId="0" fillId="0" borderId="18" xfId="0" applyBorder="1" applyAlignment="1">
      <alignment horizontal="center" vertical="top" wrapText="1"/>
    </xf>
    <xf numFmtId="0" fontId="0" fillId="0" borderId="26" xfId="0" applyBorder="1"/>
    <xf numFmtId="0" fontId="0" fillId="0" borderId="27" xfId="0" applyFill="1" applyBorder="1"/>
    <xf numFmtId="2" fontId="0" fillId="4" borderId="28" xfId="0" applyNumberFormat="1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0" borderId="17" xfId="0" applyBorder="1"/>
    <xf numFmtId="0" fontId="0" fillId="7" borderId="18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2" fontId="0" fillId="4" borderId="18" xfId="0" applyNumberFormat="1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2" fontId="0" fillId="7" borderId="18" xfId="0" applyNumberFormat="1" applyFill="1" applyBorder="1" applyAlignment="1">
      <alignment horizontal="left"/>
    </xf>
    <xf numFmtId="0" fontId="8" fillId="0" borderId="17" xfId="0" applyFont="1" applyBorder="1" applyAlignment="1"/>
    <xf numFmtId="0" fontId="8" fillId="0" borderId="1" xfId="0" applyFont="1" applyFill="1" applyBorder="1" applyAlignment="1"/>
    <xf numFmtId="0" fontId="0" fillId="0" borderId="19" xfId="0" applyBorder="1"/>
    <xf numFmtId="0" fontId="0" fillId="7" borderId="2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2" fontId="0" fillId="7" borderId="21" xfId="0" applyNumberForma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4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8" xfId="0" applyFill="1" applyBorder="1"/>
    <xf numFmtId="0" fontId="0" fillId="8" borderId="18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8" xfId="0" applyFill="1" applyBorder="1"/>
    <xf numFmtId="0" fontId="0" fillId="8" borderId="18" xfId="0" applyFill="1" applyBorder="1"/>
    <xf numFmtId="0" fontId="0" fillId="8" borderId="21" xfId="0" applyFill="1" applyBorder="1"/>
    <xf numFmtId="0" fontId="0" fillId="8" borderId="2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Fill="1" applyBorder="1" applyAlignment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5" borderId="0" xfId="0" applyFont="1" applyFill="1" applyAlignment="1">
      <alignment horizontal="center" vertical="center" wrapText="1"/>
    </xf>
    <xf numFmtId="0" fontId="0" fillId="0" borderId="18" xfId="0" applyBorder="1"/>
    <xf numFmtId="0" fontId="9" fillId="9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" fillId="0" borderId="5" xfId="0" applyFont="1" applyBorder="1" applyAlignment="1">
      <alignment horizontal="center"/>
    </xf>
    <xf numFmtId="164" fontId="0" fillId="0" borderId="0" xfId="0" applyNumberFormat="1"/>
    <xf numFmtId="0" fontId="10" fillId="0" borderId="0" xfId="0" applyFont="1"/>
    <xf numFmtId="0" fontId="0" fillId="0" borderId="1" xfId="0" quotePrefix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10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1" xfId="0" quotePrefix="1" applyBorder="1" applyAlignment="1">
      <alignment horizontal="center"/>
    </xf>
    <xf numFmtId="0" fontId="0" fillId="0" borderId="0" xfId="0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1" xfId="0" quotePrefix="1" applyBorder="1"/>
    <xf numFmtId="0" fontId="0" fillId="0" borderId="0" xfId="0" quotePrefix="1" applyAlignment="1">
      <alignment horizontal="center" vertical="center"/>
    </xf>
    <xf numFmtId="0" fontId="0" fillId="0" borderId="7" xfId="0" quotePrefix="1" applyBorder="1"/>
    <xf numFmtId="0" fontId="0" fillId="0" borderId="8" xfId="0" quotePrefix="1" applyBorder="1"/>
    <xf numFmtId="0" fontId="8" fillId="0" borderId="0" xfId="0" quotePrefix="1" applyFo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AFCEEB"/>
      <color rgb="FFE4675A"/>
      <color rgb="FFB686DA"/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6e'!$M$6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E4675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6e'!$K$7,'Figure 6e'!$K$13)</c:f>
              <c:strCache>
                <c:ptCount val="2"/>
                <c:pt idx="0">
                  <c:v>WT</c:v>
                </c:pt>
                <c:pt idx="1">
                  <c:v>D1374N</c:v>
                </c:pt>
              </c:strCache>
            </c:strRef>
          </c:cat>
          <c:val>
            <c:numRef>
              <c:f>('Figure 6e'!$M$10,'Figure 6e'!$M$16)</c:f>
              <c:numCache>
                <c:formatCode>0.0</c:formatCode>
                <c:ptCount val="2"/>
                <c:pt idx="0">
                  <c:v>7.6923076923076925</c:v>
                </c:pt>
                <c:pt idx="1">
                  <c:v>46.666666666666664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47-43D2-BAA6-97AF68231DE8}"/>
            </c:ext>
          </c:extLst>
        </c:ser>
        <c:ser>
          <c:idx val="1"/>
          <c:order val="1"/>
          <c:tx>
            <c:strRef>
              <c:f>'Figure 6e'!$N$6</c:f>
              <c:strCache>
                <c:ptCount val="1"/>
                <c:pt idx="0">
                  <c:v>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147-43D2-BAA6-97AF68231DE8}"/>
              </c:ext>
            </c:extLst>
          </c:dPt>
          <c:dPt>
            <c:idx val="1"/>
            <c:invertIfNegative val="0"/>
            <c:bubble3D val="0"/>
            <c:spPr>
              <a:solidFill>
                <a:srgbClr val="B686DA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1147-43D2-BAA6-97AF68231D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6e'!$K$7,'Figure 6e'!$K$13)</c:f>
              <c:strCache>
                <c:ptCount val="2"/>
                <c:pt idx="0">
                  <c:v>WT</c:v>
                </c:pt>
                <c:pt idx="1">
                  <c:v>D1374N</c:v>
                </c:pt>
              </c:strCache>
            </c:strRef>
          </c:cat>
          <c:val>
            <c:numRef>
              <c:f>('Figure 6e'!$N$11,'Figure 6e'!$N$17)</c:f>
              <c:numCache>
                <c:formatCode>0.00</c:formatCode>
                <c:ptCount val="2"/>
                <c:pt idx="0">
                  <c:v>92.307692307692307</c:v>
                </c:pt>
                <c:pt idx="1">
                  <c:v>53.333333333333336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47-43D2-BAA6-97AF68231D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7721344"/>
        <c:axId val="117739520"/>
      </c:barChart>
      <c:catAx>
        <c:axId val="11772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739520"/>
        <c:crosses val="autoZero"/>
        <c:auto val="1"/>
        <c:lblAlgn val="ctr"/>
        <c:lblOffset val="100"/>
        <c:noMultiLvlLbl val="0"/>
      </c:catAx>
      <c:valAx>
        <c:axId val="1177395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Distrubution de</a:t>
                </a:r>
                <a:r>
                  <a:rPr lang="fr-FR" baseline="0"/>
                  <a:t> la population (%)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7213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6e'!$M$6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E4675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6e'!$K$7,'Figure 6e'!$K$13)</c:f>
              <c:strCache>
                <c:ptCount val="2"/>
                <c:pt idx="0">
                  <c:v>WT</c:v>
                </c:pt>
                <c:pt idx="1">
                  <c:v>D1374N</c:v>
                </c:pt>
              </c:strCache>
            </c:strRef>
          </c:cat>
          <c:val>
            <c:numRef>
              <c:f>('Figure 6e'!$M$10,'Figure 6e'!$M$16)</c:f>
              <c:numCache>
                <c:formatCode>0.0</c:formatCode>
                <c:ptCount val="2"/>
                <c:pt idx="0">
                  <c:v>7.6923076923076925</c:v>
                </c:pt>
                <c:pt idx="1">
                  <c:v>46.666666666666664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F3-4809-91B3-09BEB244B97E}"/>
            </c:ext>
          </c:extLst>
        </c:ser>
        <c:ser>
          <c:idx val="1"/>
          <c:order val="1"/>
          <c:tx>
            <c:strRef>
              <c:f>'Figure 6e'!$N$6</c:f>
              <c:strCache>
                <c:ptCount val="1"/>
                <c:pt idx="0">
                  <c:v>+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6e'!$K$7,'Figure 6e'!$K$13)</c:f>
              <c:strCache>
                <c:ptCount val="2"/>
                <c:pt idx="0">
                  <c:v>WT</c:v>
                </c:pt>
                <c:pt idx="1">
                  <c:v>D1374N</c:v>
                </c:pt>
              </c:strCache>
            </c:strRef>
          </c:cat>
          <c:val>
            <c:numRef>
              <c:f>('Figure 6e'!$N$10,'Figure 6e'!$N$16)</c:f>
              <c:numCache>
                <c:formatCode>0.0</c:formatCode>
                <c:ptCount val="2"/>
                <c:pt idx="0">
                  <c:v>23.076923076923077</c:v>
                </c:pt>
                <c:pt idx="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F3-4809-91B3-09BEB244B97E}"/>
            </c:ext>
          </c:extLst>
        </c:ser>
        <c:ser>
          <c:idx val="2"/>
          <c:order val="2"/>
          <c:tx>
            <c:strRef>
              <c:f>'Figure 6e'!$O$6</c:f>
              <c:strCache>
                <c:ptCount val="1"/>
                <c:pt idx="0">
                  <c:v>++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6e'!$K$7,'Figure 6e'!$K$13)</c:f>
              <c:strCache>
                <c:ptCount val="2"/>
                <c:pt idx="0">
                  <c:v>WT</c:v>
                </c:pt>
                <c:pt idx="1">
                  <c:v>D1374N</c:v>
                </c:pt>
              </c:strCache>
            </c:strRef>
          </c:cat>
          <c:val>
            <c:numRef>
              <c:f>('Figure 6e'!$O$10,'Figure 6e'!$O$16)</c:f>
              <c:numCache>
                <c:formatCode>0.0</c:formatCode>
                <c:ptCount val="2"/>
                <c:pt idx="0">
                  <c:v>7.6923076923076925</c:v>
                </c:pt>
                <c:pt idx="1">
                  <c:v>6.666666666666667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F3-4809-91B3-09BEB244B97E}"/>
            </c:ext>
          </c:extLst>
        </c:ser>
        <c:ser>
          <c:idx val="3"/>
          <c:order val="3"/>
          <c:tx>
            <c:strRef>
              <c:f>'Figure 6e'!$P$6</c:f>
              <c:strCache>
                <c:ptCount val="1"/>
                <c:pt idx="0">
                  <c:v>+++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6e'!$K$7,'Figure 6e'!$K$13)</c:f>
              <c:strCache>
                <c:ptCount val="2"/>
                <c:pt idx="0">
                  <c:v>WT</c:v>
                </c:pt>
                <c:pt idx="1">
                  <c:v>D1374N</c:v>
                </c:pt>
              </c:strCache>
            </c:strRef>
          </c:cat>
          <c:val>
            <c:numRef>
              <c:f>('Figure 6e'!$P$10,'Figure 6e'!$P$16)</c:f>
              <c:numCache>
                <c:formatCode>0.0</c:formatCode>
                <c:ptCount val="2"/>
                <c:pt idx="0">
                  <c:v>61.53846153846154</c:v>
                </c:pt>
                <c:pt idx="1">
                  <c:v>26.666666666666668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0F3-4809-91B3-09BEB244B97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7829120"/>
        <c:axId val="127830656"/>
      </c:barChart>
      <c:catAx>
        <c:axId val="1278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7830656"/>
        <c:crosses val="autoZero"/>
        <c:auto val="1"/>
        <c:lblAlgn val="ctr"/>
        <c:lblOffset val="100"/>
        <c:noMultiLvlLbl val="0"/>
      </c:catAx>
      <c:valAx>
        <c:axId val="12783065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Distribution de la population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78291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baseline="0">
                <a:effectLst/>
              </a:rPr>
              <a:t>Distribution of population for caspase3 activated (%)</a:t>
            </a:r>
            <a:endParaRPr lang="fr-FR" sz="1050">
              <a:effectLst/>
            </a:endParaRPr>
          </a:p>
        </c:rich>
      </c:tx>
      <c:layout>
        <c:manualLayout>
          <c:xMode val="edge"/>
          <c:yMode val="edge"/>
          <c:x val="5.9064327485380132E-2"/>
          <c:y val="6.2015503875968991E-3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/>
      <c:pieChart>
        <c:varyColors val="1"/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219597550306201"/>
          <c:y val="0.54858377586522622"/>
          <c:w val="0.18669291338582678"/>
          <c:h val="0.44856839406702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Lit>
              <c:ptCount val="4"/>
              <c:pt idx="0">
                <c:v>ALAT (U/I) WT</c:v>
              </c:pt>
              <c:pt idx="1">
                <c:v>ALAT (U/I) D1374N</c:v>
              </c:pt>
              <c:pt idx="2">
                <c:v>ASAT (U/I) WT</c:v>
              </c:pt>
              <c:pt idx="3">
                <c:v>ASAT (U/I) D1374N</c:v>
              </c:pt>
            </c:strLit>
          </c:cat>
          <c:val>
            <c:numLit>
              <c:formatCode>General</c:formatCode>
              <c:ptCount val="2"/>
              <c:pt idx="0">
                <c:v>17.647058823529413</c:v>
              </c:pt>
              <c:pt idx="1">
                <c:v>38.46153846153846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39-43CF-8B83-E41B8E0E7A03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Lit>
              <c:ptCount val="4"/>
              <c:pt idx="0">
                <c:v>ALAT (U/I) WT</c:v>
              </c:pt>
              <c:pt idx="1">
                <c:v>ALAT (U/I) D1374N</c:v>
              </c:pt>
              <c:pt idx="2">
                <c:v>ASAT (U/I) WT</c:v>
              </c:pt>
              <c:pt idx="3">
                <c:v>ASAT (U/I) D1374N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15.384615384615385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39-43CF-8B83-E41B8E0E7A03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Lit>
              <c:ptCount val="4"/>
              <c:pt idx="0">
                <c:v>ALAT (U/I) WT</c:v>
              </c:pt>
              <c:pt idx="1">
                <c:v>ALAT (U/I) D1374N</c:v>
              </c:pt>
              <c:pt idx="2">
                <c:v>ASAT (U/I) WT</c:v>
              </c:pt>
              <c:pt idx="3">
                <c:v>ASAT (U/I) D1374N</c:v>
              </c:pt>
            </c:strLit>
          </c:cat>
          <c:val>
            <c:numLit>
              <c:formatCode>General</c:formatCode>
              <c:ptCount val="2"/>
              <c:pt idx="0">
                <c:v>82.352941176470594</c:v>
              </c:pt>
              <c:pt idx="1">
                <c:v>46.153846153846153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39-43CF-8B83-E41B8E0E7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619712"/>
        <c:axId val="75621504"/>
      </c:barChart>
      <c:catAx>
        <c:axId val="7561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621504"/>
        <c:crosses val="autoZero"/>
        <c:auto val="1"/>
        <c:lblAlgn val="ctr"/>
        <c:lblOffset val="100"/>
        <c:noMultiLvlLbl val="0"/>
      </c:catAx>
      <c:valAx>
        <c:axId val="756215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7561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&lt;50% increase</c:v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Lit>
              <c:ptCount val="2"/>
              <c:pt idx="0">
                <c:v>ASAT (U/I) WT</c:v>
              </c:pt>
              <c:pt idx="1">
                <c:v>ASAT (U/I) KI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7.6923076923076925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31-4D0A-BA5D-FDCE9463772D}"/>
            </c:ext>
          </c:extLst>
        </c:ser>
        <c:ser>
          <c:idx val="1"/>
          <c:order val="1"/>
          <c:tx>
            <c:v>50-100% increase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Lit>
              <c:ptCount val="2"/>
              <c:pt idx="0">
                <c:v>ASAT (U/I) WT</c:v>
              </c:pt>
              <c:pt idx="1">
                <c:v>ASAT (U/I) KI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23.076923076923077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31-4D0A-BA5D-FDCE9463772D}"/>
            </c:ext>
          </c:extLst>
        </c:ser>
        <c:ser>
          <c:idx val="2"/>
          <c:order val="2"/>
          <c:tx>
            <c:v>&gt;100% increase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Lit>
              <c:ptCount val="2"/>
              <c:pt idx="0">
                <c:v>ASAT (U/I) WT</c:v>
              </c:pt>
              <c:pt idx="1">
                <c:v>ASAT (U/I) KI</c:v>
              </c:pt>
            </c:strLit>
          </c:cat>
          <c:val>
            <c:numLit>
              <c:formatCode>General</c:formatCode>
              <c:ptCount val="2"/>
              <c:pt idx="0">
                <c:v>100</c:v>
              </c:pt>
              <c:pt idx="1">
                <c:v>69.230769230769226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31-4D0A-BA5D-FDCE94637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405632"/>
        <c:axId val="126407424"/>
      </c:barChart>
      <c:catAx>
        <c:axId val="12640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407424"/>
        <c:crosses val="autoZero"/>
        <c:auto val="1"/>
        <c:lblAlgn val="ctr"/>
        <c:lblOffset val="100"/>
        <c:noMultiLvlLbl val="0"/>
      </c:catAx>
      <c:valAx>
        <c:axId val="126407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640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22</xdr:row>
      <xdr:rowOff>166687</xdr:rowOff>
    </xdr:from>
    <xdr:to>
      <xdr:col>3</xdr:col>
      <xdr:colOff>371475</xdr:colOff>
      <xdr:row>37</xdr:row>
      <xdr:rowOff>61912</xdr:rowOff>
    </xdr:to>
    <xdr:graphicFrame macro="">
      <xdr:nvGraphicFramePr>
        <xdr:cNvPr id="7" name="Graphique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728662</xdr:colOff>
      <xdr:row>22</xdr:row>
      <xdr:rowOff>185737</xdr:rowOff>
    </xdr:from>
    <xdr:to>
      <xdr:col>7</xdr:col>
      <xdr:colOff>285750</xdr:colOff>
      <xdr:row>37</xdr:row>
      <xdr:rowOff>71437</xdr:rowOff>
    </xdr:to>
    <xdr:graphicFrame macro="">
      <xdr:nvGraphicFramePr>
        <xdr:cNvPr id="12" name="Graphique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3</xdr:row>
      <xdr:rowOff>95250</xdr:rowOff>
    </xdr:from>
    <xdr:to>
      <xdr:col>4</xdr:col>
      <xdr:colOff>342901</xdr:colOff>
      <xdr:row>14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104775</xdr:colOff>
      <xdr:row>42</xdr:row>
      <xdr:rowOff>114300</xdr:rowOff>
    </xdr:from>
    <xdr:to>
      <xdr:col>13</xdr:col>
      <xdr:colOff>114301</xdr:colOff>
      <xdr:row>51</xdr:row>
      <xdr:rowOff>76200</xdr:rowOff>
    </xdr:to>
    <xdr:graphicFrame macro="">
      <xdr:nvGraphicFramePr>
        <xdr:cNvPr id="15" name="Graphique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257348</xdr:colOff>
      <xdr:row>47</xdr:row>
      <xdr:rowOff>157941</xdr:rowOff>
    </xdr:from>
    <xdr:to>
      <xdr:col>9</xdr:col>
      <xdr:colOff>387235</xdr:colOff>
      <xdr:row>64</xdr:row>
      <xdr:rowOff>70657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229A5CF5-778E-4775-B437-7563B1620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721128</xdr:colOff>
      <xdr:row>47</xdr:row>
      <xdr:rowOff>159329</xdr:rowOff>
    </xdr:from>
    <xdr:to>
      <xdr:col>13</xdr:col>
      <xdr:colOff>434340</xdr:colOff>
      <xdr:row>65</xdr:row>
      <xdr:rowOff>56458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5B4F5635-A636-40A8-A276-6DA22FB78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56"/>
  <sheetViews>
    <sheetView workbookViewId="0">
      <pane ySplit="1" topLeftCell="A2" activePane="bottomLeft" state="frozen"/>
      <selection pane="bottomLeft" activeCell="F41" sqref="F41"/>
    </sheetView>
  </sheetViews>
  <sheetFormatPr baseColWidth="10" defaultRowHeight="15" x14ac:dyDescent="0.25"/>
  <cols>
    <col min="1" max="1" width="10.7109375" customWidth="1"/>
    <col min="2" max="3" width="11.140625" customWidth="1"/>
    <col min="4" max="4" width="11.42578125" style="1"/>
    <col min="5" max="5" width="11" customWidth="1"/>
    <col min="6" max="6" width="11.42578125" style="1" customWidth="1"/>
    <col min="7" max="7" width="11.5703125" style="1" customWidth="1"/>
    <col min="8" max="8" width="13" customWidth="1"/>
    <col min="17" max="17" width="12" bestFit="1" customWidth="1"/>
    <col min="20" max="20" width="11.5703125" bestFit="1" customWidth="1"/>
    <col min="21" max="22" width="12.5703125" bestFit="1" customWidth="1"/>
    <col min="23" max="23" width="11.5703125" bestFit="1" customWidth="1"/>
    <col min="24" max="24" width="11.5703125" customWidth="1"/>
  </cols>
  <sheetData>
    <row r="1" spans="1:17" s="4" customFormat="1" x14ac:dyDescent="0.25">
      <c r="D1" s="45"/>
      <c r="F1" s="45"/>
      <c r="G1" s="45"/>
    </row>
    <row r="2" spans="1:17" s="4" customFormat="1" ht="15.75" thickBot="1" x14ac:dyDescent="0.3">
      <c r="D2" s="45"/>
      <c r="F2" s="45"/>
      <c r="G2" s="45"/>
      <c r="I2" s="11"/>
      <c r="J2" s="11"/>
    </row>
    <row r="3" spans="1:17" ht="15.75" thickBot="1" x14ac:dyDescent="0.3">
      <c r="A3" s="42"/>
      <c r="B3" s="56" t="s">
        <v>35</v>
      </c>
      <c r="C3" s="57" t="s">
        <v>26</v>
      </c>
      <c r="D3" s="58"/>
      <c r="E3" s="56" t="s">
        <v>35</v>
      </c>
      <c r="F3" s="57" t="s">
        <v>27</v>
      </c>
      <c r="G3" s="58"/>
    </row>
    <row r="4" spans="1:17" x14ac:dyDescent="0.25">
      <c r="A4" s="147" t="s">
        <v>33</v>
      </c>
      <c r="B4" s="59">
        <v>395</v>
      </c>
      <c r="C4" s="51">
        <v>0.1129</v>
      </c>
      <c r="D4" s="60" t="s">
        <v>4</v>
      </c>
      <c r="E4" s="72">
        <v>423</v>
      </c>
      <c r="F4" s="53">
        <v>3.3600000000000001E-3</v>
      </c>
      <c r="G4" s="61" t="s">
        <v>1</v>
      </c>
      <c r="M4" t="s">
        <v>32</v>
      </c>
    </row>
    <row r="5" spans="1:17" x14ac:dyDescent="0.25">
      <c r="A5" s="148"/>
      <c r="B5" s="59">
        <v>396</v>
      </c>
      <c r="C5" s="51">
        <v>0.1376</v>
      </c>
      <c r="D5" s="60" t="s">
        <v>4</v>
      </c>
      <c r="E5" s="72">
        <v>424</v>
      </c>
      <c r="F5" s="51">
        <v>4.9834000000000003E-2</v>
      </c>
      <c r="G5" s="61" t="s">
        <v>2</v>
      </c>
    </row>
    <row r="6" spans="1:17" x14ac:dyDescent="0.25">
      <c r="A6" s="148"/>
      <c r="B6" s="59">
        <v>397</v>
      </c>
      <c r="C6" s="51">
        <v>0.13189999999999999</v>
      </c>
      <c r="D6" s="60" t="s">
        <v>28</v>
      </c>
      <c r="E6" s="72">
        <v>427</v>
      </c>
      <c r="F6" s="53">
        <v>5.5339999999999999E-3</v>
      </c>
      <c r="G6" s="61" t="s">
        <v>1</v>
      </c>
      <c r="K6" s="46"/>
      <c r="L6" s="2"/>
      <c r="M6" s="7" t="s">
        <v>1</v>
      </c>
      <c r="N6" s="8" t="s">
        <v>2</v>
      </c>
      <c r="O6" s="8" t="s">
        <v>3</v>
      </c>
      <c r="P6" s="8" t="s">
        <v>4</v>
      </c>
      <c r="Q6" s="2" t="s">
        <v>29</v>
      </c>
    </row>
    <row r="7" spans="1:17" x14ac:dyDescent="0.25">
      <c r="A7" s="148"/>
      <c r="B7" s="59">
        <v>441</v>
      </c>
      <c r="C7" s="51">
        <v>4.3099999999999999E-2</v>
      </c>
      <c r="D7" s="61" t="s">
        <v>2</v>
      </c>
      <c r="E7" s="72">
        <v>428</v>
      </c>
      <c r="F7" s="51">
        <v>3.7199999999999997E-2</v>
      </c>
      <c r="G7" s="61" t="s">
        <v>2</v>
      </c>
      <c r="K7" s="153" t="s">
        <v>0</v>
      </c>
      <c r="L7" s="9" t="s">
        <v>30</v>
      </c>
      <c r="M7" s="9">
        <v>0</v>
      </c>
      <c r="N7" s="9">
        <v>3</v>
      </c>
      <c r="O7" s="9">
        <v>0</v>
      </c>
      <c r="P7" s="9">
        <v>4</v>
      </c>
      <c r="Q7" s="2">
        <f>SUM(M7:P7)</f>
        <v>7</v>
      </c>
    </row>
    <row r="8" spans="1:17" x14ac:dyDescent="0.25">
      <c r="A8" s="148"/>
      <c r="B8" s="59">
        <v>442</v>
      </c>
      <c r="C8" s="51">
        <v>0.142147</v>
      </c>
      <c r="D8" s="60" t="s">
        <v>4</v>
      </c>
      <c r="E8" s="72">
        <v>429</v>
      </c>
      <c r="F8" s="52">
        <v>2.8687000000000001E-2</v>
      </c>
      <c r="G8" s="62" t="s">
        <v>2</v>
      </c>
      <c r="K8" s="154"/>
      <c r="L8" s="9" t="s">
        <v>31</v>
      </c>
      <c r="M8" s="9">
        <v>1</v>
      </c>
      <c r="N8" s="9">
        <v>0</v>
      </c>
      <c r="O8" s="9">
        <v>1</v>
      </c>
      <c r="P8" s="9">
        <v>4</v>
      </c>
      <c r="Q8" s="2">
        <f>SUM(M8:P8)</f>
        <v>6</v>
      </c>
    </row>
    <row r="9" spans="1:17" x14ac:dyDescent="0.25">
      <c r="A9" s="148"/>
      <c r="B9" s="59">
        <v>460</v>
      </c>
      <c r="C9" s="52">
        <v>2.1000000000000001E-2</v>
      </c>
      <c r="D9" s="62" t="s">
        <v>2</v>
      </c>
      <c r="E9" s="72">
        <v>430</v>
      </c>
      <c r="F9" s="53">
        <v>4.5409999999999999E-3</v>
      </c>
      <c r="G9" s="61" t="s">
        <v>1</v>
      </c>
      <c r="K9" s="47"/>
      <c r="L9" s="2" t="s">
        <v>29</v>
      </c>
      <c r="M9" s="2">
        <f>SUM(M7:M8)</f>
        <v>1</v>
      </c>
      <c r="N9" s="2">
        <f>SUM(N7:N8)</f>
        <v>3</v>
      </c>
      <c r="O9" s="2">
        <f>SUM(O7:O8)</f>
        <v>1</v>
      </c>
      <c r="P9" s="2">
        <f>SUM(P7:P8)</f>
        <v>8</v>
      </c>
      <c r="Q9" s="2">
        <f>SUM(Q7:Q8)</f>
        <v>13</v>
      </c>
    </row>
    <row r="10" spans="1:17" ht="15.75" thickBot="1" x14ac:dyDescent="0.3">
      <c r="A10" s="149"/>
      <c r="B10" s="63">
        <v>465</v>
      </c>
      <c r="C10" s="64">
        <v>3.6999999999999998E-2</v>
      </c>
      <c r="D10" s="65" t="s">
        <v>2</v>
      </c>
      <c r="E10" s="73">
        <v>431</v>
      </c>
      <c r="F10" s="74">
        <v>4.4539999999999996E-3</v>
      </c>
      <c r="G10" s="65" t="s">
        <v>1</v>
      </c>
      <c r="K10" s="11"/>
      <c r="L10" s="3" t="s">
        <v>37</v>
      </c>
      <c r="M10" s="48">
        <f>(M9/$Q$9)*100</f>
        <v>7.6923076923076925</v>
      </c>
      <c r="N10" s="48">
        <f>(N9/$Q$9)*100</f>
        <v>23.076923076923077</v>
      </c>
      <c r="O10" s="48">
        <f>(O9/$Q$9)*100</f>
        <v>7.6923076923076925</v>
      </c>
      <c r="P10" s="48">
        <f>(P9/$Q$9)*100</f>
        <v>61.53846153846154</v>
      </c>
      <c r="Q10" s="48">
        <f>(Q9/$Q$9)*100</f>
        <v>100</v>
      </c>
    </row>
    <row r="11" spans="1:17" x14ac:dyDescent="0.25">
      <c r="A11" s="150" t="s">
        <v>34</v>
      </c>
      <c r="B11" s="66">
        <v>470</v>
      </c>
      <c r="C11" s="67">
        <v>0.102975</v>
      </c>
      <c r="D11" s="68" t="s">
        <v>28</v>
      </c>
      <c r="E11" s="75">
        <v>472</v>
      </c>
      <c r="F11" s="67">
        <v>0.37546600000000002</v>
      </c>
      <c r="G11" s="68" t="s">
        <v>4</v>
      </c>
      <c r="K11" s="11"/>
      <c r="L11" s="3" t="s">
        <v>38</v>
      </c>
      <c r="M11" s="2"/>
      <c r="N11" s="156">
        <f>((N9+O9+P9)/Q9)*100</f>
        <v>92.307692307692307</v>
      </c>
      <c r="O11" s="156"/>
      <c r="P11" s="156"/>
      <c r="Q11" s="2"/>
    </row>
    <row r="12" spans="1:17" x14ac:dyDescent="0.25">
      <c r="A12" s="151"/>
      <c r="B12" s="50">
        <v>493</v>
      </c>
      <c r="C12" s="53">
        <v>1.5449999999999999E-3</v>
      </c>
      <c r="D12" s="61" t="s">
        <v>1</v>
      </c>
      <c r="E12" s="72">
        <v>474</v>
      </c>
      <c r="F12" s="51">
        <v>0.20238300000000001</v>
      </c>
      <c r="G12" s="60" t="s">
        <v>4</v>
      </c>
      <c r="K12" s="11"/>
      <c r="L12" s="4"/>
      <c r="M12" s="4"/>
      <c r="N12" s="4"/>
      <c r="O12" s="4"/>
      <c r="P12" s="4"/>
      <c r="Q12" s="4"/>
    </row>
    <row r="13" spans="1:17" x14ac:dyDescent="0.25">
      <c r="A13" s="151"/>
      <c r="B13" s="50">
        <v>494</v>
      </c>
      <c r="C13" s="51">
        <v>0.40812999999999999</v>
      </c>
      <c r="D13" s="60" t="s">
        <v>4</v>
      </c>
      <c r="E13" s="72">
        <v>476</v>
      </c>
      <c r="F13" s="55">
        <v>0.139788</v>
      </c>
      <c r="G13" s="60" t="s">
        <v>28</v>
      </c>
      <c r="K13" s="155" t="s">
        <v>36</v>
      </c>
      <c r="L13" s="10" t="s">
        <v>30</v>
      </c>
      <c r="M13" s="10">
        <v>4</v>
      </c>
      <c r="N13" s="10">
        <v>3</v>
      </c>
      <c r="O13" s="10">
        <v>0</v>
      </c>
      <c r="P13" s="10">
        <v>0</v>
      </c>
      <c r="Q13" s="2">
        <f t="shared" ref="Q13:Q14" si="0">SUM(M13:P13)</f>
        <v>7</v>
      </c>
    </row>
    <row r="14" spans="1:17" x14ac:dyDescent="0.25">
      <c r="A14" s="151"/>
      <c r="B14" s="50">
        <v>495</v>
      </c>
      <c r="C14" s="51">
        <v>0.42599999999999999</v>
      </c>
      <c r="D14" s="60" t="s">
        <v>4</v>
      </c>
      <c r="E14" s="72">
        <v>477</v>
      </c>
      <c r="F14" s="53">
        <v>5.0699999999999996E-4</v>
      </c>
      <c r="G14" s="61" t="s">
        <v>1</v>
      </c>
      <c r="K14" s="155"/>
      <c r="L14" s="10" t="s">
        <v>31</v>
      </c>
      <c r="M14" s="10">
        <v>3</v>
      </c>
      <c r="N14" s="10">
        <v>0</v>
      </c>
      <c r="O14" s="10">
        <v>1</v>
      </c>
      <c r="P14" s="10">
        <v>4</v>
      </c>
      <c r="Q14" s="2">
        <f t="shared" si="0"/>
        <v>8</v>
      </c>
    </row>
    <row r="15" spans="1:17" x14ac:dyDescent="0.25">
      <c r="A15" s="151"/>
      <c r="B15" s="50">
        <v>496</v>
      </c>
      <c r="C15" s="51">
        <v>8.8868000000000003E-2</v>
      </c>
      <c r="D15" s="60" t="s">
        <v>3</v>
      </c>
      <c r="E15" s="72">
        <v>478</v>
      </c>
      <c r="F15" s="51">
        <v>0.16907</v>
      </c>
      <c r="G15" s="60" t="s">
        <v>28</v>
      </c>
      <c r="K15" s="49"/>
      <c r="L15" s="2" t="s">
        <v>29</v>
      </c>
      <c r="M15" s="2">
        <f>SUM(M13:M14)</f>
        <v>7</v>
      </c>
      <c r="N15" s="2">
        <f>SUM(N13:N14)</f>
        <v>3</v>
      </c>
      <c r="O15" s="2">
        <f>SUM(O13:O14)</f>
        <v>1</v>
      </c>
      <c r="P15" s="2">
        <f>SUM(P13:P14)</f>
        <v>4</v>
      </c>
      <c r="Q15" s="2">
        <f>SUM(Q13:Q14)</f>
        <v>15</v>
      </c>
    </row>
    <row r="16" spans="1:17" x14ac:dyDescent="0.25">
      <c r="A16" s="151"/>
      <c r="B16" s="50">
        <v>497</v>
      </c>
      <c r="C16" s="51">
        <v>0.29655100000000001</v>
      </c>
      <c r="D16" s="60" t="s">
        <v>4</v>
      </c>
      <c r="E16" s="72">
        <v>479</v>
      </c>
      <c r="F16" s="53">
        <v>2.532E-3</v>
      </c>
      <c r="G16" s="61" t="s">
        <v>1</v>
      </c>
      <c r="K16" s="12"/>
      <c r="L16" s="3" t="s">
        <v>37</v>
      </c>
      <c r="M16" s="48">
        <f>(M15/$Q$15)*100</f>
        <v>46.666666666666664</v>
      </c>
      <c r="N16" s="48">
        <f>(N15/$Q$15)*100</f>
        <v>20</v>
      </c>
      <c r="O16" s="48">
        <f>(O15/$Q$15)*100</f>
        <v>6.666666666666667</v>
      </c>
      <c r="P16" s="48">
        <f>(P15/$Q$15)*100</f>
        <v>26.666666666666668</v>
      </c>
      <c r="Q16" s="48">
        <f>(Q15/$Q$15)*100</f>
        <v>100</v>
      </c>
    </row>
    <row r="17" spans="1:21" x14ac:dyDescent="0.25">
      <c r="A17" s="151"/>
      <c r="B17" s="2"/>
      <c r="C17" s="54"/>
      <c r="D17" s="69"/>
      <c r="E17" s="72">
        <v>480</v>
      </c>
      <c r="F17" s="53">
        <v>2.2769999999999999E-3</v>
      </c>
      <c r="G17" s="61" t="s">
        <v>1</v>
      </c>
      <c r="I17" s="4"/>
      <c r="J17" s="4"/>
      <c r="K17" s="4"/>
      <c r="L17" s="3" t="s">
        <v>39</v>
      </c>
      <c r="M17" s="2"/>
      <c r="N17" s="156">
        <f>((N15+O15+P15)/Q15)*100</f>
        <v>53.333333333333336</v>
      </c>
      <c r="O17" s="156"/>
      <c r="P17" s="156"/>
      <c r="Q17" s="2"/>
      <c r="R17" s="4"/>
      <c r="S17" s="4"/>
    </row>
    <row r="18" spans="1:21" ht="15.75" thickBot="1" x14ac:dyDescent="0.3">
      <c r="A18" s="152"/>
      <c r="B18" s="70"/>
      <c r="C18" s="70"/>
      <c r="D18" s="71"/>
      <c r="E18" s="73">
        <v>481</v>
      </c>
      <c r="F18" s="64">
        <v>7.0213999999999999E-2</v>
      </c>
      <c r="G18" s="76" t="s">
        <v>3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21" x14ac:dyDescent="0.25">
      <c r="D19"/>
      <c r="F19"/>
      <c r="G19"/>
    </row>
    <row r="20" spans="1:21" x14ac:dyDescent="0.25">
      <c r="D20"/>
      <c r="F20"/>
      <c r="G20"/>
    </row>
    <row r="21" spans="1:21" x14ac:dyDescent="0.25">
      <c r="D21"/>
      <c r="F21"/>
      <c r="G21"/>
    </row>
    <row r="22" spans="1:21" x14ac:dyDescent="0.25">
      <c r="D22"/>
      <c r="F22"/>
      <c r="G22"/>
    </row>
    <row r="23" spans="1:21" x14ac:dyDescent="0.25">
      <c r="D23"/>
      <c r="F23"/>
      <c r="G23"/>
    </row>
    <row r="24" spans="1:21" x14ac:dyDescent="0.25">
      <c r="D24"/>
      <c r="F24"/>
      <c r="G24"/>
    </row>
    <row r="25" spans="1:21" x14ac:dyDescent="0.25">
      <c r="D25"/>
      <c r="F25"/>
      <c r="G25"/>
      <c r="I25" s="6" t="s">
        <v>22</v>
      </c>
      <c r="K25" s="17"/>
      <c r="L25" s="5"/>
      <c r="M25" s="5"/>
      <c r="N25" s="42" t="s">
        <v>23</v>
      </c>
      <c r="O25" s="5"/>
      <c r="P25" s="5"/>
      <c r="Q25" s="5"/>
      <c r="R25" s="5"/>
      <c r="S25" s="5"/>
      <c r="T25" s="5"/>
      <c r="U25" s="5"/>
    </row>
    <row r="26" spans="1:21" x14ac:dyDescent="0.25">
      <c r="D26"/>
      <c r="F26"/>
      <c r="G26"/>
      <c r="I26" s="5"/>
      <c r="J26" s="5"/>
      <c r="K26" s="14"/>
      <c r="L26" s="14"/>
      <c r="M26" s="14"/>
      <c r="N26" s="13"/>
      <c r="O26" s="5"/>
      <c r="P26" s="5"/>
      <c r="Q26" s="5"/>
      <c r="R26" s="5"/>
      <c r="S26" s="5"/>
      <c r="T26" s="5"/>
      <c r="U26" s="5"/>
    </row>
    <row r="27" spans="1:21" ht="15.75" thickBot="1" x14ac:dyDescent="0.3">
      <c r="D27"/>
      <c r="F27"/>
      <c r="G27"/>
      <c r="I27" s="5"/>
      <c r="J27" s="26" t="s">
        <v>6</v>
      </c>
      <c r="K27" s="26" t="s">
        <v>2</v>
      </c>
      <c r="L27" s="5"/>
      <c r="M27" s="5"/>
      <c r="N27" s="13"/>
      <c r="O27" s="5"/>
      <c r="P27" s="5"/>
      <c r="Q27" s="5"/>
      <c r="R27" s="5"/>
      <c r="S27" s="5"/>
      <c r="T27" s="5"/>
      <c r="U27" s="5"/>
    </row>
    <row r="28" spans="1:21" x14ac:dyDescent="0.25">
      <c r="D28"/>
      <c r="F28"/>
      <c r="G28"/>
      <c r="I28" s="24" t="s">
        <v>0</v>
      </c>
      <c r="J28" s="27">
        <v>1</v>
      </c>
      <c r="K28" s="29">
        <v>12</v>
      </c>
      <c r="L28" s="21">
        <f>SUM(J28:K28)</f>
        <v>13</v>
      </c>
      <c r="M28" s="13"/>
      <c r="N28" s="5"/>
      <c r="O28" s="5"/>
      <c r="P28" s="5"/>
      <c r="Q28" s="5"/>
      <c r="R28" s="5"/>
      <c r="S28" s="5"/>
      <c r="T28" s="5"/>
      <c r="U28" s="5"/>
    </row>
    <row r="29" spans="1:21" ht="18.75" thickBot="1" x14ac:dyDescent="0.4">
      <c r="D29"/>
      <c r="F29"/>
      <c r="G29"/>
      <c r="I29" s="25" t="s">
        <v>5</v>
      </c>
      <c r="J29" s="30">
        <v>7</v>
      </c>
      <c r="K29" s="31">
        <v>8</v>
      </c>
      <c r="L29" s="22">
        <f>SUM(J29:K29)</f>
        <v>15</v>
      </c>
      <c r="M29" s="14"/>
      <c r="N29" s="13"/>
      <c r="O29" s="34" t="s">
        <v>16</v>
      </c>
      <c r="P29">
        <f>COMBIN(L28,J28)</f>
        <v>13</v>
      </c>
      <c r="Q29" s="34" t="s">
        <v>18</v>
      </c>
      <c r="R29">
        <f>COMBIN(L30,J30)</f>
        <v>3108105</v>
      </c>
      <c r="S29" s="5"/>
      <c r="T29" s="5"/>
      <c r="U29" s="5"/>
    </row>
    <row r="30" spans="1:21" ht="18.75" thickBot="1" x14ac:dyDescent="0.4">
      <c r="D30"/>
      <c r="F30"/>
      <c r="G30"/>
      <c r="I30" s="16"/>
      <c r="J30" s="19">
        <f>SUM(J28:J29)</f>
        <v>8</v>
      </c>
      <c r="K30" s="20">
        <f t="shared" ref="K30" si="1">SUM(K28:K29)</f>
        <v>20</v>
      </c>
      <c r="L30" s="23">
        <f t="shared" ref="L30" si="2">SUM(L28:L29)</f>
        <v>28</v>
      </c>
      <c r="N30" s="14"/>
      <c r="O30" s="34" t="s">
        <v>17</v>
      </c>
      <c r="P30">
        <f>COMBIN(L29,J29)</f>
        <v>6434.9999999999991</v>
      </c>
      <c r="S30" s="5"/>
      <c r="T30" s="5"/>
      <c r="U30" s="5"/>
    </row>
    <row r="31" spans="1:21" x14ac:dyDescent="0.25">
      <c r="A31" s="4"/>
      <c r="B31" s="4"/>
      <c r="C31" s="4"/>
      <c r="D31" s="4"/>
      <c r="E31" s="4"/>
      <c r="F31" s="4"/>
      <c r="G31" s="4"/>
      <c r="H31" s="4"/>
      <c r="I31" s="16"/>
      <c r="J31" s="5"/>
      <c r="K31" s="14"/>
      <c r="L31" t="s">
        <v>20</v>
      </c>
      <c r="M31" s="37"/>
      <c r="N31" s="14"/>
      <c r="P31" t="s">
        <v>22</v>
      </c>
      <c r="Q31" s="34" t="s">
        <v>19</v>
      </c>
      <c r="R31">
        <f>(P29*P30)/R29</f>
        <v>2.6915113871635605E-2</v>
      </c>
      <c r="S31" s="5"/>
      <c r="T31" s="5"/>
      <c r="U31" s="5"/>
    </row>
    <row r="32" spans="1:21" x14ac:dyDescent="0.25">
      <c r="A32" s="41"/>
      <c r="B32" s="41"/>
      <c r="C32" s="41"/>
      <c r="D32" s="41"/>
      <c r="E32" s="41"/>
      <c r="F32" s="41"/>
      <c r="G32" s="41"/>
      <c r="H32" s="41"/>
      <c r="I32" s="15"/>
      <c r="J32" s="5"/>
      <c r="K32" s="14"/>
      <c r="L32" s="14"/>
      <c r="M32" s="14"/>
      <c r="N32" s="14"/>
      <c r="R32" s="36" t="s">
        <v>21</v>
      </c>
      <c r="S32" s="42" t="s">
        <v>24</v>
      </c>
      <c r="T32" s="5"/>
      <c r="U32" s="5"/>
    </row>
    <row r="33" spans="1:22" ht="15.75" thickBot="1" x14ac:dyDescent="0.3">
      <c r="D33"/>
      <c r="F33"/>
      <c r="G33"/>
      <c r="I33" s="5"/>
      <c r="J33" s="28"/>
      <c r="K33" s="3"/>
      <c r="L33" s="5"/>
      <c r="M33" s="5"/>
      <c r="N33" s="13"/>
      <c r="O33" s="34"/>
      <c r="Q33" s="34"/>
      <c r="S33" s="43" t="s">
        <v>25</v>
      </c>
      <c r="T33" s="5"/>
      <c r="U33" s="5"/>
    </row>
    <row r="34" spans="1:22" x14ac:dyDescent="0.25">
      <c r="A34" s="42"/>
      <c r="B34" s="42"/>
      <c r="C34" s="42"/>
      <c r="D34" s="42"/>
      <c r="E34" s="42"/>
      <c r="F34" s="42"/>
      <c r="G34" s="42"/>
      <c r="H34" s="42"/>
      <c r="I34" s="35"/>
      <c r="J34" s="27" t="s">
        <v>7</v>
      </c>
      <c r="K34" s="29" t="s">
        <v>8</v>
      </c>
      <c r="L34" s="21" t="s">
        <v>12</v>
      </c>
      <c r="M34" s="18"/>
      <c r="N34" s="5"/>
      <c r="O34" s="34"/>
      <c r="S34" s="5"/>
      <c r="T34" s="5"/>
      <c r="U34" s="5"/>
    </row>
    <row r="35" spans="1:22" ht="15.75" thickBot="1" x14ac:dyDescent="0.3">
      <c r="A35" s="42"/>
      <c r="B35" s="42"/>
      <c r="C35" s="42"/>
      <c r="D35" s="42"/>
      <c r="E35" s="42"/>
      <c r="F35" s="42"/>
      <c r="G35" s="42"/>
      <c r="H35" s="42"/>
      <c r="I35" s="35"/>
      <c r="J35" s="30" t="s">
        <v>9</v>
      </c>
      <c r="K35" s="31" t="s">
        <v>10</v>
      </c>
      <c r="L35" s="22" t="s">
        <v>11</v>
      </c>
      <c r="M35" s="5"/>
      <c r="N35" s="13"/>
      <c r="Q35" s="34"/>
      <c r="S35" s="5"/>
      <c r="T35" s="5"/>
      <c r="U35" s="5"/>
    </row>
    <row r="36" spans="1:22" ht="15.75" thickBot="1" x14ac:dyDescent="0.3">
      <c r="A36" s="42"/>
      <c r="B36" s="42"/>
      <c r="C36" s="42"/>
      <c r="D36" s="42"/>
      <c r="E36" s="42"/>
      <c r="F36" s="42"/>
      <c r="G36" s="42"/>
      <c r="H36" s="42"/>
      <c r="I36" s="16"/>
      <c r="J36" s="32" t="s">
        <v>13</v>
      </c>
      <c r="K36" s="33" t="s">
        <v>14</v>
      </c>
      <c r="L36" s="23" t="s">
        <v>15</v>
      </c>
      <c r="M36" s="5"/>
      <c r="N36" s="14"/>
      <c r="R36" s="36"/>
      <c r="S36" s="5"/>
      <c r="T36" s="5"/>
      <c r="U36" s="5"/>
    </row>
    <row r="37" spans="1:22" x14ac:dyDescent="0.25">
      <c r="A37" s="42"/>
      <c r="B37" s="42"/>
      <c r="C37" s="42"/>
      <c r="D37" s="42"/>
      <c r="E37" s="42"/>
      <c r="F37" s="42"/>
      <c r="G37" s="42"/>
      <c r="H37" s="42"/>
      <c r="I37" s="5"/>
      <c r="J37" s="14"/>
      <c r="K37" s="14"/>
      <c r="L37" s="14"/>
      <c r="M37" s="14"/>
      <c r="N37" s="14"/>
      <c r="O37" s="5"/>
      <c r="P37" s="5"/>
      <c r="Q37" s="5"/>
      <c r="R37" s="5"/>
      <c r="S37" s="5"/>
      <c r="T37" s="5"/>
      <c r="U37" s="5"/>
    </row>
    <row r="38" spans="1:22" x14ac:dyDescent="0.25">
      <c r="I38" s="38"/>
      <c r="J38" s="39"/>
      <c r="K38" s="40"/>
      <c r="L38" s="40"/>
      <c r="M38" s="40"/>
      <c r="N38" s="40"/>
      <c r="O38" s="40"/>
      <c r="P38" s="39"/>
      <c r="Q38" s="39"/>
      <c r="R38" s="39"/>
      <c r="S38" s="39"/>
      <c r="T38" s="5"/>
      <c r="U38" s="5"/>
      <c r="V38" s="5"/>
    </row>
    <row r="39" spans="1:22" x14ac:dyDescent="0.25">
      <c r="I39" s="44"/>
    </row>
    <row r="40" spans="1:22" x14ac:dyDescent="0.25">
      <c r="I40" s="44"/>
    </row>
    <row r="41" spans="1:22" x14ac:dyDescent="0.25">
      <c r="I41" s="44"/>
    </row>
    <row r="42" spans="1:22" x14ac:dyDescent="0.25">
      <c r="I42" s="44"/>
    </row>
    <row r="43" spans="1:22" x14ac:dyDescent="0.25">
      <c r="I43" s="42"/>
    </row>
    <row r="44" spans="1:22" x14ac:dyDescent="0.25">
      <c r="I44" s="44"/>
    </row>
    <row r="45" spans="1:22" x14ac:dyDescent="0.25">
      <c r="I45" s="44"/>
    </row>
    <row r="46" spans="1:22" x14ac:dyDescent="0.25">
      <c r="I46" s="44"/>
    </row>
    <row r="47" spans="1:22" x14ac:dyDescent="0.25">
      <c r="I47" s="44"/>
    </row>
    <row r="48" spans="1:22" x14ac:dyDescent="0.25">
      <c r="I48" s="44"/>
    </row>
    <row r="49" spans="3:9" x14ac:dyDescent="0.25">
      <c r="I49" s="44"/>
    </row>
    <row r="50" spans="3:9" x14ac:dyDescent="0.25">
      <c r="I50" s="44"/>
    </row>
    <row r="51" spans="3:9" x14ac:dyDescent="0.25">
      <c r="I51" s="44"/>
    </row>
    <row r="52" spans="3:9" x14ac:dyDescent="0.25">
      <c r="I52" s="44"/>
    </row>
    <row r="53" spans="3:9" x14ac:dyDescent="0.25">
      <c r="I53" s="44"/>
    </row>
    <row r="54" spans="3:9" x14ac:dyDescent="0.25">
      <c r="C54" s="1"/>
      <c r="D54"/>
      <c r="E54" s="1"/>
      <c r="G54"/>
    </row>
    <row r="55" spans="3:9" x14ac:dyDescent="0.25">
      <c r="C55" s="1"/>
      <c r="D55"/>
      <c r="E55" s="1"/>
      <c r="G55"/>
    </row>
    <row r="56" spans="3:9" x14ac:dyDescent="0.25">
      <c r="C56" s="1"/>
      <c r="D56"/>
      <c r="E56" s="1"/>
      <c r="G56"/>
    </row>
  </sheetData>
  <mergeCells count="6">
    <mergeCell ref="A4:A10"/>
    <mergeCell ref="A11:A18"/>
    <mergeCell ref="K7:K8"/>
    <mergeCell ref="K13:K14"/>
    <mergeCell ref="N11:P11"/>
    <mergeCell ref="N17:P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topLeftCell="G37" workbookViewId="0">
      <selection activeCell="E33" sqref="E33"/>
    </sheetView>
  </sheetViews>
  <sheetFormatPr baseColWidth="10" defaultRowHeight="15" x14ac:dyDescent="0.25"/>
  <cols>
    <col min="1" max="5" width="11.42578125" style="42"/>
    <col min="6" max="6" width="12.140625" style="42" customWidth="1"/>
    <col min="7" max="16384" width="11.42578125" style="42"/>
  </cols>
  <sheetData>
    <row r="1" spans="2:16" ht="15.75" thickBot="1" x14ac:dyDescent="0.3"/>
    <row r="2" spans="2:16" x14ac:dyDescent="0.25">
      <c r="B2" s="157" t="s">
        <v>26</v>
      </c>
      <c r="C2" s="157"/>
      <c r="D2" s="157"/>
      <c r="F2" s="158" t="s">
        <v>27</v>
      </c>
      <c r="G2" s="159"/>
      <c r="H2" s="160"/>
      <c r="J2" s="161" t="s">
        <v>0</v>
      </c>
      <c r="K2" s="162"/>
      <c r="L2" s="163"/>
      <c r="N2" s="161" t="s">
        <v>27</v>
      </c>
      <c r="O2" s="162"/>
      <c r="P2" s="163"/>
    </row>
    <row r="3" spans="2:16" ht="27.75" customHeight="1" thickBot="1" x14ac:dyDescent="0.3">
      <c r="B3" s="50" t="s">
        <v>35</v>
      </c>
      <c r="C3" s="77" t="s">
        <v>40</v>
      </c>
      <c r="D3" s="78" t="s">
        <v>41</v>
      </c>
      <c r="F3" s="63" t="s">
        <v>35</v>
      </c>
      <c r="G3" s="79" t="s">
        <v>40</v>
      </c>
      <c r="H3" s="80" t="s">
        <v>41</v>
      </c>
      <c r="J3" s="59" t="s">
        <v>35</v>
      </c>
      <c r="K3" s="77" t="s">
        <v>42</v>
      </c>
      <c r="L3" s="81" t="s">
        <v>43</v>
      </c>
      <c r="N3" s="59" t="s">
        <v>35</v>
      </c>
      <c r="O3" s="77" t="s">
        <v>42</v>
      </c>
      <c r="P3" s="81" t="s">
        <v>43</v>
      </c>
    </row>
    <row r="4" spans="2:16" x14ac:dyDescent="0.25">
      <c r="B4" s="82">
        <v>594</v>
      </c>
      <c r="C4" s="83">
        <v>0.90296127562642381</v>
      </c>
      <c r="D4" s="84">
        <f>(C4-1)*100</f>
        <v>-9.7038724373576191</v>
      </c>
      <c r="F4" s="82">
        <v>174</v>
      </c>
      <c r="G4" s="83">
        <v>0.81278150432042695</v>
      </c>
      <c r="H4" s="85">
        <f>(G4-1)*100</f>
        <v>-18.721849567957307</v>
      </c>
      <c r="J4" s="86">
        <v>594</v>
      </c>
      <c r="K4" s="2">
        <v>2.0862613369163592</v>
      </c>
      <c r="L4" s="87">
        <f>(K4-1)*100</f>
        <v>108.62613369163591</v>
      </c>
      <c r="N4" s="86">
        <v>174</v>
      </c>
      <c r="O4" s="3">
        <v>1.2001458740841426</v>
      </c>
      <c r="P4" s="88">
        <f t="shared" ref="P4:P16" si="0">(O4-1)*100</f>
        <v>20.014587408414265</v>
      </c>
    </row>
    <row r="5" spans="2:16" x14ac:dyDescent="0.25">
      <c r="B5" s="86">
        <v>348</v>
      </c>
      <c r="C5" s="3">
        <v>1.059522704057944</v>
      </c>
      <c r="D5" s="89">
        <f t="shared" ref="D5:D20" si="1">(C5-1)*100</f>
        <v>5.952270405794402</v>
      </c>
      <c r="F5" s="86">
        <v>172</v>
      </c>
      <c r="G5" s="3">
        <v>1.011788256227758</v>
      </c>
      <c r="H5" s="88">
        <f t="shared" ref="H5:H16" si="2">(G5-1)*100</f>
        <v>1.1788256227758032</v>
      </c>
      <c r="J5" s="86">
        <v>348</v>
      </c>
      <c r="K5" s="2">
        <v>3.2136032233307752</v>
      </c>
      <c r="L5" s="87">
        <f t="shared" ref="L5:L20" si="3">(K5-1)*100</f>
        <v>221.36032233307753</v>
      </c>
      <c r="N5" s="86">
        <v>199</v>
      </c>
      <c r="O5" s="3">
        <v>1.6261752538548326</v>
      </c>
      <c r="P5" s="90">
        <f t="shared" si="0"/>
        <v>62.617525385483262</v>
      </c>
    </row>
    <row r="6" spans="2:16" x14ac:dyDescent="0.25">
      <c r="B6" s="86">
        <v>599</v>
      </c>
      <c r="C6" s="3">
        <v>1.201305305984065</v>
      </c>
      <c r="D6" s="89">
        <f t="shared" si="1"/>
        <v>20.130530598406505</v>
      </c>
      <c r="F6" s="86">
        <v>597</v>
      </c>
      <c r="G6" s="3">
        <v>1.0644956418904121</v>
      </c>
      <c r="H6" s="88">
        <f t="shared" si="2"/>
        <v>6.4495641890412125</v>
      </c>
      <c r="J6" s="86">
        <v>600</v>
      </c>
      <c r="K6" s="2">
        <v>3.80528676956766</v>
      </c>
      <c r="L6" s="87">
        <f t="shared" si="3"/>
        <v>280.52867695676599</v>
      </c>
      <c r="N6" s="86">
        <v>597</v>
      </c>
      <c r="O6" s="3">
        <v>1.8951902320561249</v>
      </c>
      <c r="P6" s="90">
        <f t="shared" si="0"/>
        <v>89.519023205612484</v>
      </c>
    </row>
    <row r="7" spans="2:16" x14ac:dyDescent="0.25">
      <c r="B7" s="86">
        <v>189</v>
      </c>
      <c r="C7" s="2">
        <v>2.4089638684042161</v>
      </c>
      <c r="D7" s="91">
        <f t="shared" si="1"/>
        <v>140.8963868404216</v>
      </c>
      <c r="F7" s="86">
        <v>199</v>
      </c>
      <c r="G7" s="3">
        <v>1.1816398787539164</v>
      </c>
      <c r="H7" s="88">
        <f t="shared" si="2"/>
        <v>18.163987875391641</v>
      </c>
      <c r="J7" s="86">
        <v>595</v>
      </c>
      <c r="K7" s="2">
        <v>3.9073873315781325</v>
      </c>
      <c r="L7" s="87">
        <f t="shared" si="3"/>
        <v>290.73873315781327</v>
      </c>
      <c r="N7" s="86">
        <v>172</v>
      </c>
      <c r="O7" s="3">
        <v>1.990121740255121</v>
      </c>
      <c r="P7" s="90">
        <f t="shared" si="0"/>
        <v>99.012174025512095</v>
      </c>
    </row>
    <row r="8" spans="2:16" x14ac:dyDescent="0.25">
      <c r="B8" s="86">
        <v>595</v>
      </c>
      <c r="C8" s="2">
        <v>2.4112622801390908</v>
      </c>
      <c r="D8" s="91">
        <f t="shared" si="1"/>
        <v>141.12622801390907</v>
      </c>
      <c r="F8" s="92">
        <v>186</v>
      </c>
      <c r="G8" s="93">
        <v>1.3252685225778167</v>
      </c>
      <c r="H8" s="88">
        <f t="shared" si="2"/>
        <v>32.52685225778167</v>
      </c>
      <c r="J8" s="86">
        <v>599</v>
      </c>
      <c r="K8" s="2">
        <v>4.4085846756847191</v>
      </c>
      <c r="L8" s="87">
        <f t="shared" si="3"/>
        <v>340.85846756847189</v>
      </c>
      <c r="N8" s="86">
        <v>173</v>
      </c>
      <c r="O8" s="3">
        <v>2.1812125534950071</v>
      </c>
      <c r="P8" s="87">
        <f t="shared" si="0"/>
        <v>118.12125534950071</v>
      </c>
    </row>
    <row r="9" spans="2:16" x14ac:dyDescent="0.25">
      <c r="B9" s="86">
        <v>347</v>
      </c>
      <c r="C9" s="2">
        <v>2.4689879397543493</v>
      </c>
      <c r="D9" s="91">
        <f t="shared" si="1"/>
        <v>146.89879397543493</v>
      </c>
      <c r="F9" s="86">
        <v>173</v>
      </c>
      <c r="G9" s="3">
        <v>1.6181495386943741</v>
      </c>
      <c r="H9" s="90">
        <f t="shared" si="2"/>
        <v>61.814953869437403</v>
      </c>
      <c r="J9" s="86">
        <v>347</v>
      </c>
      <c r="K9" s="2">
        <v>4.9545959861915625</v>
      </c>
      <c r="L9" s="87">
        <f t="shared" si="3"/>
        <v>395.45959861915622</v>
      </c>
      <c r="N9" s="86">
        <v>186</v>
      </c>
      <c r="O9" s="2">
        <v>2.2849146406864493</v>
      </c>
      <c r="P9" s="87">
        <f t="shared" si="0"/>
        <v>128.49146406864494</v>
      </c>
    </row>
    <row r="10" spans="2:16" x14ac:dyDescent="0.25">
      <c r="B10" s="86">
        <v>600</v>
      </c>
      <c r="C10" s="2">
        <v>2.5689573967030612</v>
      </c>
      <c r="D10" s="91">
        <f t="shared" si="1"/>
        <v>156.89573967030611</v>
      </c>
      <c r="F10" s="86">
        <v>188</v>
      </c>
      <c r="G10" s="3">
        <v>1.8978799566412063</v>
      </c>
      <c r="H10" s="90">
        <f t="shared" si="2"/>
        <v>89.787995664120629</v>
      </c>
      <c r="J10" s="86">
        <v>343</v>
      </c>
      <c r="K10" s="2">
        <v>7.4988229933935751</v>
      </c>
      <c r="L10" s="87">
        <f t="shared" si="3"/>
        <v>649.88229933935747</v>
      </c>
      <c r="N10" s="86">
        <v>188</v>
      </c>
      <c r="O10" s="2">
        <v>7.7751333412350361</v>
      </c>
      <c r="P10" s="87">
        <f t="shared" si="0"/>
        <v>677.51333412350357</v>
      </c>
    </row>
    <row r="11" spans="2:16" x14ac:dyDescent="0.25">
      <c r="B11" s="86">
        <v>191</v>
      </c>
      <c r="C11" s="2">
        <v>3.0172302347190243</v>
      </c>
      <c r="D11" s="91">
        <f t="shared" si="1"/>
        <v>201.72302347190242</v>
      </c>
      <c r="F11" s="86">
        <v>596</v>
      </c>
      <c r="G11" s="3">
        <v>3.6204431561363859</v>
      </c>
      <c r="H11" s="87">
        <f t="shared" si="2"/>
        <v>262.04431561363862</v>
      </c>
      <c r="J11" s="86">
        <v>598</v>
      </c>
      <c r="K11" s="2">
        <v>13.45068691028675</v>
      </c>
      <c r="L11" s="87">
        <f t="shared" si="3"/>
        <v>1245.0686910286749</v>
      </c>
      <c r="N11" s="86">
        <v>596</v>
      </c>
      <c r="O11" s="3">
        <v>14.330991329855813</v>
      </c>
      <c r="P11" s="87">
        <f t="shared" si="0"/>
        <v>1333.0991329855813</v>
      </c>
    </row>
    <row r="12" spans="2:16" x14ac:dyDescent="0.25">
      <c r="B12" s="86">
        <v>593</v>
      </c>
      <c r="C12" s="2">
        <v>3.6862623497711819</v>
      </c>
      <c r="D12" s="91">
        <f t="shared" si="1"/>
        <v>268.6262349771182</v>
      </c>
      <c r="F12" s="86">
        <v>175</v>
      </c>
      <c r="G12" s="3">
        <v>11.280992592899974</v>
      </c>
      <c r="H12" s="87">
        <f t="shared" si="2"/>
        <v>1028.0992592899975</v>
      </c>
      <c r="J12" s="86">
        <v>593</v>
      </c>
      <c r="K12" s="2">
        <v>15.106590110397217</v>
      </c>
      <c r="L12" s="87">
        <f t="shared" si="3"/>
        <v>1410.6590110397217</v>
      </c>
      <c r="N12" s="86">
        <v>175</v>
      </c>
      <c r="O12" s="3">
        <v>18.210812370289716</v>
      </c>
      <c r="P12" s="87">
        <f t="shared" si="0"/>
        <v>1721.0812370289716</v>
      </c>
    </row>
    <row r="13" spans="2:16" x14ac:dyDescent="0.25">
      <c r="B13" s="86">
        <v>598</v>
      </c>
      <c r="C13" s="2">
        <v>4.1544985164591264</v>
      </c>
      <c r="D13" s="91">
        <f t="shared" si="1"/>
        <v>315.44985164591264</v>
      </c>
      <c r="F13" s="86">
        <v>187</v>
      </c>
      <c r="G13" s="2">
        <v>27.603262678947956</v>
      </c>
      <c r="H13" s="87">
        <f t="shared" si="2"/>
        <v>2660.3262678947958</v>
      </c>
      <c r="J13" s="86">
        <v>344</v>
      </c>
      <c r="K13" s="2">
        <v>29.184170982799412</v>
      </c>
      <c r="L13" s="87">
        <f t="shared" si="3"/>
        <v>2818.417098279941</v>
      </c>
      <c r="N13" s="86">
        <v>198</v>
      </c>
      <c r="O13" s="2">
        <v>40.827349058167158</v>
      </c>
      <c r="P13" s="87">
        <f t="shared" si="0"/>
        <v>3982.7349058167156</v>
      </c>
    </row>
    <row r="14" spans="2:16" x14ac:dyDescent="0.25">
      <c r="B14" s="86">
        <v>190</v>
      </c>
      <c r="C14" s="2">
        <v>4.5478317012805336</v>
      </c>
      <c r="D14" s="91">
        <f t="shared" si="1"/>
        <v>354.78317012805337</v>
      </c>
      <c r="F14" s="86">
        <v>198</v>
      </c>
      <c r="G14" s="2">
        <v>43.460013314422994</v>
      </c>
      <c r="H14" s="87">
        <f t="shared" si="2"/>
        <v>4246.0013314422995</v>
      </c>
      <c r="J14" s="86">
        <v>88</v>
      </c>
      <c r="K14" s="2">
        <v>4.6724191985407284</v>
      </c>
      <c r="L14" s="87">
        <f t="shared" si="3"/>
        <v>367.24191985407282</v>
      </c>
      <c r="N14" s="86">
        <v>90</v>
      </c>
      <c r="O14" s="3">
        <v>47.921793483610593</v>
      </c>
      <c r="P14" s="87">
        <f t="shared" si="0"/>
        <v>4692.1793483610591</v>
      </c>
    </row>
    <row r="15" spans="2:16" x14ac:dyDescent="0.25">
      <c r="B15" s="86">
        <v>88</v>
      </c>
      <c r="C15" s="2">
        <v>5.3672613399126972</v>
      </c>
      <c r="D15" s="91">
        <f t="shared" si="1"/>
        <v>436.72613399126971</v>
      </c>
      <c r="F15" s="86">
        <v>90</v>
      </c>
      <c r="G15" s="3">
        <v>58.11616548553917</v>
      </c>
      <c r="H15" s="87">
        <f t="shared" si="2"/>
        <v>5711.6165485539168</v>
      </c>
      <c r="J15" s="86">
        <v>127</v>
      </c>
      <c r="K15" s="2">
        <v>8.9691618123520627</v>
      </c>
      <c r="L15" s="87">
        <f t="shared" si="3"/>
        <v>796.9161812352063</v>
      </c>
      <c r="N15" s="86">
        <v>187</v>
      </c>
      <c r="O15" s="2">
        <v>48.009555684904932</v>
      </c>
      <c r="P15" s="87">
        <f t="shared" si="0"/>
        <v>4700.9555684904935</v>
      </c>
    </row>
    <row r="16" spans="2:16" ht="15.75" thickBot="1" x14ac:dyDescent="0.3">
      <c r="B16" s="86">
        <v>343</v>
      </c>
      <c r="C16" s="2">
        <v>6.8863022011364299</v>
      </c>
      <c r="D16" s="91">
        <f t="shared" si="1"/>
        <v>588.63022011364296</v>
      </c>
      <c r="F16" s="94">
        <v>200</v>
      </c>
      <c r="G16" s="70">
        <v>69.473771746000068</v>
      </c>
      <c r="H16" s="95">
        <f t="shared" si="2"/>
        <v>6847.3771746000066</v>
      </c>
      <c r="J16" s="86">
        <v>191</v>
      </c>
      <c r="K16" s="2">
        <v>3.4807651283509919</v>
      </c>
      <c r="L16" s="87">
        <f t="shared" si="3"/>
        <v>248.07651283509921</v>
      </c>
      <c r="N16" s="94">
        <v>200</v>
      </c>
      <c r="O16" s="70">
        <v>55.786586798214707</v>
      </c>
      <c r="P16" s="95">
        <f t="shared" si="0"/>
        <v>5478.6586798214703</v>
      </c>
    </row>
    <row r="17" spans="1:15" x14ac:dyDescent="0.25">
      <c r="B17" s="86">
        <v>127</v>
      </c>
      <c r="C17" s="2">
        <v>7.024625700907567</v>
      </c>
      <c r="D17" s="91">
        <f t="shared" si="1"/>
        <v>602.46257009075669</v>
      </c>
      <c r="F17" s="5"/>
      <c r="G17" s="5"/>
      <c r="H17" s="5"/>
      <c r="J17" s="86">
        <v>190</v>
      </c>
      <c r="K17" s="2">
        <v>3.850858265043883</v>
      </c>
      <c r="L17" s="87">
        <f t="shared" si="3"/>
        <v>285.08582650438831</v>
      </c>
    </row>
    <row r="18" spans="1:15" x14ac:dyDescent="0.25">
      <c r="B18" s="86">
        <v>103</v>
      </c>
      <c r="C18" s="2">
        <v>7.4056037689065217</v>
      </c>
      <c r="D18" s="91">
        <f t="shared" si="1"/>
        <v>640.56037689065215</v>
      </c>
      <c r="F18" s="5"/>
      <c r="G18" s="5"/>
      <c r="H18" s="96"/>
      <c r="J18" s="86">
        <v>103</v>
      </c>
      <c r="K18" s="2">
        <v>4.8625434435725365</v>
      </c>
      <c r="L18" s="87">
        <f t="shared" si="3"/>
        <v>386.25434435725367</v>
      </c>
    </row>
    <row r="19" spans="1:15" x14ac:dyDescent="0.25">
      <c r="B19" s="86">
        <v>344</v>
      </c>
      <c r="C19" s="2">
        <v>11.683987521534666</v>
      </c>
      <c r="D19" s="91">
        <f t="shared" si="1"/>
        <v>1068.3987521534666</v>
      </c>
      <c r="G19" s="97"/>
      <c r="H19" s="98"/>
      <c r="J19" s="86">
        <v>189</v>
      </c>
      <c r="K19" s="2">
        <v>6.1239493972612937</v>
      </c>
      <c r="L19" s="87">
        <f t="shared" si="3"/>
        <v>512.39493972612934</v>
      </c>
      <c r="N19" s="97"/>
      <c r="O19" s="98"/>
    </row>
    <row r="20" spans="1:15" ht="15.75" thickBot="1" x14ac:dyDescent="0.3">
      <c r="B20" s="94">
        <v>152</v>
      </c>
      <c r="C20" s="70">
        <v>29.199519373405323</v>
      </c>
      <c r="D20" s="99">
        <f t="shared" si="1"/>
        <v>2819.9519373405324</v>
      </c>
      <c r="J20" s="94">
        <v>152</v>
      </c>
      <c r="K20" s="70">
        <v>48.434609864362642</v>
      </c>
      <c r="L20" s="95">
        <f t="shared" si="3"/>
        <v>4743.4609864362646</v>
      </c>
      <c r="N20" s="97"/>
      <c r="O20" s="98"/>
    </row>
    <row r="21" spans="1:15" x14ac:dyDescent="0.25">
      <c r="B21" s="4"/>
      <c r="C21" s="4"/>
      <c r="D21" s="100"/>
    </row>
    <row r="22" spans="1:15" x14ac:dyDescent="0.25">
      <c r="D22" s="101"/>
    </row>
    <row r="25" spans="1:15" x14ac:dyDescent="0.25">
      <c r="A25" s="42" t="s">
        <v>44</v>
      </c>
    </row>
    <row r="27" spans="1:15" ht="15.75" thickBot="1" x14ac:dyDescent="0.3"/>
    <row r="28" spans="1:15" ht="27.75" customHeight="1" x14ac:dyDescent="0.25">
      <c r="B28" s="102" t="s">
        <v>0</v>
      </c>
      <c r="C28" s="103" t="s">
        <v>41</v>
      </c>
      <c r="F28" s="102" t="s">
        <v>36</v>
      </c>
      <c r="G28" s="103" t="s">
        <v>41</v>
      </c>
      <c r="J28" s="102" t="s">
        <v>0</v>
      </c>
      <c r="K28" s="103" t="s">
        <v>43</v>
      </c>
      <c r="N28" s="102" t="s">
        <v>36</v>
      </c>
      <c r="O28" s="103" t="s">
        <v>43</v>
      </c>
    </row>
    <row r="29" spans="1:15" x14ac:dyDescent="0.25">
      <c r="B29" s="104">
        <v>1</v>
      </c>
      <c r="C29" s="105">
        <v>-9.7038724373576191</v>
      </c>
      <c r="F29" s="86">
        <v>1</v>
      </c>
      <c r="G29" s="106">
        <v>-18.721849567957307</v>
      </c>
      <c r="J29" s="104">
        <v>1</v>
      </c>
      <c r="K29" s="107">
        <v>108.62613369163591</v>
      </c>
      <c r="N29" s="104">
        <v>1</v>
      </c>
      <c r="O29" s="105">
        <v>20.014587408414265</v>
      </c>
    </row>
    <row r="30" spans="1:15" x14ac:dyDescent="0.25">
      <c r="B30" s="104">
        <v>2</v>
      </c>
      <c r="C30" s="105">
        <v>5.952270405794402</v>
      </c>
      <c r="F30" s="86">
        <v>2</v>
      </c>
      <c r="G30" s="106">
        <v>1.1788256227758032</v>
      </c>
      <c r="J30" s="104">
        <v>2</v>
      </c>
      <c r="K30" s="107">
        <v>221.36032233307753</v>
      </c>
      <c r="N30" s="104">
        <v>2</v>
      </c>
      <c r="O30" s="108">
        <v>62.617525385483262</v>
      </c>
    </row>
    <row r="31" spans="1:15" x14ac:dyDescent="0.25">
      <c r="B31" s="104">
        <v>3</v>
      </c>
      <c r="C31" s="105">
        <v>20.130530598406505</v>
      </c>
      <c r="F31" s="86">
        <v>3</v>
      </c>
      <c r="G31" s="106">
        <v>6.4495641890412125</v>
      </c>
      <c r="J31" s="104">
        <v>3</v>
      </c>
      <c r="K31" s="107">
        <v>248.07651283509921</v>
      </c>
      <c r="N31" s="104">
        <v>3</v>
      </c>
      <c r="O31" s="108">
        <v>89.519023205612484</v>
      </c>
    </row>
    <row r="32" spans="1:15" x14ac:dyDescent="0.25">
      <c r="B32" s="104">
        <v>4</v>
      </c>
      <c r="C32" s="107">
        <v>140.8963868404216</v>
      </c>
      <c r="F32" s="86">
        <v>4</v>
      </c>
      <c r="G32" s="106">
        <v>18.163987875391641</v>
      </c>
      <c r="J32" s="104">
        <v>4</v>
      </c>
      <c r="K32" s="107">
        <v>280.52867695676599</v>
      </c>
      <c r="N32" s="104">
        <v>4</v>
      </c>
      <c r="O32" s="108">
        <v>99.012174025512095</v>
      </c>
    </row>
    <row r="33" spans="1:17" x14ac:dyDescent="0.25">
      <c r="B33" s="104">
        <v>5</v>
      </c>
      <c r="C33" s="107">
        <v>141.12622801390907</v>
      </c>
      <c r="F33" s="86">
        <v>5</v>
      </c>
      <c r="G33" s="106">
        <v>32.52685225778167</v>
      </c>
      <c r="J33" s="104">
        <v>5</v>
      </c>
      <c r="K33" s="107">
        <v>285.08582650438831</v>
      </c>
      <c r="N33" s="104">
        <v>5</v>
      </c>
      <c r="O33" s="107">
        <v>118.12125534950071</v>
      </c>
    </row>
    <row r="34" spans="1:17" x14ac:dyDescent="0.25">
      <c r="B34" s="104">
        <v>6</v>
      </c>
      <c r="C34" s="107">
        <v>146.89879397543493</v>
      </c>
      <c r="F34" s="86">
        <v>6</v>
      </c>
      <c r="G34" s="109">
        <v>61.814953869437403</v>
      </c>
      <c r="J34" s="104">
        <v>6</v>
      </c>
      <c r="K34" s="107">
        <v>290.73873315781327</v>
      </c>
      <c r="N34" s="104">
        <v>6</v>
      </c>
      <c r="O34" s="107">
        <v>128.49146406864494</v>
      </c>
    </row>
    <row r="35" spans="1:17" x14ac:dyDescent="0.25">
      <c r="B35" s="104">
        <v>7</v>
      </c>
      <c r="C35" s="107">
        <v>156.89573967030611</v>
      </c>
      <c r="F35" s="86">
        <v>7</v>
      </c>
      <c r="G35" s="109">
        <v>89.787995664120629</v>
      </c>
      <c r="J35" s="104">
        <v>7</v>
      </c>
      <c r="K35" s="107">
        <v>340.85846756847189</v>
      </c>
      <c r="N35" s="104">
        <v>7</v>
      </c>
      <c r="O35" s="107">
        <v>677.51333412350357</v>
      </c>
    </row>
    <row r="36" spans="1:17" x14ac:dyDescent="0.25">
      <c r="B36" s="104">
        <v>8</v>
      </c>
      <c r="C36" s="107">
        <v>201.72302347190242</v>
      </c>
      <c r="F36" s="86">
        <v>8</v>
      </c>
      <c r="G36" s="110">
        <v>262.04431561363862</v>
      </c>
      <c r="J36" s="104">
        <v>8</v>
      </c>
      <c r="K36" s="107">
        <v>367.24191985407282</v>
      </c>
      <c r="N36" s="104">
        <v>8</v>
      </c>
      <c r="O36" s="107">
        <v>1333.0991329855813</v>
      </c>
    </row>
    <row r="37" spans="1:17" x14ac:dyDescent="0.25">
      <c r="B37" s="104">
        <v>9</v>
      </c>
      <c r="C37" s="107">
        <v>268.6262349771182</v>
      </c>
      <c r="F37" s="86">
        <v>9</v>
      </c>
      <c r="G37" s="110">
        <v>1028.0992592899975</v>
      </c>
      <c r="J37" s="104">
        <v>9</v>
      </c>
      <c r="K37" s="107">
        <v>386.25434435725367</v>
      </c>
      <c r="N37" s="104">
        <v>9</v>
      </c>
      <c r="O37" s="107">
        <v>1721.0812370289716</v>
      </c>
    </row>
    <row r="38" spans="1:17" x14ac:dyDescent="0.25">
      <c r="B38" s="104">
        <v>10</v>
      </c>
      <c r="C38" s="107">
        <v>315.44985164591264</v>
      </c>
      <c r="F38" s="86">
        <v>10</v>
      </c>
      <c r="G38" s="110">
        <v>2660.3262678947958</v>
      </c>
      <c r="J38" s="104">
        <v>10</v>
      </c>
      <c r="K38" s="107">
        <v>395.45959861915622</v>
      </c>
      <c r="N38" s="104">
        <v>10</v>
      </c>
      <c r="O38" s="107">
        <v>3982.7349058167156</v>
      </c>
    </row>
    <row r="39" spans="1:17" x14ac:dyDescent="0.25">
      <c r="B39" s="104">
        <v>11</v>
      </c>
      <c r="C39" s="107">
        <v>354.78317012805337</v>
      </c>
      <c r="F39" s="86">
        <v>11</v>
      </c>
      <c r="G39" s="110">
        <v>4246.0013314422995</v>
      </c>
      <c r="J39" s="104">
        <v>11</v>
      </c>
      <c r="K39" s="107">
        <v>512.39493972612934</v>
      </c>
      <c r="N39" s="104">
        <v>11</v>
      </c>
      <c r="O39" s="107">
        <v>4692.1793483610591</v>
      </c>
    </row>
    <row r="40" spans="1:17" x14ac:dyDescent="0.25">
      <c r="B40" s="104">
        <v>12</v>
      </c>
      <c r="C40" s="107">
        <v>436.72613399126971</v>
      </c>
      <c r="F40" s="86">
        <v>12</v>
      </c>
      <c r="G40" s="110">
        <v>5711.6165485539168</v>
      </c>
      <c r="J40" s="104">
        <v>12</v>
      </c>
      <c r="K40" s="107">
        <v>649.88229933935747</v>
      </c>
      <c r="N40" s="104">
        <v>12</v>
      </c>
      <c r="O40" s="107">
        <v>4700.9555684904935</v>
      </c>
    </row>
    <row r="41" spans="1:17" ht="15.75" thickBot="1" x14ac:dyDescent="0.3">
      <c r="B41" s="104">
        <v>13</v>
      </c>
      <c r="C41" s="107">
        <v>588.63022011364296</v>
      </c>
      <c r="F41" s="94">
        <v>13</v>
      </c>
      <c r="G41" s="111">
        <v>6847.3771746000066</v>
      </c>
      <c r="J41" s="104">
        <v>13</v>
      </c>
      <c r="K41" s="107">
        <v>796.9161812352063</v>
      </c>
      <c r="N41" s="104">
        <v>13</v>
      </c>
      <c r="O41" s="112">
        <v>5478.6586798214703</v>
      </c>
    </row>
    <row r="42" spans="1:17" x14ac:dyDescent="0.25">
      <c r="B42" s="104">
        <v>14</v>
      </c>
      <c r="C42" s="107">
        <v>602.46257009075669</v>
      </c>
      <c r="J42" s="104">
        <v>14</v>
      </c>
      <c r="K42" s="107">
        <v>1245.0686910286749</v>
      </c>
    </row>
    <row r="43" spans="1:17" x14ac:dyDescent="0.25">
      <c r="B43" s="104">
        <v>15</v>
      </c>
      <c r="C43" s="107">
        <v>640.56037689065215</v>
      </c>
      <c r="J43" s="104">
        <v>15</v>
      </c>
      <c r="K43" s="107">
        <v>1410.6590110397217</v>
      </c>
    </row>
    <row r="44" spans="1:17" x14ac:dyDescent="0.25">
      <c r="B44" s="104">
        <v>16</v>
      </c>
      <c r="C44" s="107">
        <v>1068.3987521534666</v>
      </c>
      <c r="J44" s="104">
        <v>16</v>
      </c>
      <c r="K44" s="107">
        <v>2818.417098279941</v>
      </c>
    </row>
    <row r="45" spans="1:17" ht="15.75" thickBot="1" x14ac:dyDescent="0.3">
      <c r="B45" s="113">
        <v>17</v>
      </c>
      <c r="C45" s="112">
        <v>2819.9519373405324</v>
      </c>
      <c r="J45" s="104">
        <v>17</v>
      </c>
      <c r="K45" s="112">
        <v>4743.4609864362646</v>
      </c>
    </row>
    <row r="47" spans="1:17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1:17" ht="15.75" thickBot="1" x14ac:dyDescent="0.3"/>
    <row r="49" spans="2:11" x14ac:dyDescent="0.25">
      <c r="C49" s="164" t="s">
        <v>40</v>
      </c>
      <c r="D49" s="160"/>
      <c r="E49" s="164" t="s">
        <v>42</v>
      </c>
      <c r="F49" s="165"/>
      <c r="G49" s="114"/>
      <c r="H49" s="114"/>
      <c r="I49" s="114"/>
      <c r="J49" s="114"/>
      <c r="K49" s="114"/>
    </row>
    <row r="50" spans="2:11" x14ac:dyDescent="0.25">
      <c r="C50" s="115" t="s">
        <v>0</v>
      </c>
      <c r="D50" s="116" t="s">
        <v>36</v>
      </c>
      <c r="E50" s="115" t="s">
        <v>0</v>
      </c>
      <c r="F50" s="117" t="s">
        <v>36</v>
      </c>
      <c r="G50" s="114"/>
      <c r="H50" s="114"/>
      <c r="I50" s="114"/>
      <c r="J50" s="114"/>
      <c r="K50" s="114"/>
    </row>
    <row r="51" spans="2:11" ht="21.6" customHeight="1" x14ac:dyDescent="0.25">
      <c r="B51" s="118" t="s">
        <v>45</v>
      </c>
      <c r="C51" s="86">
        <v>3</v>
      </c>
      <c r="D51" s="119">
        <v>5</v>
      </c>
      <c r="E51" s="86">
        <v>0</v>
      </c>
      <c r="F51" s="2">
        <v>1</v>
      </c>
      <c r="G51" s="114"/>
      <c r="H51" s="114"/>
      <c r="I51" s="114"/>
      <c r="J51" s="114"/>
      <c r="K51" s="114"/>
    </row>
    <row r="52" spans="2:11" ht="22.15" customHeight="1" x14ac:dyDescent="0.25">
      <c r="B52" s="120" t="s">
        <v>46</v>
      </c>
      <c r="C52" s="86">
        <v>0</v>
      </c>
      <c r="D52" s="119">
        <v>2</v>
      </c>
      <c r="E52" s="86">
        <v>0</v>
      </c>
      <c r="F52" s="2">
        <v>3</v>
      </c>
      <c r="G52" s="114"/>
      <c r="H52" s="114"/>
      <c r="I52" s="114"/>
      <c r="J52" s="114"/>
      <c r="K52" s="114"/>
    </row>
    <row r="53" spans="2:11" ht="20.45" customHeight="1" x14ac:dyDescent="0.25">
      <c r="B53" s="121" t="s">
        <v>47</v>
      </c>
      <c r="C53" s="86">
        <v>14</v>
      </c>
      <c r="D53" s="86">
        <v>6</v>
      </c>
      <c r="E53" s="86">
        <v>17</v>
      </c>
      <c r="F53" s="86">
        <v>9</v>
      </c>
      <c r="G53" s="114"/>
      <c r="H53" s="114"/>
      <c r="I53" s="114"/>
      <c r="J53" s="114"/>
      <c r="K53" s="114"/>
    </row>
    <row r="54" spans="2:11" x14ac:dyDescent="0.25">
      <c r="B54" s="122" t="s">
        <v>48</v>
      </c>
      <c r="C54" s="42">
        <f>SUM(C51:C53)</f>
        <v>17</v>
      </c>
      <c r="D54" s="42">
        <f>SUM(D51:D53)</f>
        <v>13</v>
      </c>
      <c r="E54" s="42">
        <f>SUM(E51:E53)</f>
        <v>17</v>
      </c>
      <c r="F54" s="42">
        <f>SUM(F51:F53)</f>
        <v>13</v>
      </c>
      <c r="G54" s="114"/>
      <c r="H54" s="114"/>
      <c r="I54" s="114"/>
      <c r="J54" s="114"/>
      <c r="K54" s="114"/>
    </row>
    <row r="56" spans="2:11" x14ac:dyDescent="0.25">
      <c r="D56" s="5"/>
      <c r="E56" s="5"/>
      <c r="F56" s="5"/>
      <c r="G56" s="5"/>
      <c r="H56" s="5"/>
    </row>
    <row r="57" spans="2:11" x14ac:dyDescent="0.25">
      <c r="C57" s="5"/>
      <c r="D57" s="5"/>
      <c r="E57" s="5"/>
      <c r="F57" s="5"/>
      <c r="G57" s="5"/>
    </row>
    <row r="58" spans="2:11" x14ac:dyDescent="0.25">
      <c r="C58" s="123"/>
      <c r="D58" s="5"/>
      <c r="E58" s="5"/>
      <c r="F58" s="5"/>
      <c r="G58" s="5"/>
    </row>
    <row r="59" spans="2:11" x14ac:dyDescent="0.25">
      <c r="C59" s="123"/>
      <c r="D59" s="124"/>
      <c r="E59" s="5"/>
      <c r="F59" s="5"/>
      <c r="G59" s="5"/>
    </row>
    <row r="60" spans="2:11" x14ac:dyDescent="0.25">
      <c r="C60" s="5"/>
      <c r="D60" s="5"/>
      <c r="E60" s="5"/>
      <c r="F60" s="5"/>
      <c r="G60" s="5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70" spans="1:15" x14ac:dyDescent="0.25">
      <c r="B70" s="6" t="s">
        <v>22</v>
      </c>
      <c r="D70" s="125"/>
      <c r="G70" s="42" t="s">
        <v>23</v>
      </c>
    </row>
    <row r="71" spans="1:15" x14ac:dyDescent="0.25">
      <c r="D71" s="126"/>
      <c r="E71" s="126"/>
      <c r="F71" s="126"/>
      <c r="G71" s="14"/>
      <c r="H71" s="14"/>
      <c r="I71" s="5"/>
      <c r="J71" s="5"/>
      <c r="K71" s="5"/>
      <c r="L71" s="5"/>
      <c r="M71" s="5"/>
    </row>
    <row r="72" spans="1:15" ht="15.75" thickBot="1" x14ac:dyDescent="0.3">
      <c r="B72" s="127" t="s">
        <v>49</v>
      </c>
      <c r="C72" s="128" t="s">
        <v>50</v>
      </c>
      <c r="D72" s="128" t="s">
        <v>51</v>
      </c>
      <c r="G72" s="5"/>
      <c r="H72" s="5"/>
      <c r="I72" s="127" t="s">
        <v>52</v>
      </c>
      <c r="J72" s="128" t="s">
        <v>50</v>
      </c>
      <c r="K72" s="128" t="s">
        <v>51</v>
      </c>
    </row>
    <row r="73" spans="1:15" x14ac:dyDescent="0.25">
      <c r="B73" s="24" t="s">
        <v>0</v>
      </c>
      <c r="C73" s="129">
        <v>3</v>
      </c>
      <c r="D73" s="130">
        <v>14</v>
      </c>
      <c r="E73" s="131">
        <f>SUM(C73:D73)</f>
        <v>17</v>
      </c>
      <c r="F73" s="132"/>
      <c r="G73" s="18"/>
      <c r="H73" s="133"/>
      <c r="I73" s="24" t="s">
        <v>0</v>
      </c>
      <c r="J73" s="129">
        <v>0</v>
      </c>
      <c r="K73" s="130">
        <v>17</v>
      </c>
      <c r="L73" s="131">
        <f>SUM(J73:K73)</f>
        <v>17</v>
      </c>
      <c r="M73" s="132"/>
    </row>
    <row r="74" spans="1:15" ht="15.75" thickBot="1" x14ac:dyDescent="0.3">
      <c r="B74" s="25" t="s">
        <v>5</v>
      </c>
      <c r="C74" s="134">
        <v>8</v>
      </c>
      <c r="D74" s="135">
        <v>5</v>
      </c>
      <c r="E74" s="136">
        <f>SUM(C74:D74)</f>
        <v>13</v>
      </c>
      <c r="F74" s="126"/>
      <c r="G74" s="18"/>
      <c r="H74" s="133"/>
      <c r="I74" s="25" t="s">
        <v>5</v>
      </c>
      <c r="J74" s="134">
        <v>4</v>
      </c>
      <c r="K74" s="135">
        <v>9</v>
      </c>
      <c r="L74" s="136">
        <f>SUM(J74:K74)</f>
        <v>13</v>
      </c>
      <c r="M74" s="126"/>
    </row>
    <row r="75" spans="1:15" ht="15.75" thickBot="1" x14ac:dyDescent="0.3">
      <c r="B75" s="137"/>
      <c r="C75" s="138">
        <f>SUM(C73:C74)</f>
        <v>11</v>
      </c>
      <c r="D75" s="139">
        <f t="shared" ref="D75:E75" si="4">SUM(D73:D74)</f>
        <v>19</v>
      </c>
      <c r="E75" s="140">
        <f t="shared" si="4"/>
        <v>30</v>
      </c>
      <c r="G75" s="16"/>
      <c r="H75" s="5"/>
      <c r="I75" s="137"/>
      <c r="J75" s="138">
        <f>SUM(J73:J74)</f>
        <v>4</v>
      </c>
      <c r="K75" s="139">
        <f t="shared" ref="K75:L75" si="5">SUM(K73:K74)</f>
        <v>26</v>
      </c>
      <c r="L75" s="140">
        <f t="shared" si="5"/>
        <v>30</v>
      </c>
    </row>
    <row r="76" spans="1:15" x14ac:dyDescent="0.25">
      <c r="B76" s="137"/>
      <c r="D76" s="126"/>
      <c r="F76" s="126"/>
      <c r="G76" s="126"/>
      <c r="H76" s="126"/>
      <c r="I76" s="137"/>
      <c r="K76" s="126"/>
      <c r="M76" s="126"/>
    </row>
    <row r="77" spans="1:15" ht="18" x14ac:dyDescent="0.35">
      <c r="B77" s="141"/>
      <c r="D77" s="126"/>
      <c r="E77" s="126"/>
      <c r="F77" s="126"/>
      <c r="G77" s="34"/>
      <c r="I77" s="34" t="s">
        <v>16</v>
      </c>
      <c r="J77" s="42">
        <f>COMBIN(L73,J73)</f>
        <v>1</v>
      </c>
      <c r="K77" s="34" t="s">
        <v>18</v>
      </c>
      <c r="L77" s="42">
        <f>COMBIN(L75,J75)</f>
        <v>27405.000000000004</v>
      </c>
    </row>
    <row r="78" spans="1:15" ht="18.75" thickBot="1" x14ac:dyDescent="0.4">
      <c r="C78" s="46"/>
      <c r="D78" s="2"/>
      <c r="G78" s="34"/>
      <c r="I78" s="34" t="s">
        <v>17</v>
      </c>
      <c r="J78" s="42">
        <f>COMBIN(L74,J74)</f>
        <v>715</v>
      </c>
    </row>
    <row r="79" spans="1:15" ht="15.75" thickBot="1" x14ac:dyDescent="0.3">
      <c r="B79" s="142"/>
      <c r="C79" s="129" t="s">
        <v>7</v>
      </c>
      <c r="D79" s="130" t="s">
        <v>8</v>
      </c>
      <c r="E79" s="131" t="s">
        <v>12</v>
      </c>
      <c r="F79" s="143"/>
      <c r="J79" s="42" t="s">
        <v>53</v>
      </c>
      <c r="K79" s="34" t="s">
        <v>19</v>
      </c>
      <c r="L79" s="140">
        <f>(J77*J78)/L77</f>
        <v>2.6090129538405397E-2</v>
      </c>
    </row>
    <row r="80" spans="1:15" ht="15.75" thickBot="1" x14ac:dyDescent="0.3">
      <c r="B80" s="142"/>
      <c r="C80" s="134" t="s">
        <v>9</v>
      </c>
      <c r="D80" s="135" t="s">
        <v>10</v>
      </c>
      <c r="E80" s="136" t="s">
        <v>11</v>
      </c>
      <c r="L80" s="36" t="s">
        <v>21</v>
      </c>
      <c r="M80" s="127" t="s">
        <v>24</v>
      </c>
    </row>
    <row r="81" spans="2:13" ht="15.75" thickBot="1" x14ac:dyDescent="0.3">
      <c r="B81" s="137"/>
      <c r="C81" s="144" t="s">
        <v>13</v>
      </c>
      <c r="D81" s="145" t="s">
        <v>14</v>
      </c>
      <c r="E81" s="140" t="s">
        <v>15</v>
      </c>
      <c r="G81" s="34"/>
      <c r="I81" s="34"/>
    </row>
    <row r="82" spans="2:13" x14ac:dyDescent="0.25">
      <c r="G82" s="34"/>
    </row>
    <row r="83" spans="2:13" ht="18" x14ac:dyDescent="0.35">
      <c r="B83" s="34" t="s">
        <v>16</v>
      </c>
      <c r="C83" s="42">
        <f>COMBIN(E73,C73)</f>
        <v>680</v>
      </c>
      <c r="D83" s="34" t="s">
        <v>18</v>
      </c>
      <c r="E83" s="42">
        <f>COMBIN(E75,C75)</f>
        <v>54627299.999999978</v>
      </c>
      <c r="I83" s="34"/>
    </row>
    <row r="84" spans="2:13" ht="18.75" thickBot="1" x14ac:dyDescent="0.4">
      <c r="B84" s="34" t="s">
        <v>17</v>
      </c>
      <c r="C84" s="42">
        <f>COMBIN(E74,C74)</f>
        <v>1287</v>
      </c>
      <c r="J84" s="36"/>
    </row>
    <row r="85" spans="2:13" ht="15.75" thickBot="1" x14ac:dyDescent="0.3">
      <c r="C85" s="42" t="s">
        <v>54</v>
      </c>
      <c r="D85" s="34" t="s">
        <v>19</v>
      </c>
      <c r="E85" s="140">
        <f>(C83*C84)/E83</f>
        <v>1.6020561147997436E-2</v>
      </c>
    </row>
    <row r="86" spans="2:13" x14ac:dyDescent="0.25">
      <c r="E86" s="36" t="s">
        <v>21</v>
      </c>
      <c r="F86" s="127" t="s">
        <v>24</v>
      </c>
      <c r="G86" s="146" t="s">
        <v>55</v>
      </c>
    </row>
    <row r="88" spans="2:13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</sheetData>
  <mergeCells count="6">
    <mergeCell ref="B2:D2"/>
    <mergeCell ref="F2:H2"/>
    <mergeCell ref="J2:L2"/>
    <mergeCell ref="N2:P2"/>
    <mergeCell ref="C49:D49"/>
    <mergeCell ref="E49:F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Figure 6e</vt:lpstr>
      <vt:lpstr>Figure 6f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Vinchent</dc:creator>
  <cp:lastModifiedBy>David Tulasne</cp:lastModifiedBy>
  <cp:lastPrinted>2017-10-25T15:24:43Z</cp:lastPrinted>
  <dcterms:created xsi:type="dcterms:W3CDTF">2017-01-19T10:14:11Z</dcterms:created>
  <dcterms:modified xsi:type="dcterms:W3CDTF">2020-01-29T13:53:32Z</dcterms:modified>
</cp:coreProperties>
</file>