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g01\Desktop\eLife Resubmit\RawData AG\"/>
    </mc:Choice>
  </mc:AlternateContent>
  <xr:revisionPtr revIDLastSave="0" documentId="13_ncr:1_{066DE72D-B62D-4144-97A4-3F207BF8731A}" xr6:coauthVersionLast="45" xr6:coauthVersionMax="45" xr10:uidLastSave="{00000000-0000-0000-0000-000000000000}"/>
  <bookViews>
    <workbookView xWindow="-108" yWindow="-108" windowWidth="22140" windowHeight="13176" firstSheet="3" activeTab="4" xr2:uid="{B3B671B9-B98A-45F6-9509-CDC7528632A3}"/>
  </bookViews>
  <sheets>
    <sheet name="Cy3-Cdc42 GTPgS (1)" sheetId="1" r:id="rId1"/>
    <sheet name="Cy3-Cdc42 GTPgS (2)" sheetId="2" r:id="rId2"/>
    <sheet name="Cy3-Cdc42 + QQ GDI" sheetId="3" r:id="rId3"/>
    <sheet name="Cy3-Rho + QQ GDI" sheetId="4" r:id="rId4"/>
    <sheet name="CA-Cdc42" sheetId="5" r:id="rId5"/>
    <sheet name="QQ OE Cdc42 Rho activity" sheetId="7" r:id="rId6"/>
    <sheet name="QQ OE Rho activity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26" i="5" l="1"/>
  <c r="AV26" i="5"/>
  <c r="AU26" i="5"/>
  <c r="AT26" i="5"/>
  <c r="AS26" i="5"/>
  <c r="AR26" i="5"/>
  <c r="AI26" i="5"/>
  <c r="AH26" i="5"/>
  <c r="AG26" i="5"/>
  <c r="AF26" i="5"/>
  <c r="AE26" i="5"/>
  <c r="AD26" i="5"/>
  <c r="U26" i="5"/>
  <c r="T26" i="5"/>
  <c r="S26" i="5"/>
  <c r="R26" i="5"/>
  <c r="Q26" i="5"/>
  <c r="P26" i="5"/>
  <c r="G26" i="5"/>
  <c r="F26" i="5"/>
  <c r="E26" i="5"/>
  <c r="D26" i="5"/>
  <c r="C26" i="5"/>
  <c r="B26" i="5"/>
  <c r="AW25" i="5"/>
  <c r="AV25" i="5"/>
  <c r="AU25" i="5"/>
  <c r="AT25" i="5"/>
  <c r="AS25" i="5"/>
  <c r="AR25" i="5"/>
  <c r="AK25" i="5"/>
  <c r="AI25" i="5"/>
  <c r="AH25" i="5"/>
  <c r="AG25" i="5"/>
  <c r="AF25" i="5"/>
  <c r="AE25" i="5"/>
  <c r="AD25" i="5"/>
  <c r="U25" i="5"/>
  <c r="T25" i="5"/>
  <c r="S25" i="5"/>
  <c r="R25" i="5"/>
  <c r="Q25" i="5"/>
  <c r="P25" i="5"/>
  <c r="G25" i="5"/>
  <c r="H29" i="5" s="1"/>
  <c r="F25" i="5"/>
  <c r="E25" i="5"/>
  <c r="D25" i="5"/>
  <c r="C25" i="5"/>
  <c r="B25" i="5"/>
  <c r="BB22" i="5"/>
  <c r="AY22" i="5"/>
  <c r="AX22" i="5"/>
  <c r="AK22" i="5"/>
  <c r="AJ22" i="5"/>
  <c r="W22" i="5"/>
  <c r="V22" i="5"/>
  <c r="I22" i="5"/>
  <c r="H22" i="5"/>
  <c r="BB21" i="5"/>
  <c r="AY21" i="5"/>
  <c r="AX21" i="5"/>
  <c r="AK21" i="5"/>
  <c r="AJ21" i="5"/>
  <c r="W21" i="5"/>
  <c r="V21" i="5"/>
  <c r="I21" i="5"/>
  <c r="H21" i="5"/>
  <c r="BB20" i="5"/>
  <c r="AY20" i="5"/>
  <c r="AX20" i="5"/>
  <c r="AK20" i="5"/>
  <c r="AJ20" i="5"/>
  <c r="W20" i="5"/>
  <c r="V20" i="5"/>
  <c r="I20" i="5"/>
  <c r="H20" i="5"/>
  <c r="BB16" i="5"/>
  <c r="AY16" i="5"/>
  <c r="AX16" i="5"/>
  <c r="AK16" i="5"/>
  <c r="AJ16" i="5"/>
  <c r="W16" i="5"/>
  <c r="V16" i="5"/>
  <c r="I16" i="5"/>
  <c r="H16" i="5"/>
  <c r="BB15" i="5"/>
  <c r="AY15" i="5"/>
  <c r="AX15" i="5"/>
  <c r="AK15" i="5"/>
  <c r="AJ15" i="5"/>
  <c r="W15" i="5"/>
  <c r="V15" i="5"/>
  <c r="I15" i="5"/>
  <c r="H15" i="5"/>
  <c r="BB14" i="5"/>
  <c r="AY14" i="5"/>
  <c r="AX14" i="5"/>
  <c r="AK14" i="5"/>
  <c r="AJ14" i="5"/>
  <c r="W14" i="5"/>
  <c r="V14" i="5"/>
  <c r="I14" i="5"/>
  <c r="H14" i="5"/>
  <c r="BB10" i="5"/>
  <c r="AY10" i="5"/>
  <c r="AX10" i="5"/>
  <c r="AK10" i="5"/>
  <c r="AJ10" i="5"/>
  <c r="W10" i="5"/>
  <c r="V10" i="5"/>
  <c r="I10" i="5"/>
  <c r="H10" i="5"/>
  <c r="BB9" i="5"/>
  <c r="AY9" i="5"/>
  <c r="AX9" i="5"/>
  <c r="AK9" i="5"/>
  <c r="AJ9" i="5"/>
  <c r="W9" i="5"/>
  <c r="V9" i="5"/>
  <c r="I9" i="5"/>
  <c r="H9" i="5"/>
  <c r="BB8" i="5"/>
  <c r="AY8" i="5"/>
  <c r="AX8" i="5"/>
  <c r="AK8" i="5"/>
  <c r="AJ8" i="5"/>
  <c r="W8" i="5"/>
  <c r="V8" i="5"/>
  <c r="I8" i="5"/>
  <c r="H8" i="5"/>
  <c r="BB4" i="5"/>
  <c r="AY4" i="5"/>
  <c r="AX4" i="5"/>
  <c r="AK4" i="5"/>
  <c r="AJ4" i="5"/>
  <c r="W4" i="5"/>
  <c r="V4" i="5"/>
  <c r="I4" i="5"/>
  <c r="H4" i="5"/>
  <c r="BB3" i="5"/>
  <c r="AY3" i="5"/>
  <c r="AX3" i="5"/>
  <c r="AX26" i="5" s="1"/>
  <c r="AK3" i="5"/>
  <c r="AJ3" i="5"/>
  <c r="W3" i="5"/>
  <c r="V3" i="5"/>
  <c r="I3" i="5"/>
  <c r="H3" i="5"/>
  <c r="BB2" i="5"/>
  <c r="BB26" i="5" s="1"/>
  <c r="AY2" i="5"/>
  <c r="AY25" i="5" s="1"/>
  <c r="AX2" i="5"/>
  <c r="AX25" i="5" s="1"/>
  <c r="AK2" i="5"/>
  <c r="AK26" i="5" s="1"/>
  <c r="AJ2" i="5"/>
  <c r="AJ25" i="5" s="1"/>
  <c r="W2" i="5"/>
  <c r="W26" i="5" s="1"/>
  <c r="V2" i="5"/>
  <c r="V26" i="5" s="1"/>
  <c r="I2" i="5"/>
  <c r="I25" i="5" s="1"/>
  <c r="H2" i="5"/>
  <c r="H25" i="5" s="1"/>
  <c r="AP3" i="5" l="1"/>
  <c r="BD16" i="5"/>
  <c r="AL21" i="5"/>
  <c r="AL16" i="5"/>
  <c r="AL14" i="5"/>
  <c r="AL9" i="5"/>
  <c r="AL4" i="5"/>
  <c r="AL2" i="5"/>
  <c r="X21" i="5"/>
  <c r="AZ21" i="5"/>
  <c r="AZ16" i="5"/>
  <c r="AZ14" i="5"/>
  <c r="AZ9" i="5"/>
  <c r="AZ4" i="5"/>
  <c r="AZ2" i="5"/>
  <c r="X14" i="5"/>
  <c r="X4" i="5"/>
  <c r="J22" i="5"/>
  <c r="J20" i="5"/>
  <c r="J15" i="5"/>
  <c r="N15" i="5" s="1"/>
  <c r="J10" i="5"/>
  <c r="J8" i="5"/>
  <c r="J3" i="5"/>
  <c r="N3" i="5" s="1"/>
  <c r="X16" i="5"/>
  <c r="X9" i="5"/>
  <c r="X22" i="5"/>
  <c r="X20" i="5"/>
  <c r="X15" i="5"/>
  <c r="X10" i="5"/>
  <c r="X8" i="5"/>
  <c r="X3" i="5"/>
  <c r="AL22" i="5"/>
  <c r="AP22" i="5" s="1"/>
  <c r="AL20" i="5"/>
  <c r="AL15" i="5"/>
  <c r="AL10" i="5"/>
  <c r="AL8" i="5"/>
  <c r="AL3" i="5"/>
  <c r="AZ22" i="5"/>
  <c r="AZ20" i="5"/>
  <c r="AZ15" i="5"/>
  <c r="AZ10" i="5"/>
  <c r="AZ8" i="5"/>
  <c r="AZ3" i="5"/>
  <c r="X2" i="5"/>
  <c r="J21" i="5"/>
  <c r="J16" i="5"/>
  <c r="J14" i="5"/>
  <c r="J9" i="5"/>
  <c r="J4" i="5"/>
  <c r="J2" i="5"/>
  <c r="AP10" i="5"/>
  <c r="N20" i="5"/>
  <c r="BD22" i="5"/>
  <c r="BD4" i="5"/>
  <c r="N4" i="5"/>
  <c r="BD9" i="5"/>
  <c r="N21" i="5"/>
  <c r="BD14" i="5"/>
  <c r="N8" i="5"/>
  <c r="AP15" i="5"/>
  <c r="N22" i="5"/>
  <c r="H26" i="5"/>
  <c r="AY26" i="5"/>
  <c r="V25" i="5"/>
  <c r="I26" i="5"/>
  <c r="BB25" i="5"/>
  <c r="W25" i="5"/>
  <c r="AJ26" i="5"/>
  <c r="M9" i="5" l="1"/>
  <c r="L9" i="5"/>
  <c r="K9" i="5"/>
  <c r="AA22" i="5"/>
  <c r="Z22" i="5"/>
  <c r="Y22" i="5"/>
  <c r="AB22" i="5"/>
  <c r="BD15" i="5"/>
  <c r="BC15" i="5"/>
  <c r="BA15" i="5"/>
  <c r="J25" i="5"/>
  <c r="M2" i="5"/>
  <c r="J26" i="5"/>
  <c r="L2" i="5"/>
  <c r="K2" i="5"/>
  <c r="BD8" i="5"/>
  <c r="BC8" i="5"/>
  <c r="BA8" i="5"/>
  <c r="AO15" i="5"/>
  <c r="AN15" i="5"/>
  <c r="AM15" i="5"/>
  <c r="L22" i="5"/>
  <c r="K22" i="5"/>
  <c r="M22" i="5"/>
  <c r="BA21" i="5"/>
  <c r="BC21" i="5"/>
  <c r="BD21" i="5"/>
  <c r="N2" i="5"/>
  <c r="M4" i="5"/>
  <c r="L4" i="5"/>
  <c r="K4" i="5"/>
  <c r="BD10" i="5"/>
  <c r="BC10" i="5"/>
  <c r="BA10" i="5"/>
  <c r="AO20" i="5"/>
  <c r="AN20" i="5"/>
  <c r="AM20" i="5"/>
  <c r="AB9" i="5"/>
  <c r="AA9" i="5"/>
  <c r="Z9" i="5"/>
  <c r="Y9" i="5"/>
  <c r="AB4" i="5"/>
  <c r="AA4" i="5"/>
  <c r="Z4" i="5"/>
  <c r="Y4" i="5"/>
  <c r="AB21" i="5"/>
  <c r="AA21" i="5"/>
  <c r="Z21" i="5"/>
  <c r="Y21" i="5"/>
  <c r="AB16" i="5"/>
  <c r="AA16" i="5"/>
  <c r="Z16" i="5"/>
  <c r="Y16" i="5"/>
  <c r="M16" i="5"/>
  <c r="L16" i="5"/>
  <c r="K16" i="5"/>
  <c r="BC22" i="5"/>
  <c r="BA22" i="5"/>
  <c r="AA8" i="5"/>
  <c r="Z8" i="5"/>
  <c r="Y8" i="5"/>
  <c r="AB8" i="5"/>
  <c r="L8" i="5"/>
  <c r="M8" i="5"/>
  <c r="K8" i="5"/>
  <c r="BA4" i="5"/>
  <c r="BC4" i="5"/>
  <c r="AM9" i="5"/>
  <c r="AP9" i="5"/>
  <c r="AO9" i="5"/>
  <c r="AN9" i="5"/>
  <c r="AL26" i="5"/>
  <c r="AM2" i="5"/>
  <c r="AP2" i="5"/>
  <c r="AO2" i="5"/>
  <c r="AL25" i="5"/>
  <c r="AN2" i="5"/>
  <c r="M14" i="5"/>
  <c r="L14" i="5"/>
  <c r="K14" i="5"/>
  <c r="BD20" i="5"/>
  <c r="BC20" i="5"/>
  <c r="BA20" i="5"/>
  <c r="AA3" i="5"/>
  <c r="Z3" i="5"/>
  <c r="Y3" i="5"/>
  <c r="AB3" i="5"/>
  <c r="AM4" i="5"/>
  <c r="AP4" i="5"/>
  <c r="AO4" i="5"/>
  <c r="AN4" i="5"/>
  <c r="M21" i="5"/>
  <c r="L21" i="5"/>
  <c r="K21" i="5"/>
  <c r="AO3" i="5"/>
  <c r="AN3" i="5"/>
  <c r="AM3" i="5"/>
  <c r="AA10" i="5"/>
  <c r="Z10" i="5"/>
  <c r="Y10" i="5"/>
  <c r="AB10" i="5"/>
  <c r="L10" i="5"/>
  <c r="M10" i="5"/>
  <c r="K10" i="5"/>
  <c r="BA9" i="5"/>
  <c r="BC9" i="5"/>
  <c r="AM14" i="5"/>
  <c r="AP14" i="5"/>
  <c r="AO14" i="5"/>
  <c r="AN14" i="5"/>
  <c r="AP20" i="5"/>
  <c r="AB14" i="5"/>
  <c r="AA14" i="5"/>
  <c r="Z14" i="5"/>
  <c r="Y14" i="5"/>
  <c r="L3" i="5"/>
  <c r="K3" i="5"/>
  <c r="M3" i="5"/>
  <c r="N16" i="5"/>
  <c r="X26" i="5"/>
  <c r="AA2" i="5"/>
  <c r="X25" i="5"/>
  <c r="AB2" i="5"/>
  <c r="Z2" i="5"/>
  <c r="Y2" i="5"/>
  <c r="AP8" i="5"/>
  <c r="AO8" i="5"/>
  <c r="AN8" i="5"/>
  <c r="AM8" i="5"/>
  <c r="AA15" i="5"/>
  <c r="AB15" i="5"/>
  <c r="Z15" i="5"/>
  <c r="Y15" i="5"/>
  <c r="L15" i="5"/>
  <c r="K15" i="5"/>
  <c r="M15" i="5"/>
  <c r="BA14" i="5"/>
  <c r="BC14" i="5"/>
  <c r="AP16" i="5"/>
  <c r="AO16" i="5"/>
  <c r="AN16" i="5"/>
  <c r="AM16" i="5"/>
  <c r="N10" i="5"/>
  <c r="AO22" i="5"/>
  <c r="AN22" i="5"/>
  <c r="AM22" i="5"/>
  <c r="BA2" i="5"/>
  <c r="AZ25" i="5"/>
  <c r="AZ26" i="5"/>
  <c r="BC2" i="5"/>
  <c r="BD2" i="5"/>
  <c r="N14" i="5"/>
  <c r="BD3" i="5"/>
  <c r="BC3" i="5"/>
  <c r="BA3" i="5"/>
  <c r="AO10" i="5"/>
  <c r="AN10" i="5"/>
  <c r="AM10" i="5"/>
  <c r="AA20" i="5"/>
  <c r="Z20" i="5"/>
  <c r="Y20" i="5"/>
  <c r="AB20" i="5"/>
  <c r="L20" i="5"/>
  <c r="K20" i="5"/>
  <c r="M20" i="5"/>
  <c r="BA16" i="5"/>
  <c r="BC16" i="5"/>
  <c r="AM21" i="5"/>
  <c r="AP21" i="5"/>
  <c r="AO21" i="5"/>
  <c r="AN21" i="5"/>
  <c r="N9" i="5"/>
  <c r="U20" i="8"/>
  <c r="T20" i="8"/>
  <c r="S20" i="8"/>
  <c r="R20" i="8"/>
  <c r="Q20" i="8"/>
  <c r="P20" i="8"/>
  <c r="G20" i="8"/>
  <c r="F20" i="8"/>
  <c r="E20" i="8"/>
  <c r="D20" i="8"/>
  <c r="C20" i="8"/>
  <c r="B20" i="8"/>
  <c r="U19" i="8"/>
  <c r="T19" i="8"/>
  <c r="S19" i="8"/>
  <c r="R19" i="8"/>
  <c r="Q19" i="8"/>
  <c r="P19" i="8"/>
  <c r="G19" i="8"/>
  <c r="H23" i="8" s="1"/>
  <c r="F19" i="8"/>
  <c r="E19" i="8"/>
  <c r="D19" i="8"/>
  <c r="C19" i="8"/>
  <c r="B19" i="8"/>
  <c r="W16" i="8"/>
  <c r="V16" i="8"/>
  <c r="I16" i="8"/>
  <c r="H16" i="8"/>
  <c r="W15" i="8"/>
  <c r="V15" i="8"/>
  <c r="I15" i="8"/>
  <c r="H15" i="8"/>
  <c r="W14" i="8"/>
  <c r="V14" i="8"/>
  <c r="I14" i="8"/>
  <c r="H14" i="8"/>
  <c r="W10" i="8"/>
  <c r="V10" i="8"/>
  <c r="I10" i="8"/>
  <c r="H10" i="8"/>
  <c r="W9" i="8"/>
  <c r="V9" i="8"/>
  <c r="I9" i="8"/>
  <c r="H9" i="8"/>
  <c r="W8" i="8"/>
  <c r="V8" i="8"/>
  <c r="I8" i="8"/>
  <c r="H8" i="8"/>
  <c r="W4" i="8"/>
  <c r="V4" i="8"/>
  <c r="V20" i="8" s="1"/>
  <c r="I4" i="8"/>
  <c r="H4" i="8"/>
  <c r="W3" i="8"/>
  <c r="V3" i="8"/>
  <c r="I3" i="8"/>
  <c r="H3" i="8"/>
  <c r="W2" i="8"/>
  <c r="W19" i="8" s="1"/>
  <c r="V2" i="8"/>
  <c r="V19" i="8" s="1"/>
  <c r="I2" i="8"/>
  <c r="I20" i="8" s="1"/>
  <c r="H2" i="8"/>
  <c r="H20" i="8" s="1"/>
  <c r="W20" i="7"/>
  <c r="U20" i="7"/>
  <c r="T20" i="7"/>
  <c r="S20" i="7"/>
  <c r="R20" i="7"/>
  <c r="Q20" i="7"/>
  <c r="P20" i="7"/>
  <c r="G20" i="7"/>
  <c r="F20" i="7"/>
  <c r="E20" i="7"/>
  <c r="D20" i="7"/>
  <c r="C20" i="7"/>
  <c r="B20" i="7"/>
  <c r="U19" i="7"/>
  <c r="T19" i="7"/>
  <c r="S19" i="7"/>
  <c r="R19" i="7"/>
  <c r="Q19" i="7"/>
  <c r="P19" i="7"/>
  <c r="G19" i="7"/>
  <c r="H23" i="7" s="1"/>
  <c r="F19" i="7"/>
  <c r="E19" i="7"/>
  <c r="D19" i="7"/>
  <c r="C19" i="7"/>
  <c r="B19" i="7"/>
  <c r="W16" i="7"/>
  <c r="V16" i="7"/>
  <c r="I16" i="7"/>
  <c r="H16" i="7"/>
  <c r="W15" i="7"/>
  <c r="V15" i="7"/>
  <c r="I15" i="7"/>
  <c r="H15" i="7"/>
  <c r="W14" i="7"/>
  <c r="V14" i="7"/>
  <c r="I14" i="7"/>
  <c r="H14" i="7"/>
  <c r="W10" i="7"/>
  <c r="V10" i="7"/>
  <c r="I10" i="7"/>
  <c r="H10" i="7"/>
  <c r="W9" i="7"/>
  <c r="V9" i="7"/>
  <c r="I9" i="7"/>
  <c r="H9" i="7"/>
  <c r="W8" i="7"/>
  <c r="V8" i="7"/>
  <c r="I8" i="7"/>
  <c r="H8" i="7"/>
  <c r="W4" i="7"/>
  <c r="V4" i="7"/>
  <c r="V20" i="7" s="1"/>
  <c r="I4" i="7"/>
  <c r="H4" i="7"/>
  <c r="H19" i="7" s="1"/>
  <c r="W3" i="7"/>
  <c r="V3" i="7"/>
  <c r="I3" i="7"/>
  <c r="H3" i="7"/>
  <c r="W2" i="7"/>
  <c r="W19" i="7" s="1"/>
  <c r="V2" i="7"/>
  <c r="V19" i="7" s="1"/>
  <c r="I2" i="7"/>
  <c r="I20" i="7" s="1"/>
  <c r="H2" i="7"/>
  <c r="H20" i="7" s="1"/>
  <c r="BD26" i="5" l="1"/>
  <c r="BD25" i="5"/>
  <c r="K25" i="5"/>
  <c r="K26" i="5"/>
  <c r="BC26" i="5"/>
  <c r="BC25" i="5"/>
  <c r="L26" i="5"/>
  <c r="L25" i="5"/>
  <c r="Y25" i="5"/>
  <c r="Y26" i="5"/>
  <c r="AN26" i="5"/>
  <c r="AN25" i="5"/>
  <c r="Z25" i="5"/>
  <c r="Z26" i="5"/>
  <c r="N26" i="5"/>
  <c r="N25" i="5"/>
  <c r="M26" i="5"/>
  <c r="M25" i="5"/>
  <c r="BA25" i="5"/>
  <c r="BA26" i="5"/>
  <c r="AB26" i="5"/>
  <c r="AB25" i="5"/>
  <c r="AO25" i="5"/>
  <c r="AO26" i="5"/>
  <c r="AP25" i="5"/>
  <c r="AP26" i="5"/>
  <c r="AA25" i="5"/>
  <c r="AA26" i="5"/>
  <c r="AM26" i="5"/>
  <c r="AM25" i="5"/>
  <c r="J16" i="8"/>
  <c r="J9" i="8"/>
  <c r="N9" i="8" s="1"/>
  <c r="J2" i="8"/>
  <c r="X16" i="8"/>
  <c r="X9" i="8"/>
  <c r="X2" i="8"/>
  <c r="J10" i="8"/>
  <c r="J3" i="8"/>
  <c r="X10" i="8"/>
  <c r="X3" i="8"/>
  <c r="J14" i="8"/>
  <c r="J4" i="8"/>
  <c r="X15" i="8"/>
  <c r="AB15" i="8" s="1"/>
  <c r="X8" i="8"/>
  <c r="X14" i="8"/>
  <c r="X4" i="8"/>
  <c r="J15" i="8"/>
  <c r="J8" i="8"/>
  <c r="AB9" i="8"/>
  <c r="AB16" i="8"/>
  <c r="H19" i="8"/>
  <c r="W20" i="8"/>
  <c r="AB2" i="8"/>
  <c r="I19" i="8"/>
  <c r="N2" i="8"/>
  <c r="J16" i="7"/>
  <c r="J9" i="7"/>
  <c r="N9" i="7" s="1"/>
  <c r="J2" i="7"/>
  <c r="X16" i="7"/>
  <c r="X9" i="7"/>
  <c r="X2" i="7"/>
  <c r="X14" i="7"/>
  <c r="X4" i="7"/>
  <c r="J15" i="7"/>
  <c r="J8" i="7"/>
  <c r="J10" i="7"/>
  <c r="J3" i="7"/>
  <c r="X15" i="7"/>
  <c r="X10" i="7"/>
  <c r="X3" i="7"/>
  <c r="X8" i="7"/>
  <c r="J14" i="7"/>
  <c r="J4" i="7"/>
  <c r="I19" i="7"/>
  <c r="N2" i="7"/>
  <c r="AA3" i="8" l="1"/>
  <c r="Z3" i="8"/>
  <c r="Y3" i="8"/>
  <c r="AB3" i="8"/>
  <c r="AB19" i="8"/>
  <c r="L3" i="8"/>
  <c r="M3" i="8"/>
  <c r="K3" i="8"/>
  <c r="AA10" i="8"/>
  <c r="Z10" i="8"/>
  <c r="Y10" i="8"/>
  <c r="AB10" i="8"/>
  <c r="AB14" i="8"/>
  <c r="AA14" i="8"/>
  <c r="Z14" i="8"/>
  <c r="Y14" i="8"/>
  <c r="L10" i="8"/>
  <c r="K10" i="8"/>
  <c r="M10" i="8"/>
  <c r="K9" i="8"/>
  <c r="M9" i="8"/>
  <c r="L9" i="8"/>
  <c r="M15" i="8"/>
  <c r="L15" i="8"/>
  <c r="K15" i="8"/>
  <c r="AB4" i="8"/>
  <c r="AA4" i="8"/>
  <c r="Z4" i="8"/>
  <c r="Y4" i="8"/>
  <c r="AA8" i="8"/>
  <c r="Z8" i="8"/>
  <c r="Y8" i="8"/>
  <c r="Y2" i="8"/>
  <c r="X19" i="8"/>
  <c r="Z2" i="8"/>
  <c r="X20" i="8"/>
  <c r="AA2" i="8"/>
  <c r="AB8" i="8"/>
  <c r="AB20" i="8" s="1"/>
  <c r="M16" i="8"/>
  <c r="L16" i="8"/>
  <c r="K16" i="8"/>
  <c r="AA15" i="8"/>
  <c r="Z15" i="8"/>
  <c r="Y15" i="8"/>
  <c r="Y9" i="8"/>
  <c r="AA9" i="8"/>
  <c r="Z9" i="8"/>
  <c r="N15" i="8"/>
  <c r="N16" i="8"/>
  <c r="N4" i="8"/>
  <c r="M4" i="8"/>
  <c r="L4" i="8"/>
  <c r="K4" i="8"/>
  <c r="Y16" i="8"/>
  <c r="Z16" i="8"/>
  <c r="AA16" i="8"/>
  <c r="N3" i="8"/>
  <c r="M8" i="8"/>
  <c r="L8" i="8"/>
  <c r="K8" i="8"/>
  <c r="N8" i="8"/>
  <c r="N19" i="8" s="1"/>
  <c r="N14" i="8"/>
  <c r="M14" i="8"/>
  <c r="L14" i="8"/>
  <c r="K14" i="8"/>
  <c r="J20" i="8"/>
  <c r="J19" i="8"/>
  <c r="K2" i="8"/>
  <c r="M2" i="8"/>
  <c r="L2" i="8"/>
  <c r="N10" i="8"/>
  <c r="M16" i="7"/>
  <c r="L16" i="7"/>
  <c r="K16" i="7"/>
  <c r="M14" i="7"/>
  <c r="L14" i="7"/>
  <c r="K14" i="7"/>
  <c r="AA3" i="7"/>
  <c r="Z3" i="7"/>
  <c r="Y3" i="7"/>
  <c r="AB3" i="7"/>
  <c r="N14" i="7"/>
  <c r="M8" i="7"/>
  <c r="L8" i="7"/>
  <c r="K8" i="7"/>
  <c r="AA4" i="7"/>
  <c r="Z4" i="7"/>
  <c r="Y4" i="7"/>
  <c r="AA10" i="7"/>
  <c r="Z10" i="7"/>
  <c r="Y10" i="7"/>
  <c r="AB10" i="7"/>
  <c r="Y2" i="7"/>
  <c r="AA2" i="7"/>
  <c r="Z2" i="7"/>
  <c r="X19" i="7"/>
  <c r="AB2" i="7"/>
  <c r="X20" i="7"/>
  <c r="M15" i="7"/>
  <c r="L15" i="7"/>
  <c r="K15" i="7"/>
  <c r="N16" i="7"/>
  <c r="AA14" i="7"/>
  <c r="Z14" i="7"/>
  <c r="Y14" i="7"/>
  <c r="AB14" i="7"/>
  <c r="AB4" i="7"/>
  <c r="Z15" i="7"/>
  <c r="Y15" i="7"/>
  <c r="AA15" i="7"/>
  <c r="Y9" i="7"/>
  <c r="AB9" i="7"/>
  <c r="AA9" i="7"/>
  <c r="Z9" i="7"/>
  <c r="N8" i="7"/>
  <c r="L9" i="7"/>
  <c r="K9" i="7"/>
  <c r="M9" i="7"/>
  <c r="Z8" i="7"/>
  <c r="AA8" i="7"/>
  <c r="Y8" i="7"/>
  <c r="L3" i="7"/>
  <c r="M3" i="7"/>
  <c r="K3" i="7"/>
  <c r="N3" i="7"/>
  <c r="N20" i="7" s="1"/>
  <c r="Y16" i="7"/>
  <c r="AB16" i="7"/>
  <c r="AA16" i="7"/>
  <c r="Z16" i="7"/>
  <c r="AB15" i="7"/>
  <c r="M4" i="7"/>
  <c r="L4" i="7"/>
  <c r="K4" i="7"/>
  <c r="N4" i="7"/>
  <c r="AB8" i="7"/>
  <c r="L10" i="7"/>
  <c r="K10" i="7"/>
  <c r="M10" i="7"/>
  <c r="N10" i="7"/>
  <c r="L2" i="7"/>
  <c r="J20" i="7"/>
  <c r="M2" i="7"/>
  <c r="K2" i="7"/>
  <c r="J19" i="7"/>
  <c r="N15" i="7"/>
  <c r="M19" i="8" l="1"/>
  <c r="M20" i="8"/>
  <c r="K20" i="8"/>
  <c r="K19" i="8"/>
  <c r="N20" i="8"/>
  <c r="AA20" i="8"/>
  <c r="AA19" i="8"/>
  <c r="Z20" i="8"/>
  <c r="Z19" i="8"/>
  <c r="Y20" i="8"/>
  <c r="Y19" i="8"/>
  <c r="L20" i="8"/>
  <c r="L19" i="8"/>
  <c r="N19" i="7"/>
  <c r="AA20" i="7"/>
  <c r="AA19" i="7"/>
  <c r="L20" i="7"/>
  <c r="L19" i="7"/>
  <c r="Y19" i="7"/>
  <c r="Y20" i="7"/>
  <c r="Z19" i="7"/>
  <c r="Z20" i="7"/>
  <c r="K20" i="7"/>
  <c r="K19" i="7"/>
  <c r="AB20" i="7"/>
  <c r="AB19" i="7"/>
  <c r="M19" i="7"/>
  <c r="M20" i="7"/>
  <c r="F18" i="4" l="1"/>
  <c r="H16" i="4"/>
  <c r="I16" i="4" s="1"/>
  <c r="J16" i="4" s="1"/>
  <c r="G16" i="4"/>
  <c r="H15" i="4"/>
  <c r="I15" i="4" s="1"/>
  <c r="J15" i="4" s="1"/>
  <c r="G15" i="4"/>
  <c r="H14" i="4"/>
  <c r="I14" i="4" s="1"/>
  <c r="J14" i="4" s="1"/>
  <c r="G14" i="4"/>
  <c r="H13" i="4"/>
  <c r="I13" i="4" s="1"/>
  <c r="J13" i="4" s="1"/>
  <c r="G13" i="4"/>
  <c r="H12" i="4"/>
  <c r="I12" i="4" s="1"/>
  <c r="J12" i="4" s="1"/>
  <c r="G12" i="4"/>
  <c r="H11" i="4"/>
  <c r="I11" i="4" s="1"/>
  <c r="J11" i="4" s="1"/>
  <c r="G11" i="4"/>
  <c r="H8" i="4"/>
  <c r="I8" i="4" s="1"/>
  <c r="J8" i="4" s="1"/>
  <c r="G8" i="4"/>
  <c r="H7" i="4"/>
  <c r="I7" i="4" s="1"/>
  <c r="J7" i="4" s="1"/>
  <c r="G7" i="4"/>
  <c r="H6" i="4"/>
  <c r="I6" i="4" s="1"/>
  <c r="J6" i="4" s="1"/>
  <c r="G6" i="4"/>
  <c r="H5" i="4"/>
  <c r="I5" i="4" s="1"/>
  <c r="J5" i="4" s="1"/>
  <c r="G5" i="4"/>
  <c r="H4" i="4"/>
  <c r="I4" i="4" s="1"/>
  <c r="J4" i="4" s="1"/>
  <c r="G4" i="4"/>
  <c r="H3" i="4"/>
  <c r="I3" i="4" s="1"/>
  <c r="J3" i="4" s="1"/>
  <c r="G3" i="4"/>
  <c r="H2" i="4"/>
  <c r="I2" i="4" s="1"/>
  <c r="J2" i="4" s="1"/>
  <c r="G2" i="4"/>
  <c r="E24" i="3"/>
  <c r="H22" i="3"/>
  <c r="I22" i="3" s="1"/>
  <c r="J22" i="3" s="1"/>
  <c r="G22" i="3"/>
  <c r="H21" i="3"/>
  <c r="I21" i="3" s="1"/>
  <c r="J21" i="3" s="1"/>
  <c r="G21" i="3"/>
  <c r="H20" i="3"/>
  <c r="I20" i="3" s="1"/>
  <c r="J20" i="3" s="1"/>
  <c r="G20" i="3"/>
  <c r="H19" i="3"/>
  <c r="I19" i="3" s="1"/>
  <c r="J19" i="3" s="1"/>
  <c r="G19" i="3"/>
  <c r="H18" i="3"/>
  <c r="I18" i="3" s="1"/>
  <c r="J18" i="3" s="1"/>
  <c r="G18" i="3"/>
  <c r="H17" i="3"/>
  <c r="I17" i="3" s="1"/>
  <c r="J17" i="3" s="1"/>
  <c r="G17" i="3"/>
  <c r="H16" i="3"/>
  <c r="I16" i="3" s="1"/>
  <c r="J16" i="3" s="1"/>
  <c r="G16" i="3"/>
  <c r="H15" i="3"/>
  <c r="I15" i="3" s="1"/>
  <c r="J15" i="3" s="1"/>
  <c r="G15" i="3"/>
  <c r="H14" i="3"/>
  <c r="I14" i="3" s="1"/>
  <c r="J14" i="3" s="1"/>
  <c r="G14" i="3"/>
  <c r="H13" i="3"/>
  <c r="I13" i="3" s="1"/>
  <c r="J13" i="3" s="1"/>
  <c r="G13" i="3"/>
  <c r="H12" i="3"/>
  <c r="I12" i="3" s="1"/>
  <c r="J12" i="3" s="1"/>
  <c r="G12" i="3"/>
  <c r="H9" i="3"/>
  <c r="I9" i="3" s="1"/>
  <c r="J9" i="3" s="1"/>
  <c r="G9" i="3"/>
  <c r="H8" i="3"/>
  <c r="I8" i="3" s="1"/>
  <c r="J8" i="3" s="1"/>
  <c r="G8" i="3"/>
  <c r="H7" i="3"/>
  <c r="I7" i="3" s="1"/>
  <c r="J7" i="3" s="1"/>
  <c r="G7" i="3"/>
  <c r="H6" i="3"/>
  <c r="I6" i="3" s="1"/>
  <c r="J6" i="3" s="1"/>
  <c r="G6" i="3"/>
  <c r="H5" i="3"/>
  <c r="I5" i="3" s="1"/>
  <c r="J5" i="3" s="1"/>
  <c r="G5" i="3"/>
  <c r="H4" i="3"/>
  <c r="I4" i="3" s="1"/>
  <c r="J4" i="3" s="1"/>
  <c r="G4" i="3"/>
  <c r="H3" i="3"/>
  <c r="I3" i="3" s="1"/>
  <c r="J3" i="3" s="1"/>
  <c r="G3" i="3"/>
  <c r="H2" i="3"/>
  <c r="I2" i="3" s="1"/>
  <c r="J2" i="3" s="1"/>
  <c r="G2" i="3"/>
  <c r="E12" i="2" l="1"/>
  <c r="E27" i="2"/>
  <c r="E4" i="2"/>
  <c r="E5" i="2"/>
  <c r="E6" i="2"/>
  <c r="E7" i="2"/>
  <c r="E8" i="2"/>
  <c r="E9" i="2"/>
  <c r="E10" i="2"/>
  <c r="E11" i="2"/>
  <c r="E15" i="2"/>
  <c r="E16" i="2"/>
  <c r="E17" i="2"/>
  <c r="E18" i="2"/>
  <c r="E19" i="2"/>
  <c r="E20" i="2"/>
  <c r="E21" i="2"/>
  <c r="E22" i="2"/>
  <c r="E23" i="2"/>
  <c r="E24" i="2"/>
  <c r="E28" i="2"/>
  <c r="E29" i="2"/>
  <c r="E30" i="2"/>
  <c r="E31" i="2"/>
  <c r="E32" i="2"/>
  <c r="E33" i="2"/>
  <c r="E34" i="2"/>
  <c r="E35" i="2"/>
  <c r="E36" i="2"/>
  <c r="E3" i="2"/>
  <c r="D4" i="1" l="1"/>
  <c r="D5" i="1"/>
  <c r="D6" i="1"/>
  <c r="D7" i="1"/>
  <c r="D8" i="1"/>
  <c r="D9" i="1"/>
  <c r="D10" i="1"/>
  <c r="D13" i="1"/>
  <c r="D14" i="1"/>
  <c r="D15" i="1"/>
  <c r="D16" i="1"/>
  <c r="D17" i="1"/>
  <c r="D18" i="1"/>
  <c r="D19" i="1"/>
  <c r="D20" i="1"/>
  <c r="D23" i="1"/>
  <c r="D24" i="1"/>
  <c r="D25" i="1"/>
  <c r="D26" i="1"/>
  <c r="D27" i="1"/>
  <c r="D28" i="1"/>
  <c r="D29" i="1"/>
  <c r="D30" i="1"/>
  <c r="D3" i="1"/>
</calcChain>
</file>

<file path=xl/sharedStrings.xml><?xml version="1.0" encoding="utf-8"?>
<sst xmlns="http://schemas.openxmlformats.org/spreadsheetml/2006/main" count="273" uniqueCount="81">
  <si>
    <t>Control</t>
  </si>
  <si>
    <t>WT GDI</t>
  </si>
  <si>
    <t>QQ GDI</t>
  </si>
  <si>
    <t>Ring int</t>
  </si>
  <si>
    <t>Bg int</t>
  </si>
  <si>
    <t>Ring-Bg</t>
  </si>
  <si>
    <t>Ring-bg</t>
  </si>
  <si>
    <t>bg</t>
  </si>
  <si>
    <t>ring</t>
  </si>
  <si>
    <t xml:space="preserve">area </t>
  </si>
  <si>
    <t>ring width</t>
  </si>
  <si>
    <t>wound width</t>
  </si>
  <si>
    <t>ring-bg</t>
  </si>
  <si>
    <t>norm</t>
  </si>
  <si>
    <t>norm area</t>
  </si>
  <si>
    <t>QQ</t>
  </si>
  <si>
    <t>control</t>
  </si>
  <si>
    <t>ring intensity</t>
  </si>
  <si>
    <t>zone width</t>
  </si>
  <si>
    <t>area</t>
  </si>
  <si>
    <t>07.13.17</t>
  </si>
  <si>
    <t>bg intensity</t>
  </si>
  <si>
    <t>total activity (area*ring int)</t>
  </si>
  <si>
    <t>area*ring int corr</t>
  </si>
  <si>
    <t>normalization factor</t>
  </si>
  <si>
    <t>norm zone width</t>
  </si>
  <si>
    <t>norm zone area</t>
  </si>
  <si>
    <t>norm total activity</t>
  </si>
  <si>
    <t>corr norm total activity</t>
  </si>
  <si>
    <t>ctrl001</t>
  </si>
  <si>
    <t>GDI0.03 033</t>
  </si>
  <si>
    <t>ctrl002</t>
  </si>
  <si>
    <t>GDI0.03 035</t>
  </si>
  <si>
    <t>ctrl003</t>
  </si>
  <si>
    <t>GDI0.03 036</t>
  </si>
  <si>
    <t>07.20.17</t>
  </si>
  <si>
    <t>GDI0.03 007</t>
  </si>
  <si>
    <t>GDI0.03 008</t>
  </si>
  <si>
    <t>ctrl006</t>
  </si>
  <si>
    <t>GDI0.03 009</t>
  </si>
  <si>
    <t>09.15.17</t>
  </si>
  <si>
    <t>09.19.17</t>
  </si>
  <si>
    <t>ctrl011</t>
  </si>
  <si>
    <t>GDI0.03 010</t>
  </si>
  <si>
    <t>average</t>
  </si>
  <si>
    <t>std dev</t>
  </si>
  <si>
    <t xml:space="preserve">average wound width: </t>
  </si>
  <si>
    <t>&lt;&lt;normalize wound width to this value</t>
  </si>
  <si>
    <t xml:space="preserve">norm to: </t>
  </si>
  <si>
    <t>05.01.18</t>
  </si>
  <si>
    <t>CA007</t>
  </si>
  <si>
    <t>WT016</t>
  </si>
  <si>
    <t>QQ024</t>
  </si>
  <si>
    <t>CA008</t>
  </si>
  <si>
    <t>WT017</t>
  </si>
  <si>
    <t>QQ025</t>
  </si>
  <si>
    <t>CA010</t>
  </si>
  <si>
    <t>WT018</t>
  </si>
  <si>
    <t>QQ026</t>
  </si>
  <si>
    <t>05.11.18</t>
  </si>
  <si>
    <t>QQ021</t>
  </si>
  <si>
    <t>ctrl004</t>
  </si>
  <si>
    <t>CA011</t>
  </si>
  <si>
    <t>WT019</t>
  </si>
  <si>
    <t>QQ022</t>
  </si>
  <si>
    <t>ctrl014</t>
  </si>
  <si>
    <t>CA012</t>
  </si>
  <si>
    <t>WT020</t>
  </si>
  <si>
    <t>05.17.18</t>
  </si>
  <si>
    <t>QQ029</t>
  </si>
  <si>
    <t>ctrl005</t>
  </si>
  <si>
    <t>WT024</t>
  </si>
  <si>
    <t>QQ030</t>
  </si>
  <si>
    <t>06.12.18</t>
  </si>
  <si>
    <t>CA005</t>
  </si>
  <si>
    <t>QQ012</t>
  </si>
  <si>
    <t>CA006</t>
  </si>
  <si>
    <t>QQ013</t>
  </si>
  <si>
    <t>CA017</t>
  </si>
  <si>
    <t>WT021</t>
  </si>
  <si>
    <t>QQ014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</si>
</sst>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">
    <xf numFmtId="0" fontId="0" fillId="0" borderId="0" xfId="0"/>
    <xf numFmtId="0" fontId="1" fillId="2" borderId="0" xfId="1"/>
    <xf numFmtId="0" fontId="2" fillId="3" borderId="0" xfId="2"/>
    <xf numFmtId="0" fontId="1" fillId="0" borderId="0" xfId="1" applyFill="1"/>
    <xf numFmtId="0" fontId="2" fillId="0" borderId="0" xfId="2" applyFill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C99C-60DE-4491-91D0-7643E796F7F4}">
  <dimension ref="A1:D30"/>
  <sheetViews>
    <sheetView topLeftCell="A2" workbookViewId="0">
      <selection activeCell="H23" sqref="H23"/>
    </sheetView>
  </sheetViews>
  <sheetFormatPr defaultRowHeight="14.4" x14ac:dyDescent="0.3"/>
  <sheetData>
    <row r="1" spans="1:4" x14ac:dyDescent="0.3">
      <c r="B1" t="s">
        <v>3</v>
      </c>
      <c r="C1" t="s">
        <v>4</v>
      </c>
      <c r="D1" t="s">
        <v>5</v>
      </c>
    </row>
    <row r="2" spans="1:4" x14ac:dyDescent="0.3">
      <c r="A2" t="s">
        <v>0</v>
      </c>
      <c r="B2" t="s">
        <v>3</v>
      </c>
      <c r="C2" t="s">
        <v>4</v>
      </c>
      <c r="D2" t="s">
        <v>6</v>
      </c>
    </row>
    <row r="3" spans="1:4" x14ac:dyDescent="0.3">
      <c r="A3">
        <v>1</v>
      </c>
      <c r="B3">
        <v>1136.55</v>
      </c>
      <c r="C3">
        <v>858.56399999999996</v>
      </c>
      <c r="D3">
        <f>B3-C3</f>
        <v>277.98599999999999</v>
      </c>
    </row>
    <row r="4" spans="1:4" x14ac:dyDescent="0.3">
      <c r="A4">
        <v>2</v>
      </c>
      <c r="B4">
        <v>1048.53</v>
      </c>
      <c r="C4">
        <v>788.35699999999997</v>
      </c>
      <c r="D4">
        <f t="shared" ref="D4:D30" si="0">B4-C4</f>
        <v>260.173</v>
      </c>
    </row>
    <row r="5" spans="1:4" x14ac:dyDescent="0.3">
      <c r="A5">
        <v>3</v>
      </c>
      <c r="B5">
        <v>2053.2710000000002</v>
      </c>
      <c r="C5">
        <v>1090.5219999999999</v>
      </c>
      <c r="D5">
        <f t="shared" si="0"/>
        <v>962.74900000000025</v>
      </c>
    </row>
    <row r="6" spans="1:4" x14ac:dyDescent="0.3">
      <c r="A6">
        <v>4</v>
      </c>
      <c r="B6">
        <v>2174.0189999999998</v>
      </c>
      <c r="C6">
        <v>1385.248</v>
      </c>
      <c r="D6">
        <f t="shared" si="0"/>
        <v>788.77099999999973</v>
      </c>
    </row>
    <row r="7" spans="1:4" x14ac:dyDescent="0.3">
      <c r="A7">
        <v>5</v>
      </c>
      <c r="B7">
        <v>862.19799999999998</v>
      </c>
      <c r="C7">
        <v>551.82299999999998</v>
      </c>
      <c r="D7">
        <f t="shared" si="0"/>
        <v>310.375</v>
      </c>
    </row>
    <row r="8" spans="1:4" x14ac:dyDescent="0.3">
      <c r="A8">
        <v>6</v>
      </c>
      <c r="B8">
        <v>878.14599999999996</v>
      </c>
      <c r="C8">
        <v>655.86099999999999</v>
      </c>
      <c r="D8">
        <f t="shared" si="0"/>
        <v>222.28499999999997</v>
      </c>
    </row>
    <row r="9" spans="1:4" x14ac:dyDescent="0.3">
      <c r="A9">
        <v>15</v>
      </c>
      <c r="B9">
        <v>2208.9569999999999</v>
      </c>
      <c r="C9">
        <v>1412.6279999999999</v>
      </c>
      <c r="D9">
        <f t="shared" si="0"/>
        <v>796.32899999999995</v>
      </c>
    </row>
    <row r="10" spans="1:4" x14ac:dyDescent="0.3">
      <c r="A10">
        <v>16</v>
      </c>
      <c r="B10">
        <v>2090.5970000000002</v>
      </c>
      <c r="C10">
        <v>1259.579</v>
      </c>
      <c r="D10">
        <f t="shared" si="0"/>
        <v>831.01800000000026</v>
      </c>
    </row>
    <row r="12" spans="1:4" x14ac:dyDescent="0.3">
      <c r="A12" t="s">
        <v>1</v>
      </c>
    </row>
    <row r="13" spans="1:4" x14ac:dyDescent="0.3">
      <c r="A13">
        <v>7</v>
      </c>
      <c r="B13">
        <v>716.351</v>
      </c>
      <c r="C13">
        <v>614.68399999999997</v>
      </c>
      <c r="D13">
        <f t="shared" si="0"/>
        <v>101.66700000000003</v>
      </c>
    </row>
    <row r="14" spans="1:4" x14ac:dyDescent="0.3">
      <c r="A14">
        <v>8</v>
      </c>
      <c r="B14">
        <v>783.02599999999995</v>
      </c>
      <c r="C14">
        <v>646.279</v>
      </c>
      <c r="D14">
        <f t="shared" si="0"/>
        <v>136.74699999999996</v>
      </c>
    </row>
    <row r="15" spans="1:4" x14ac:dyDescent="0.3">
      <c r="A15">
        <v>9</v>
      </c>
      <c r="B15">
        <v>541.04100000000005</v>
      </c>
      <c r="C15">
        <v>480.08800000000002</v>
      </c>
      <c r="D15">
        <f t="shared" si="0"/>
        <v>60.953000000000031</v>
      </c>
    </row>
    <row r="16" spans="1:4" x14ac:dyDescent="0.3">
      <c r="A16">
        <v>10</v>
      </c>
      <c r="B16">
        <v>647.22699999999998</v>
      </c>
      <c r="C16">
        <v>599.05700000000002</v>
      </c>
      <c r="D16">
        <f t="shared" si="0"/>
        <v>48.169999999999959</v>
      </c>
    </row>
    <row r="17" spans="1:4" x14ac:dyDescent="0.3">
      <c r="A17">
        <v>11</v>
      </c>
      <c r="B17">
        <v>602.44500000000005</v>
      </c>
      <c r="C17">
        <v>493.25700000000001</v>
      </c>
      <c r="D17">
        <f t="shared" si="0"/>
        <v>109.18800000000005</v>
      </c>
    </row>
    <row r="18" spans="1:4" x14ac:dyDescent="0.3">
      <c r="A18">
        <v>12</v>
      </c>
      <c r="B18">
        <v>761.75699999999995</v>
      </c>
      <c r="C18">
        <v>586.92600000000004</v>
      </c>
      <c r="D18">
        <f t="shared" si="0"/>
        <v>174.8309999999999</v>
      </c>
    </row>
    <row r="19" spans="1:4" x14ac:dyDescent="0.3">
      <c r="A19">
        <v>13</v>
      </c>
      <c r="B19">
        <v>416.13099999999997</v>
      </c>
      <c r="C19">
        <v>381.04399999999998</v>
      </c>
      <c r="D19">
        <f t="shared" si="0"/>
        <v>35.086999999999989</v>
      </c>
    </row>
    <row r="20" spans="1:4" x14ac:dyDescent="0.3">
      <c r="A20">
        <v>14</v>
      </c>
      <c r="B20">
        <v>426.05099999999999</v>
      </c>
      <c r="C20">
        <v>369.154</v>
      </c>
      <c r="D20">
        <f t="shared" si="0"/>
        <v>56.896999999999991</v>
      </c>
    </row>
    <row r="22" spans="1:4" x14ac:dyDescent="0.3">
      <c r="A22" t="s">
        <v>2</v>
      </c>
    </row>
    <row r="23" spans="1:4" x14ac:dyDescent="0.3">
      <c r="A23">
        <v>17</v>
      </c>
      <c r="B23">
        <v>736.65899999999999</v>
      </c>
      <c r="C23">
        <v>542.78300000000002</v>
      </c>
      <c r="D23">
        <f t="shared" si="0"/>
        <v>193.87599999999998</v>
      </c>
    </row>
    <row r="24" spans="1:4" x14ac:dyDescent="0.3">
      <c r="A24">
        <v>18</v>
      </c>
      <c r="B24">
        <v>1102.558</v>
      </c>
      <c r="C24">
        <v>729.97500000000002</v>
      </c>
      <c r="D24">
        <f t="shared" si="0"/>
        <v>372.58299999999997</v>
      </c>
    </row>
    <row r="25" spans="1:4" x14ac:dyDescent="0.3">
      <c r="A25">
        <v>19</v>
      </c>
      <c r="B25">
        <v>1357.654</v>
      </c>
      <c r="C25">
        <v>840.82100000000003</v>
      </c>
      <c r="D25">
        <f t="shared" si="0"/>
        <v>516.83299999999997</v>
      </c>
    </row>
    <row r="26" spans="1:4" x14ac:dyDescent="0.3">
      <c r="A26">
        <v>20</v>
      </c>
      <c r="B26">
        <v>1664.3520000000001</v>
      </c>
      <c r="C26">
        <v>1010.772</v>
      </c>
      <c r="D26">
        <f t="shared" si="0"/>
        <v>653.58000000000004</v>
      </c>
    </row>
    <row r="27" spans="1:4" x14ac:dyDescent="0.3">
      <c r="A27">
        <v>21</v>
      </c>
      <c r="B27">
        <v>670.77499999999998</v>
      </c>
      <c r="C27">
        <v>478.14800000000002</v>
      </c>
      <c r="D27">
        <f t="shared" si="0"/>
        <v>192.62699999999995</v>
      </c>
    </row>
    <row r="28" spans="1:4" x14ac:dyDescent="0.3">
      <c r="A28">
        <v>22</v>
      </c>
      <c r="B28">
        <v>712.55700000000002</v>
      </c>
      <c r="C28">
        <v>510.642</v>
      </c>
      <c r="D28">
        <f t="shared" si="0"/>
        <v>201.91500000000002</v>
      </c>
    </row>
    <row r="29" spans="1:4" x14ac:dyDescent="0.3">
      <c r="A29">
        <v>23</v>
      </c>
      <c r="B29">
        <v>1208.886</v>
      </c>
      <c r="C29">
        <v>752.74</v>
      </c>
      <c r="D29">
        <f t="shared" si="0"/>
        <v>456.14599999999996</v>
      </c>
    </row>
    <row r="30" spans="1:4" x14ac:dyDescent="0.3">
      <c r="A30">
        <v>24</v>
      </c>
      <c r="B30">
        <v>1203.0940000000001</v>
      </c>
      <c r="C30">
        <v>757.79</v>
      </c>
      <c r="D30">
        <f t="shared" si="0"/>
        <v>445.30400000000009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07E8-C14E-4319-8964-57C0F9CB5060}">
  <dimension ref="A1:E36"/>
  <sheetViews>
    <sheetView workbookViewId="0">
      <selection activeCell="C1" sqref="C1:E1"/>
    </sheetView>
  </sheetViews>
  <sheetFormatPr defaultRowHeight="14.4" x14ac:dyDescent="0.3"/>
  <sheetData>
    <row r="1" spans="1:5" x14ac:dyDescent="0.3">
      <c r="C1" t="s">
        <v>3</v>
      </c>
      <c r="D1" t="s">
        <v>4</v>
      </c>
      <c r="E1" t="s">
        <v>6</v>
      </c>
    </row>
    <row r="2" spans="1:5" x14ac:dyDescent="0.3">
      <c r="A2" t="s">
        <v>0</v>
      </c>
    </row>
    <row r="3" spans="1:5" x14ac:dyDescent="0.3">
      <c r="A3">
        <v>1</v>
      </c>
      <c r="C3">
        <v>595.85599999999999</v>
      </c>
      <c r="D3">
        <v>451.38</v>
      </c>
      <c r="E3">
        <f>C3-D3</f>
        <v>144.476</v>
      </c>
    </row>
    <row r="4" spans="1:5" x14ac:dyDescent="0.3">
      <c r="A4">
        <v>2</v>
      </c>
      <c r="C4">
        <v>836.71799999999996</v>
      </c>
      <c r="D4">
        <v>570.99599999999998</v>
      </c>
      <c r="E4">
        <f t="shared" ref="E4:E36" si="0">C4-D4</f>
        <v>265.72199999999998</v>
      </c>
    </row>
    <row r="5" spans="1:5" x14ac:dyDescent="0.3">
      <c r="A5">
        <v>3</v>
      </c>
      <c r="C5">
        <v>740.83799999999997</v>
      </c>
      <c r="D5">
        <v>458.35300000000001</v>
      </c>
      <c r="E5">
        <f t="shared" si="0"/>
        <v>282.48499999999996</v>
      </c>
    </row>
    <row r="6" spans="1:5" x14ac:dyDescent="0.3">
      <c r="A6">
        <v>4</v>
      </c>
      <c r="C6">
        <v>1054.8440000000001</v>
      </c>
      <c r="D6">
        <v>523.04200000000003</v>
      </c>
      <c r="E6">
        <f t="shared" si="0"/>
        <v>531.80200000000002</v>
      </c>
    </row>
    <row r="7" spans="1:5" x14ac:dyDescent="0.3">
      <c r="A7">
        <v>5</v>
      </c>
      <c r="C7">
        <v>637.82399999999996</v>
      </c>
      <c r="D7">
        <v>361.50799999999998</v>
      </c>
      <c r="E7">
        <f t="shared" si="0"/>
        <v>276.31599999999997</v>
      </c>
    </row>
    <row r="8" spans="1:5" x14ac:dyDescent="0.3">
      <c r="A8">
        <v>6</v>
      </c>
      <c r="C8">
        <v>595.96199999999999</v>
      </c>
      <c r="D8">
        <v>353.61</v>
      </c>
      <c r="E8">
        <f t="shared" si="0"/>
        <v>242.35199999999998</v>
      </c>
    </row>
    <row r="9" spans="1:5" x14ac:dyDescent="0.3">
      <c r="A9">
        <v>27</v>
      </c>
      <c r="C9">
        <v>1017.647</v>
      </c>
      <c r="D9">
        <v>600.97299999999996</v>
      </c>
      <c r="E9">
        <f t="shared" si="0"/>
        <v>416.67400000000009</v>
      </c>
    </row>
    <row r="10" spans="1:5" x14ac:dyDescent="0.3">
      <c r="A10">
        <v>28</v>
      </c>
      <c r="C10">
        <v>741.51900000000001</v>
      </c>
      <c r="D10">
        <v>437.52800000000002</v>
      </c>
      <c r="E10">
        <f t="shared" si="0"/>
        <v>303.99099999999999</v>
      </c>
    </row>
    <row r="11" spans="1:5" x14ac:dyDescent="0.3">
      <c r="A11">
        <v>29</v>
      </c>
      <c r="C11">
        <v>496.48899999999998</v>
      </c>
      <c r="D11">
        <v>342.40199999999999</v>
      </c>
      <c r="E11">
        <f t="shared" si="0"/>
        <v>154.08699999999999</v>
      </c>
    </row>
    <row r="12" spans="1:5" x14ac:dyDescent="0.3">
      <c r="A12">
        <v>30</v>
      </c>
      <c r="C12">
        <v>605.40899999999999</v>
      </c>
      <c r="D12">
        <v>387.113</v>
      </c>
      <c r="E12">
        <f t="shared" si="0"/>
        <v>218.29599999999999</v>
      </c>
    </row>
    <row r="14" spans="1:5" x14ac:dyDescent="0.3">
      <c r="A14" t="s">
        <v>1</v>
      </c>
    </row>
    <row r="15" spans="1:5" x14ac:dyDescent="0.3">
      <c r="A15">
        <v>7</v>
      </c>
      <c r="C15">
        <v>424.04599999999999</v>
      </c>
      <c r="D15">
        <v>358.11410000000001</v>
      </c>
      <c r="E15">
        <f t="shared" si="0"/>
        <v>65.931899999999985</v>
      </c>
    </row>
    <row r="16" spans="1:5" x14ac:dyDescent="0.3">
      <c r="A16">
        <v>8</v>
      </c>
      <c r="C16">
        <v>383.92599999999999</v>
      </c>
      <c r="D16">
        <v>333.52199999999999</v>
      </c>
      <c r="E16">
        <f t="shared" si="0"/>
        <v>50.403999999999996</v>
      </c>
    </row>
    <row r="17" spans="1:5" x14ac:dyDescent="0.3">
      <c r="A17">
        <v>9</v>
      </c>
      <c r="C17">
        <v>1182.038</v>
      </c>
      <c r="D17">
        <v>1020.883</v>
      </c>
      <c r="E17">
        <f t="shared" si="0"/>
        <v>161.15499999999997</v>
      </c>
    </row>
    <row r="18" spans="1:5" x14ac:dyDescent="0.3">
      <c r="A18">
        <v>10</v>
      </c>
      <c r="C18">
        <v>1111.6990000000001</v>
      </c>
      <c r="D18">
        <v>1053.6769999999999</v>
      </c>
      <c r="E18">
        <f t="shared" si="0"/>
        <v>58.022000000000162</v>
      </c>
    </row>
    <row r="19" spans="1:5" x14ac:dyDescent="0.3">
      <c r="A19">
        <v>11</v>
      </c>
      <c r="C19">
        <v>808.471</v>
      </c>
      <c r="D19">
        <v>701</v>
      </c>
      <c r="E19">
        <f t="shared" si="0"/>
        <v>107.471</v>
      </c>
    </row>
    <row r="20" spans="1:5" x14ac:dyDescent="0.3">
      <c r="A20">
        <v>12</v>
      </c>
      <c r="C20">
        <v>860.59799999999996</v>
      </c>
      <c r="D20">
        <v>686.774</v>
      </c>
      <c r="E20">
        <f t="shared" si="0"/>
        <v>173.82399999999996</v>
      </c>
    </row>
    <row r="21" spans="1:5" x14ac:dyDescent="0.3">
      <c r="A21">
        <v>23</v>
      </c>
      <c r="C21">
        <v>1098.5530000000001</v>
      </c>
      <c r="D21">
        <v>729.548</v>
      </c>
      <c r="E21">
        <f t="shared" si="0"/>
        <v>369.00500000000011</v>
      </c>
    </row>
    <row r="22" spans="1:5" x14ac:dyDescent="0.3">
      <c r="A22">
        <v>24</v>
      </c>
      <c r="C22">
        <v>1040.472</v>
      </c>
      <c r="D22">
        <v>786.48400000000004</v>
      </c>
      <c r="E22">
        <f t="shared" si="0"/>
        <v>253.98799999999994</v>
      </c>
    </row>
    <row r="23" spans="1:5" x14ac:dyDescent="0.3">
      <c r="A23">
        <v>25</v>
      </c>
      <c r="C23">
        <v>518.12</v>
      </c>
      <c r="D23">
        <v>381.46300000000002</v>
      </c>
      <c r="E23">
        <f t="shared" si="0"/>
        <v>136.65699999999998</v>
      </c>
    </row>
    <row r="24" spans="1:5" x14ac:dyDescent="0.3">
      <c r="A24">
        <v>26</v>
      </c>
      <c r="C24">
        <v>698.93200000000002</v>
      </c>
      <c r="D24">
        <v>473.255</v>
      </c>
      <c r="E24">
        <f t="shared" si="0"/>
        <v>225.67700000000002</v>
      </c>
    </row>
    <row r="26" spans="1:5" x14ac:dyDescent="0.3">
      <c r="A26" t="s">
        <v>2</v>
      </c>
    </row>
    <row r="27" spans="1:5" x14ac:dyDescent="0.3">
      <c r="A27">
        <v>13</v>
      </c>
      <c r="C27">
        <v>928.46199999999999</v>
      </c>
      <c r="D27">
        <v>720.01499999999999</v>
      </c>
      <c r="E27">
        <f t="shared" si="0"/>
        <v>208.447</v>
      </c>
    </row>
    <row r="28" spans="1:5" x14ac:dyDescent="0.3">
      <c r="A28">
        <v>14</v>
      </c>
      <c r="C28">
        <v>978.84900000000005</v>
      </c>
      <c r="D28">
        <v>682.22400000000005</v>
      </c>
      <c r="E28">
        <f t="shared" si="0"/>
        <v>296.625</v>
      </c>
    </row>
    <row r="29" spans="1:5" x14ac:dyDescent="0.3">
      <c r="A29">
        <v>15</v>
      </c>
      <c r="C29">
        <v>1051.537</v>
      </c>
      <c r="D29">
        <v>702.85400000000004</v>
      </c>
      <c r="E29">
        <f t="shared" si="0"/>
        <v>348.68299999999999</v>
      </c>
    </row>
    <row r="30" spans="1:5" x14ac:dyDescent="0.3">
      <c r="A30">
        <v>16</v>
      </c>
      <c r="C30">
        <v>1855.971</v>
      </c>
      <c r="D30">
        <v>1205.6210000000001</v>
      </c>
      <c r="E30">
        <f t="shared" si="0"/>
        <v>650.34999999999991</v>
      </c>
    </row>
    <row r="31" spans="1:5" x14ac:dyDescent="0.3">
      <c r="A31">
        <v>17</v>
      </c>
      <c r="C31">
        <v>1213.454</v>
      </c>
      <c r="D31">
        <v>906.35400000000004</v>
      </c>
      <c r="E31">
        <f t="shared" si="0"/>
        <v>307.09999999999991</v>
      </c>
    </row>
    <row r="32" spans="1:5" x14ac:dyDescent="0.3">
      <c r="A32">
        <v>18</v>
      </c>
      <c r="C32">
        <v>948.97699999999998</v>
      </c>
      <c r="D32">
        <v>722.51199999999994</v>
      </c>
      <c r="E32">
        <f t="shared" si="0"/>
        <v>226.46500000000003</v>
      </c>
    </row>
    <row r="33" spans="1:5" x14ac:dyDescent="0.3">
      <c r="A33">
        <v>19</v>
      </c>
      <c r="C33">
        <v>1163.3409999999999</v>
      </c>
      <c r="D33">
        <v>802.84699999999998</v>
      </c>
      <c r="E33">
        <f t="shared" si="0"/>
        <v>360.49399999999991</v>
      </c>
    </row>
    <row r="34" spans="1:5" x14ac:dyDescent="0.3">
      <c r="A34">
        <v>20</v>
      </c>
      <c r="C34">
        <v>1674.5909999999999</v>
      </c>
      <c r="D34">
        <v>1137.549</v>
      </c>
      <c r="E34">
        <f t="shared" si="0"/>
        <v>537.04199999999992</v>
      </c>
    </row>
    <row r="35" spans="1:5" x14ac:dyDescent="0.3">
      <c r="A35">
        <v>21</v>
      </c>
      <c r="C35">
        <v>809.26900000000001</v>
      </c>
      <c r="D35">
        <v>545.75800000000004</v>
      </c>
      <c r="E35">
        <f t="shared" si="0"/>
        <v>263.51099999999997</v>
      </c>
    </row>
    <row r="36" spans="1:5" x14ac:dyDescent="0.3">
      <c r="A36">
        <v>22</v>
      </c>
      <c r="C36">
        <v>787.93200000000002</v>
      </c>
      <c r="D36">
        <v>583.471</v>
      </c>
      <c r="E36">
        <f t="shared" si="0"/>
        <v>204.46100000000001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8DA27-2D94-428F-A99C-2857DE2B9F4C}">
  <dimension ref="A1:J24"/>
  <sheetViews>
    <sheetView workbookViewId="0">
      <selection activeCell="J9" sqref="J9"/>
    </sheetView>
  </sheetViews>
  <sheetFormatPr defaultRowHeight="14.4" x14ac:dyDescent="0.3"/>
  <sheetData>
    <row r="1" spans="1:10" x14ac:dyDescent="0.3">
      <c r="A1" t="s">
        <v>0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28</v>
      </c>
    </row>
    <row r="2" spans="1:10" x14ac:dyDescent="0.3">
      <c r="A2">
        <v>8</v>
      </c>
      <c r="B2">
        <v>58.607999999999997</v>
      </c>
      <c r="C2">
        <v>89.88</v>
      </c>
      <c r="D2">
        <v>609.76300000000003</v>
      </c>
      <c r="E2">
        <v>4.6900000000000004</v>
      </c>
      <c r="F2">
        <v>24.03</v>
      </c>
      <c r="G2">
        <f>C2-B2</f>
        <v>31.271999999999998</v>
      </c>
      <c r="H2">
        <f>24.17/F2</f>
        <v>1.0058260507698711</v>
      </c>
      <c r="I2">
        <f>H2*D2</f>
        <v>613.3155101955889</v>
      </c>
      <c r="J2">
        <f>I2*G2</f>
        <v>19179.602634836454</v>
      </c>
    </row>
    <row r="3" spans="1:10" x14ac:dyDescent="0.3">
      <c r="A3">
        <v>9</v>
      </c>
      <c r="B3">
        <v>42.426000000000002</v>
      </c>
      <c r="C3">
        <v>71.814999999999998</v>
      </c>
      <c r="D3">
        <v>721.89300000000003</v>
      </c>
      <c r="E3">
        <v>4.25</v>
      </c>
      <c r="F3">
        <v>22.38</v>
      </c>
      <c r="G3">
        <f t="shared" ref="G3:G22" si="0">C3-B3</f>
        <v>29.388999999999996</v>
      </c>
      <c r="H3">
        <f t="shared" ref="H3:H22" si="1">24.17/F3</f>
        <v>1.0799821268990171</v>
      </c>
      <c r="I3">
        <f t="shared" ref="I3:I22" si="2">H3*D3</f>
        <v>779.63153753351219</v>
      </c>
      <c r="J3">
        <f t="shared" ref="J3:J22" si="3">I3*G3</f>
        <v>22912.591256572385</v>
      </c>
    </row>
    <row r="4" spans="1:10" x14ac:dyDescent="0.3">
      <c r="A4">
        <v>10</v>
      </c>
      <c r="B4">
        <v>55.110999999999997</v>
      </c>
      <c r="C4">
        <v>100.834</v>
      </c>
      <c r="D4">
        <v>359.17200000000003</v>
      </c>
      <c r="E4">
        <v>2.73</v>
      </c>
      <c r="F4">
        <v>22.14</v>
      </c>
      <c r="G4">
        <f t="shared" si="0"/>
        <v>45.723000000000006</v>
      </c>
      <c r="H4">
        <f t="shared" si="1"/>
        <v>1.0916892502258357</v>
      </c>
      <c r="I4">
        <f t="shared" si="2"/>
        <v>392.10421138211387</v>
      </c>
      <c r="J4">
        <f t="shared" si="3"/>
        <v>17928.180857024396</v>
      </c>
    </row>
    <row r="5" spans="1:10" x14ac:dyDescent="0.3">
      <c r="A5">
        <v>11</v>
      </c>
      <c r="B5">
        <v>57.567999999999998</v>
      </c>
      <c r="C5">
        <v>89.968000000000004</v>
      </c>
      <c r="D5">
        <v>512.83299999999997</v>
      </c>
      <c r="E5">
        <v>4.3899999999999997</v>
      </c>
      <c r="F5">
        <v>22.17</v>
      </c>
      <c r="G5">
        <f t="shared" si="0"/>
        <v>32.400000000000006</v>
      </c>
      <c r="H5">
        <f t="shared" si="1"/>
        <v>1.0902119981957601</v>
      </c>
      <c r="I5">
        <f t="shared" si="2"/>
        <v>559.09668967072616</v>
      </c>
      <c r="J5">
        <f t="shared" si="3"/>
        <v>18114.73274533153</v>
      </c>
    </row>
    <row r="6" spans="1:10" x14ac:dyDescent="0.3">
      <c r="A6">
        <v>12</v>
      </c>
      <c r="B6">
        <v>61.762999999999998</v>
      </c>
      <c r="C6">
        <v>116.746</v>
      </c>
      <c r="D6">
        <v>494.822</v>
      </c>
      <c r="E6">
        <v>3.69</v>
      </c>
      <c r="F6">
        <v>24.87</v>
      </c>
      <c r="G6">
        <f t="shared" si="0"/>
        <v>54.982999999999997</v>
      </c>
      <c r="H6">
        <f t="shared" si="1"/>
        <v>0.97185363892239651</v>
      </c>
      <c r="I6">
        <f t="shared" si="2"/>
        <v>480.89456131885811</v>
      </c>
      <c r="J6">
        <f t="shared" si="3"/>
        <v>26441.025664994773</v>
      </c>
    </row>
    <row r="7" spans="1:10" x14ac:dyDescent="0.3">
      <c r="A7">
        <v>13</v>
      </c>
      <c r="B7">
        <v>71.900999999999996</v>
      </c>
      <c r="C7">
        <v>130.54499999999999</v>
      </c>
      <c r="D7">
        <v>554.06799999999998</v>
      </c>
      <c r="E7">
        <v>3.65</v>
      </c>
      <c r="F7">
        <v>19.11</v>
      </c>
      <c r="G7">
        <f t="shared" si="0"/>
        <v>58.643999999999991</v>
      </c>
      <c r="H7">
        <f t="shared" si="1"/>
        <v>1.2647828362114077</v>
      </c>
      <c r="I7">
        <f t="shared" si="2"/>
        <v>700.7756964939822</v>
      </c>
      <c r="J7">
        <f t="shared" si="3"/>
        <v>41096.289945193086</v>
      </c>
    </row>
    <row r="8" spans="1:10" x14ac:dyDescent="0.3">
      <c r="A8">
        <v>14</v>
      </c>
      <c r="B8">
        <v>54.454000000000001</v>
      </c>
      <c r="C8">
        <v>95.384</v>
      </c>
      <c r="D8">
        <v>925.37</v>
      </c>
      <c r="E8">
        <v>5.51</v>
      </c>
      <c r="F8">
        <v>29.71</v>
      </c>
      <c r="G8">
        <f t="shared" si="0"/>
        <v>40.93</v>
      </c>
      <c r="H8">
        <f t="shared" si="1"/>
        <v>0.8135307977112084</v>
      </c>
      <c r="I8">
        <f t="shared" si="2"/>
        <v>752.81699427802096</v>
      </c>
      <c r="J8">
        <f t="shared" si="3"/>
        <v>30812.799575799396</v>
      </c>
    </row>
    <row r="9" spans="1:10" x14ac:dyDescent="0.3">
      <c r="A9">
        <v>15</v>
      </c>
      <c r="B9">
        <v>36.072000000000003</v>
      </c>
      <c r="C9">
        <v>76.585999999999999</v>
      </c>
      <c r="D9">
        <v>711.90800000000002</v>
      </c>
      <c r="E9">
        <v>4.62</v>
      </c>
      <c r="F9">
        <v>29.23</v>
      </c>
      <c r="G9">
        <f t="shared" si="0"/>
        <v>40.513999999999996</v>
      </c>
      <c r="H9">
        <f t="shared" si="1"/>
        <v>0.82689018132056114</v>
      </c>
      <c r="I9">
        <f t="shared" si="2"/>
        <v>588.66973520355805</v>
      </c>
      <c r="J9">
        <f t="shared" si="3"/>
        <v>23849.365652036948</v>
      </c>
    </row>
    <row r="11" spans="1:10" x14ac:dyDescent="0.3">
      <c r="A11" t="s">
        <v>15</v>
      </c>
    </row>
    <row r="12" spans="1:10" x14ac:dyDescent="0.3">
      <c r="A12">
        <v>26</v>
      </c>
      <c r="B12">
        <v>31.282</v>
      </c>
      <c r="C12">
        <v>63.322000000000003</v>
      </c>
      <c r="D12">
        <v>880.14099999999996</v>
      </c>
      <c r="E12">
        <v>5.96</v>
      </c>
      <c r="F12">
        <v>30.77</v>
      </c>
      <c r="G12">
        <f t="shared" si="0"/>
        <v>32.040000000000006</v>
      </c>
      <c r="H12">
        <f t="shared" si="1"/>
        <v>0.78550536236594093</v>
      </c>
      <c r="I12">
        <f t="shared" si="2"/>
        <v>691.35547513812162</v>
      </c>
      <c r="J12">
        <f t="shared" si="3"/>
        <v>22151.029423425422</v>
      </c>
    </row>
    <row r="13" spans="1:10" x14ac:dyDescent="0.3">
      <c r="A13">
        <v>27</v>
      </c>
      <c r="B13">
        <v>45.073999999999998</v>
      </c>
      <c r="C13">
        <v>75.179000000000002</v>
      </c>
      <c r="D13">
        <v>631.13900000000001</v>
      </c>
      <c r="E13">
        <v>5.23</v>
      </c>
      <c r="F13">
        <v>22.12</v>
      </c>
      <c r="G13">
        <f t="shared" si="0"/>
        <v>30.105000000000004</v>
      </c>
      <c r="H13">
        <f t="shared" si="1"/>
        <v>1.0926763110307414</v>
      </c>
      <c r="I13">
        <f t="shared" si="2"/>
        <v>689.63063426763108</v>
      </c>
      <c r="J13">
        <f t="shared" si="3"/>
        <v>20761.330244627035</v>
      </c>
    </row>
    <row r="14" spans="1:10" x14ac:dyDescent="0.3">
      <c r="A14">
        <v>28</v>
      </c>
      <c r="B14">
        <v>46.238999999999997</v>
      </c>
      <c r="C14">
        <v>105.05200000000001</v>
      </c>
      <c r="D14">
        <v>698.928</v>
      </c>
      <c r="E14">
        <v>4.51</v>
      </c>
      <c r="F14">
        <v>23.82</v>
      </c>
      <c r="G14">
        <f t="shared" si="0"/>
        <v>58.813000000000009</v>
      </c>
      <c r="H14">
        <f t="shared" si="1"/>
        <v>1.0146935348446684</v>
      </c>
      <c r="I14">
        <f t="shared" si="2"/>
        <v>709.19772292191442</v>
      </c>
      <c r="J14">
        <f t="shared" si="3"/>
        <v>41710.045678206559</v>
      </c>
    </row>
    <row r="15" spans="1:10" x14ac:dyDescent="0.3">
      <c r="A15">
        <v>29</v>
      </c>
      <c r="B15">
        <v>50.509</v>
      </c>
      <c r="C15">
        <v>106.602</v>
      </c>
      <c r="D15">
        <v>544.15700000000004</v>
      </c>
      <c r="E15">
        <v>4.58</v>
      </c>
      <c r="F15">
        <v>17.88</v>
      </c>
      <c r="G15">
        <f t="shared" si="0"/>
        <v>56.093000000000004</v>
      </c>
      <c r="H15">
        <f t="shared" si="1"/>
        <v>1.3517897091722597</v>
      </c>
      <c r="I15">
        <f t="shared" si="2"/>
        <v>735.58583277404944</v>
      </c>
      <c r="J15">
        <f t="shared" si="3"/>
        <v>41261.216117794756</v>
      </c>
    </row>
    <row r="16" spans="1:10" x14ac:dyDescent="0.3">
      <c r="A16">
        <v>30</v>
      </c>
      <c r="B16">
        <v>46.072000000000003</v>
      </c>
      <c r="C16">
        <v>113.387</v>
      </c>
      <c r="D16">
        <v>796.63499999999999</v>
      </c>
      <c r="E16">
        <v>5.57</v>
      </c>
      <c r="F16">
        <v>27.47</v>
      </c>
      <c r="G16">
        <f t="shared" si="0"/>
        <v>67.314999999999998</v>
      </c>
      <c r="H16">
        <f t="shared" si="1"/>
        <v>0.87986894794321091</v>
      </c>
      <c r="I16">
        <f t="shared" si="2"/>
        <v>700.93439934473986</v>
      </c>
      <c r="J16">
        <f t="shared" si="3"/>
        <v>47183.399091891159</v>
      </c>
    </row>
    <row r="17" spans="1:10" x14ac:dyDescent="0.3">
      <c r="A17">
        <v>31</v>
      </c>
      <c r="B17">
        <v>59.518000000000001</v>
      </c>
      <c r="C17">
        <v>104.458</v>
      </c>
      <c r="D17">
        <v>915.86500000000001</v>
      </c>
      <c r="E17">
        <v>5.71</v>
      </c>
      <c r="F17">
        <v>28.19</v>
      </c>
      <c r="G17">
        <f t="shared" si="0"/>
        <v>44.94</v>
      </c>
      <c r="H17">
        <f t="shared" si="1"/>
        <v>0.85739623980134805</v>
      </c>
      <c r="I17">
        <f t="shared" si="2"/>
        <v>785.25920716566168</v>
      </c>
      <c r="J17">
        <f t="shared" si="3"/>
        <v>35289.548770024834</v>
      </c>
    </row>
    <row r="18" spans="1:10" x14ac:dyDescent="0.3">
      <c r="A18">
        <v>32</v>
      </c>
      <c r="B18">
        <v>60.155999999999999</v>
      </c>
      <c r="C18">
        <v>125.03400000000001</v>
      </c>
      <c r="D18">
        <v>686.31700000000001</v>
      </c>
      <c r="E18">
        <v>4.3</v>
      </c>
      <c r="F18">
        <v>25.96</v>
      </c>
      <c r="G18">
        <f t="shared" si="0"/>
        <v>64.878000000000014</v>
      </c>
      <c r="H18">
        <f t="shared" si="1"/>
        <v>0.93104776579352855</v>
      </c>
      <c r="I18">
        <f t="shared" si="2"/>
        <v>638.9939094761171</v>
      </c>
      <c r="J18">
        <f t="shared" si="3"/>
        <v>41456.646858991531</v>
      </c>
    </row>
    <row r="19" spans="1:10" x14ac:dyDescent="0.3">
      <c r="A19">
        <v>33</v>
      </c>
      <c r="B19">
        <v>57.488</v>
      </c>
      <c r="C19">
        <v>122.61799999999999</v>
      </c>
      <c r="D19">
        <v>751.923</v>
      </c>
      <c r="E19">
        <v>5.44</v>
      </c>
      <c r="F19">
        <v>22.28</v>
      </c>
      <c r="G19">
        <f t="shared" si="0"/>
        <v>65.13</v>
      </c>
      <c r="H19">
        <f t="shared" si="1"/>
        <v>1.0848294434470378</v>
      </c>
      <c r="I19">
        <f t="shared" si="2"/>
        <v>815.70820960502704</v>
      </c>
      <c r="J19">
        <f t="shared" si="3"/>
        <v>53127.07569157541</v>
      </c>
    </row>
    <row r="20" spans="1:10" x14ac:dyDescent="0.3">
      <c r="A20">
        <v>34</v>
      </c>
      <c r="B20">
        <v>48.37</v>
      </c>
      <c r="C20">
        <v>91.414000000000001</v>
      </c>
      <c r="D20">
        <v>572.48500000000001</v>
      </c>
      <c r="E20">
        <v>5.66</v>
      </c>
      <c r="F20">
        <v>13.26</v>
      </c>
      <c r="G20">
        <f t="shared" si="0"/>
        <v>43.044000000000004</v>
      </c>
      <c r="H20">
        <f t="shared" si="1"/>
        <v>1.8227752639517347</v>
      </c>
      <c r="I20">
        <f t="shared" si="2"/>
        <v>1043.511496983409</v>
      </c>
      <c r="J20">
        <f t="shared" si="3"/>
        <v>44916.908876153859</v>
      </c>
    </row>
    <row r="21" spans="1:10" x14ac:dyDescent="0.3">
      <c r="A21">
        <v>35</v>
      </c>
      <c r="B21">
        <v>54.351999999999997</v>
      </c>
      <c r="C21">
        <v>100.486</v>
      </c>
      <c r="D21">
        <v>731.47199999999998</v>
      </c>
      <c r="E21">
        <v>5.13</v>
      </c>
      <c r="F21">
        <v>25.59</v>
      </c>
      <c r="G21">
        <f t="shared" si="0"/>
        <v>46.134000000000007</v>
      </c>
      <c r="H21">
        <f t="shared" si="1"/>
        <v>0.94450957405236424</v>
      </c>
      <c r="I21">
        <f t="shared" si="2"/>
        <v>690.88230715123098</v>
      </c>
      <c r="J21">
        <f t="shared" si="3"/>
        <v>31873.164358114896</v>
      </c>
    </row>
    <row r="22" spans="1:10" x14ac:dyDescent="0.3">
      <c r="A22">
        <v>36</v>
      </c>
      <c r="B22">
        <v>55.886000000000003</v>
      </c>
      <c r="C22">
        <v>101.705</v>
      </c>
      <c r="D22">
        <v>672.41099999999994</v>
      </c>
      <c r="E22">
        <v>4.0599999999999996</v>
      </c>
      <c r="F22">
        <v>28.33</v>
      </c>
      <c r="G22">
        <f t="shared" si="0"/>
        <v>45.818999999999996</v>
      </c>
      <c r="H22">
        <f t="shared" si="1"/>
        <v>0.85315919519943539</v>
      </c>
      <c r="I22">
        <f t="shared" si="2"/>
        <v>573.6736276032475</v>
      </c>
      <c r="J22">
        <f t="shared" si="3"/>
        <v>26285.151943153196</v>
      </c>
    </row>
    <row r="24" spans="1:10" x14ac:dyDescent="0.3">
      <c r="D24" t="s">
        <v>48</v>
      </c>
      <c r="E24">
        <f>AVERAGE(F2:F22)</f>
        <v>24.174210526315786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75BA-652C-41FE-87C3-02A4EC34A2C6}">
  <dimension ref="A1:J18"/>
  <sheetViews>
    <sheetView workbookViewId="0">
      <selection activeCell="N12" sqref="N12"/>
    </sheetView>
  </sheetViews>
  <sheetFormatPr defaultRowHeight="14.4" x14ac:dyDescent="0.3"/>
  <sheetData>
    <row r="1" spans="1:10" x14ac:dyDescent="0.3">
      <c r="A1" t="s">
        <v>16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28</v>
      </c>
    </row>
    <row r="2" spans="1:10" x14ac:dyDescent="0.3">
      <c r="A2">
        <v>1</v>
      </c>
      <c r="B2">
        <v>35.51</v>
      </c>
      <c r="C2">
        <v>67.153999999999996</v>
      </c>
      <c r="D2">
        <v>334.8</v>
      </c>
      <c r="E2">
        <v>2.04</v>
      </c>
      <c r="F2">
        <v>18.239999999999998</v>
      </c>
      <c r="G2">
        <f>C2-B2</f>
        <v>31.643999999999998</v>
      </c>
      <c r="H2">
        <f>17.06/F2</f>
        <v>0.9353070175438597</v>
      </c>
      <c r="I2">
        <f>H2*D2</f>
        <v>313.14078947368426</v>
      </c>
      <c r="J2">
        <f>I2*G2</f>
        <v>9909.0271421052639</v>
      </c>
    </row>
    <row r="3" spans="1:10" x14ac:dyDescent="0.3">
      <c r="A3">
        <v>2</v>
      </c>
      <c r="B3">
        <v>45.095999999999997</v>
      </c>
      <c r="C3">
        <v>84.632999999999996</v>
      </c>
      <c r="D3">
        <v>226.738</v>
      </c>
      <c r="E3">
        <v>2.19</v>
      </c>
      <c r="F3">
        <v>11.09</v>
      </c>
      <c r="G3">
        <f t="shared" ref="G3:G16" si="0">C3-B3</f>
        <v>39.536999999999999</v>
      </c>
      <c r="H3">
        <f t="shared" ref="H3:H16" si="1">17.06/F3</f>
        <v>1.5383228133453561</v>
      </c>
      <c r="I3">
        <f t="shared" ref="I3:I16" si="2">H3*D3</f>
        <v>348.79623805229937</v>
      </c>
      <c r="J3">
        <f t="shared" ref="J3:J16" si="3">I3*G3</f>
        <v>13790.35686387376</v>
      </c>
    </row>
    <row r="4" spans="1:10" x14ac:dyDescent="0.3">
      <c r="A4">
        <v>4</v>
      </c>
      <c r="B4">
        <v>32.872</v>
      </c>
      <c r="C4">
        <v>72.715000000000003</v>
      </c>
      <c r="D4">
        <v>186.57499999999999</v>
      </c>
      <c r="E4">
        <v>2.73</v>
      </c>
      <c r="F4">
        <v>8.77</v>
      </c>
      <c r="G4">
        <f t="shared" si="0"/>
        <v>39.843000000000004</v>
      </c>
      <c r="H4">
        <f t="shared" si="1"/>
        <v>1.9452679589509692</v>
      </c>
      <c r="I4">
        <f t="shared" si="2"/>
        <v>362.93836944127708</v>
      </c>
      <c r="J4">
        <f t="shared" si="3"/>
        <v>14460.553453648803</v>
      </c>
    </row>
    <row r="5" spans="1:10" x14ac:dyDescent="0.3">
      <c r="A5">
        <v>5</v>
      </c>
      <c r="B5">
        <v>36.302999999999997</v>
      </c>
      <c r="C5">
        <v>72.716999999999999</v>
      </c>
      <c r="D5">
        <v>253.624</v>
      </c>
      <c r="E5">
        <v>2.34</v>
      </c>
      <c r="F5">
        <v>22.18</v>
      </c>
      <c r="G5">
        <f t="shared" si="0"/>
        <v>36.414000000000001</v>
      </c>
      <c r="H5">
        <f t="shared" si="1"/>
        <v>0.76916140667267807</v>
      </c>
      <c r="I5">
        <f t="shared" si="2"/>
        <v>195.07779260595129</v>
      </c>
      <c r="J5">
        <f t="shared" si="3"/>
        <v>7103.5627399531104</v>
      </c>
    </row>
    <row r="6" spans="1:10" x14ac:dyDescent="0.3">
      <c r="A6">
        <v>6</v>
      </c>
      <c r="B6">
        <v>42.848999999999997</v>
      </c>
      <c r="C6">
        <v>82.332999999999998</v>
      </c>
      <c r="D6">
        <v>211.834</v>
      </c>
      <c r="E6">
        <v>2.5099999999999998</v>
      </c>
      <c r="F6">
        <v>21.64</v>
      </c>
      <c r="G6">
        <f t="shared" si="0"/>
        <v>39.484000000000002</v>
      </c>
      <c r="H6">
        <f t="shared" si="1"/>
        <v>0.78835489833641392</v>
      </c>
      <c r="I6">
        <f t="shared" si="2"/>
        <v>167.00037153419592</v>
      </c>
      <c r="J6">
        <f t="shared" si="3"/>
        <v>6593.8426696561919</v>
      </c>
    </row>
    <row r="7" spans="1:10" x14ac:dyDescent="0.3">
      <c r="A7">
        <v>7</v>
      </c>
      <c r="B7">
        <v>45.593000000000004</v>
      </c>
      <c r="C7">
        <v>116.752</v>
      </c>
      <c r="D7">
        <v>323.11399999999998</v>
      </c>
      <c r="E7">
        <v>1.92</v>
      </c>
      <c r="F7">
        <v>24.31</v>
      </c>
      <c r="G7">
        <f t="shared" si="0"/>
        <v>71.158999999999992</v>
      </c>
      <c r="H7">
        <f t="shared" si="1"/>
        <v>0.70176881941587821</v>
      </c>
      <c r="I7">
        <f t="shared" si="2"/>
        <v>226.75133031674204</v>
      </c>
      <c r="J7">
        <f t="shared" si="3"/>
        <v>16135.397914009045</v>
      </c>
    </row>
    <row r="8" spans="1:10" x14ac:dyDescent="0.3">
      <c r="A8">
        <v>8</v>
      </c>
      <c r="B8">
        <v>38.43</v>
      </c>
      <c r="C8">
        <v>98.563999999999993</v>
      </c>
      <c r="D8">
        <v>168.86099999999999</v>
      </c>
      <c r="E8">
        <v>1.59</v>
      </c>
      <c r="F8">
        <v>13.8</v>
      </c>
      <c r="G8">
        <f t="shared" si="0"/>
        <v>60.133999999999993</v>
      </c>
      <c r="H8">
        <f t="shared" si="1"/>
        <v>1.2362318840579709</v>
      </c>
      <c r="I8">
        <f t="shared" si="2"/>
        <v>208.75135217391301</v>
      </c>
      <c r="J8">
        <f t="shared" si="3"/>
        <v>12553.053811626083</v>
      </c>
    </row>
    <row r="10" spans="1:10" x14ac:dyDescent="0.3">
      <c r="A10" t="s">
        <v>15</v>
      </c>
    </row>
    <row r="11" spans="1:10" x14ac:dyDescent="0.3">
      <c r="A11">
        <v>17</v>
      </c>
      <c r="B11">
        <v>29.425000000000001</v>
      </c>
      <c r="C11">
        <v>55.898000000000003</v>
      </c>
      <c r="D11">
        <v>194.63800000000001</v>
      </c>
      <c r="E11">
        <v>1.65</v>
      </c>
      <c r="F11">
        <v>15.58</v>
      </c>
      <c r="G11">
        <f t="shared" si="0"/>
        <v>26.473000000000003</v>
      </c>
      <c r="H11">
        <f t="shared" si="1"/>
        <v>1.0949935815147624</v>
      </c>
      <c r="I11">
        <f t="shared" si="2"/>
        <v>213.12736071887034</v>
      </c>
      <c r="J11">
        <f t="shared" si="3"/>
        <v>5642.1206203106549</v>
      </c>
    </row>
    <row r="12" spans="1:10" x14ac:dyDescent="0.3">
      <c r="A12">
        <v>20</v>
      </c>
      <c r="B12">
        <v>33.552999999999997</v>
      </c>
      <c r="C12">
        <v>60.387</v>
      </c>
      <c r="D12">
        <v>337.61099999999999</v>
      </c>
      <c r="E12">
        <v>2.3199999999999998</v>
      </c>
      <c r="F12">
        <v>20.95</v>
      </c>
      <c r="G12">
        <f t="shared" si="0"/>
        <v>26.834000000000003</v>
      </c>
      <c r="H12">
        <f t="shared" si="1"/>
        <v>0.81431980906921242</v>
      </c>
      <c r="I12">
        <f t="shared" si="2"/>
        <v>274.92332505966584</v>
      </c>
      <c r="J12">
        <f t="shared" si="3"/>
        <v>7377.2925046510745</v>
      </c>
    </row>
    <row r="13" spans="1:10" x14ac:dyDescent="0.3">
      <c r="A13">
        <v>21</v>
      </c>
      <c r="B13">
        <v>36.823</v>
      </c>
      <c r="C13">
        <v>66.379000000000005</v>
      </c>
      <c r="D13">
        <v>373.18799999999999</v>
      </c>
      <c r="E13">
        <v>2.72</v>
      </c>
      <c r="F13">
        <v>21.98</v>
      </c>
      <c r="G13">
        <f t="shared" si="0"/>
        <v>29.556000000000004</v>
      </c>
      <c r="H13">
        <f t="shared" si="1"/>
        <v>0.77616014558689705</v>
      </c>
      <c r="I13">
        <f t="shared" si="2"/>
        <v>289.65365241128291</v>
      </c>
      <c r="J13">
        <f t="shared" si="3"/>
        <v>8561.0033506678792</v>
      </c>
    </row>
    <row r="14" spans="1:10" x14ac:dyDescent="0.3">
      <c r="A14">
        <v>22</v>
      </c>
      <c r="B14">
        <v>33.146000000000001</v>
      </c>
      <c r="C14">
        <v>53.021999999999998</v>
      </c>
      <c r="D14">
        <v>166.53100000000001</v>
      </c>
      <c r="E14">
        <v>2.19</v>
      </c>
      <c r="F14">
        <v>13.08</v>
      </c>
      <c r="G14">
        <f t="shared" si="0"/>
        <v>19.875999999999998</v>
      </c>
      <c r="H14">
        <f t="shared" si="1"/>
        <v>1.3042813455657492</v>
      </c>
      <c r="I14">
        <f t="shared" si="2"/>
        <v>217.20327675840977</v>
      </c>
      <c r="J14">
        <f t="shared" si="3"/>
        <v>4317.1323288501517</v>
      </c>
    </row>
    <row r="15" spans="1:10" x14ac:dyDescent="0.3">
      <c r="A15">
        <v>23</v>
      </c>
      <c r="B15">
        <v>37.414999999999999</v>
      </c>
      <c r="C15">
        <v>72.912000000000006</v>
      </c>
      <c r="D15">
        <v>229.58600000000001</v>
      </c>
      <c r="E15">
        <v>2.3199999999999998</v>
      </c>
      <c r="F15">
        <v>16.46</v>
      </c>
      <c r="G15">
        <f t="shared" si="0"/>
        <v>35.497000000000007</v>
      </c>
      <c r="H15">
        <f t="shared" si="1"/>
        <v>1.0364520048602672</v>
      </c>
      <c r="I15">
        <f t="shared" si="2"/>
        <v>237.95486998784932</v>
      </c>
      <c r="J15">
        <f t="shared" si="3"/>
        <v>8446.6840199586895</v>
      </c>
    </row>
    <row r="16" spans="1:10" x14ac:dyDescent="0.3">
      <c r="A16">
        <v>24</v>
      </c>
      <c r="B16">
        <v>27.193000000000001</v>
      </c>
      <c r="C16">
        <v>55.381999999999998</v>
      </c>
      <c r="D16">
        <v>277.108</v>
      </c>
      <c r="E16">
        <v>2.62</v>
      </c>
      <c r="F16">
        <v>13.73</v>
      </c>
      <c r="G16">
        <f t="shared" si="0"/>
        <v>28.188999999999997</v>
      </c>
      <c r="H16">
        <f t="shared" si="1"/>
        <v>1.2425345957756735</v>
      </c>
      <c r="I16">
        <f t="shared" si="2"/>
        <v>344.31627676620536</v>
      </c>
      <c r="J16">
        <f t="shared" si="3"/>
        <v>9705.9315257625622</v>
      </c>
    </row>
    <row r="18" spans="5:6" x14ac:dyDescent="0.3">
      <c r="E18" t="s">
        <v>48</v>
      </c>
      <c r="F18">
        <f>AVERAGE(F2:F16)</f>
        <v>17.062307692307691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C946-6C38-43F8-BBC6-6E0CC706D295}">
  <dimension ref="A1:BD29"/>
  <sheetViews>
    <sheetView tabSelected="1" topLeftCell="AN1" zoomScale="97" workbookViewId="0">
      <selection activeCell="BB30" sqref="BB30"/>
    </sheetView>
  </sheetViews>
  <sheetFormatPr defaultColWidth="11.88671875" defaultRowHeight="14.4" x14ac:dyDescent="0.3"/>
  <cols>
    <col min="5" max="5" width="13.109375" customWidth="1"/>
    <col min="7" max="7" width="12.77734375" customWidth="1"/>
    <col min="8" max="8" width="26.33203125" customWidth="1"/>
    <col min="9" max="9" width="17" customWidth="1"/>
    <col min="10" max="13" width="19.77734375" customWidth="1"/>
    <col min="14" max="14" width="28.5546875" customWidth="1"/>
    <col min="26" max="26" width="17.21875" customWidth="1"/>
    <col min="52" max="52" width="19.44140625" customWidth="1"/>
    <col min="53" max="53" width="17" customWidth="1"/>
    <col min="54" max="54" width="16.109375" customWidth="1"/>
    <col min="55" max="55" width="20.21875" customWidth="1"/>
  </cols>
  <sheetData>
    <row r="1" spans="1:56" x14ac:dyDescent="0.3">
      <c r="A1" s="1" t="s">
        <v>49</v>
      </c>
      <c r="B1" s="1" t="s">
        <v>7</v>
      </c>
      <c r="C1" s="2" t="s">
        <v>19</v>
      </c>
      <c r="D1" s="2" t="s">
        <v>18</v>
      </c>
      <c r="E1" s="2" t="s">
        <v>17</v>
      </c>
      <c r="F1" s="2" t="s">
        <v>21</v>
      </c>
      <c r="G1" s="2" t="s">
        <v>11</v>
      </c>
      <c r="H1" s="2" t="s">
        <v>22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1" t="s">
        <v>49</v>
      </c>
      <c r="P1" s="1" t="s">
        <v>7</v>
      </c>
      <c r="Q1" s="2" t="s">
        <v>19</v>
      </c>
      <c r="R1" s="2" t="s">
        <v>18</v>
      </c>
      <c r="S1" s="2" t="s">
        <v>17</v>
      </c>
      <c r="T1" s="2" t="s">
        <v>21</v>
      </c>
      <c r="U1" s="2" t="s">
        <v>11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1" t="s">
        <v>49</v>
      </c>
      <c r="AD1" s="1" t="s">
        <v>7</v>
      </c>
      <c r="AE1" s="2" t="s">
        <v>19</v>
      </c>
      <c r="AF1" s="2" t="s">
        <v>18</v>
      </c>
      <c r="AG1" s="2" t="s">
        <v>17</v>
      </c>
      <c r="AH1" s="2" t="s">
        <v>21</v>
      </c>
      <c r="AI1" s="2" t="s">
        <v>11</v>
      </c>
      <c r="AJ1" s="2" t="s">
        <v>22</v>
      </c>
      <c r="AK1" s="2" t="s">
        <v>23</v>
      </c>
      <c r="AL1" s="2" t="s">
        <v>24</v>
      </c>
      <c r="AM1" s="2" t="s">
        <v>25</v>
      </c>
      <c r="AN1" s="2" t="s">
        <v>26</v>
      </c>
      <c r="AO1" s="2" t="s">
        <v>27</v>
      </c>
      <c r="AP1" s="2" t="s">
        <v>28</v>
      </c>
      <c r="AQ1" s="1" t="s">
        <v>49</v>
      </c>
      <c r="AR1" s="1" t="s">
        <v>7</v>
      </c>
      <c r="AS1" s="2" t="s">
        <v>19</v>
      </c>
      <c r="AT1" s="2" t="s">
        <v>18</v>
      </c>
      <c r="AU1" s="2" t="s">
        <v>17</v>
      </c>
      <c r="AV1" s="2" t="s">
        <v>21</v>
      </c>
      <c r="AW1" s="2" t="s">
        <v>11</v>
      </c>
      <c r="AX1" s="2" t="s">
        <v>22</v>
      </c>
      <c r="AY1" s="2" t="s">
        <v>23</v>
      </c>
      <c r="AZ1" s="2" t="s">
        <v>24</v>
      </c>
      <c r="BA1" s="2" t="s">
        <v>25</v>
      </c>
      <c r="BB1" s="2" t="s">
        <v>26</v>
      </c>
      <c r="BC1" s="2" t="s">
        <v>27</v>
      </c>
      <c r="BD1" s="2" t="s">
        <v>28</v>
      </c>
    </row>
    <row r="2" spans="1:56" x14ac:dyDescent="0.3">
      <c r="A2" t="s">
        <v>29</v>
      </c>
      <c r="B2">
        <v>40.889000000000003</v>
      </c>
      <c r="C2">
        <v>691.09299999999996</v>
      </c>
      <c r="D2">
        <v>4.3899999999999997</v>
      </c>
      <c r="E2">
        <v>92.5</v>
      </c>
      <c r="F2">
        <v>46.121000000000002</v>
      </c>
      <c r="G2">
        <v>27.52</v>
      </c>
      <c r="H2">
        <f>C2*E2</f>
        <v>63926.102499999994</v>
      </c>
      <c r="I2">
        <f>C2*(E2-F2)</f>
        <v>32052.202246999997</v>
      </c>
      <c r="J2">
        <f>$H$29/G2</f>
        <v>0.85188802083333326</v>
      </c>
      <c r="K2">
        <f>D2*J2</f>
        <v>3.7397884114583326</v>
      </c>
      <c r="L2">
        <f>J2*C2</f>
        <v>588.73384798177074</v>
      </c>
      <c r="M2">
        <f>J2*H2</f>
        <v>54457.880938313792</v>
      </c>
      <c r="N2">
        <f>I2*J2</f>
        <v>27304.887135546545</v>
      </c>
      <c r="O2" t="s">
        <v>50</v>
      </c>
      <c r="P2">
        <v>35.311</v>
      </c>
      <c r="Q2">
        <v>1751.183</v>
      </c>
      <c r="R2">
        <v>12.5</v>
      </c>
      <c r="S2">
        <v>59.932000000000002</v>
      </c>
      <c r="T2">
        <v>37.392000000000003</v>
      </c>
      <c r="U2">
        <v>26.43</v>
      </c>
      <c r="V2">
        <f>Q2*S2</f>
        <v>104951.899556</v>
      </c>
      <c r="W2">
        <f>Q2*(S2-T2)</f>
        <v>39471.664819999998</v>
      </c>
      <c r="X2">
        <f>$H$29/U2</f>
        <v>0.88702074662630837</v>
      </c>
      <c r="Y2">
        <f>X2*R2</f>
        <v>11.087759332828854</v>
      </c>
      <c r="Z2">
        <f>X2*Q2</f>
        <v>1553.3356521392986</v>
      </c>
      <c r="AA2">
        <f>X2*V2</f>
        <v>93094.512304012445</v>
      </c>
      <c r="AB2">
        <f>W2*X2</f>
        <v>35012.185599219789</v>
      </c>
      <c r="AC2" t="s">
        <v>51</v>
      </c>
      <c r="AD2">
        <v>30.251999999999999</v>
      </c>
      <c r="AE2">
        <v>566.27099999999996</v>
      </c>
      <c r="AF2">
        <v>4.24</v>
      </c>
      <c r="AG2">
        <v>79.872</v>
      </c>
      <c r="AH2">
        <v>34.18</v>
      </c>
      <c r="AI2">
        <v>22.02</v>
      </c>
      <c r="AJ2">
        <f>AE2*AG2</f>
        <v>45229.197311999997</v>
      </c>
      <c r="AK2">
        <f>AE2*(AG2-AH2)</f>
        <v>25874.054531999998</v>
      </c>
      <c r="AL2">
        <f>$H$29/AI2</f>
        <v>1.0646665909778987</v>
      </c>
      <c r="AM2">
        <f>AF2*AL2</f>
        <v>4.5141863457462907</v>
      </c>
      <c r="AN2">
        <f>AE2*AL2</f>
        <v>602.88981513964563</v>
      </c>
      <c r="AO2">
        <f>AL2*AJ2</f>
        <v>48154.015314833778</v>
      </c>
      <c r="AP2">
        <f>AK2*AL2</f>
        <v>27547.24143336069</v>
      </c>
      <c r="AQ2" t="s">
        <v>52</v>
      </c>
      <c r="AR2">
        <v>37.857999999999997</v>
      </c>
      <c r="AS2">
        <v>1548.854</v>
      </c>
      <c r="AT2">
        <v>11.78</v>
      </c>
      <c r="AU2">
        <v>58.247999999999998</v>
      </c>
      <c r="AV2">
        <v>37.542000000000002</v>
      </c>
      <c r="AW2">
        <v>24.57</v>
      </c>
      <c r="AX2">
        <f>AS2*AU2</f>
        <v>90217.647792000003</v>
      </c>
      <c r="AY2">
        <f>AS2*(AU2-AV2)</f>
        <v>32070.570923999996</v>
      </c>
      <c r="AZ2">
        <f>$H$29/AW2</f>
        <v>0.95417005833672486</v>
      </c>
      <c r="BA2">
        <f>AZ2*AT2</f>
        <v>11.240123287206618</v>
      </c>
      <c r="BB2">
        <f>AS2</f>
        <v>1548.854</v>
      </c>
      <c r="BC2">
        <f>AZ2*AX2</f>
        <v>86082.97825669474</v>
      </c>
      <c r="BD2">
        <f>AY2*AZ2</f>
        <v>30600.77852944515</v>
      </c>
    </row>
    <row r="3" spans="1:56" x14ac:dyDescent="0.3">
      <c r="A3" t="s">
        <v>33</v>
      </c>
      <c r="B3">
        <v>29.638999999999999</v>
      </c>
      <c r="C3">
        <v>559.68899999999996</v>
      </c>
      <c r="D3">
        <v>3.29</v>
      </c>
      <c r="E3">
        <v>71.039000000000001</v>
      </c>
      <c r="F3">
        <v>34.091999999999999</v>
      </c>
      <c r="G3">
        <v>28.3</v>
      </c>
      <c r="H3">
        <f t="shared" ref="H3:H22" si="0">C3*E3</f>
        <v>39759.746870999996</v>
      </c>
      <c r="I3">
        <f t="shared" ref="I3:I22" si="1">C3*(E3-F3)</f>
        <v>20678.829483000001</v>
      </c>
      <c r="J3">
        <f t="shared" ref="J3:J22" si="2">$H$29/G3</f>
        <v>0.82840842167255579</v>
      </c>
      <c r="K3">
        <f t="shared" ref="K3:K22" si="3">D3*J3</f>
        <v>2.7254637073027088</v>
      </c>
      <c r="L3">
        <f t="shared" ref="L3:L22" si="4">J3*C3</f>
        <v>463.65108111749106</v>
      </c>
      <c r="M3">
        <f t="shared" ref="M3:M22" si="5">J3*H3</f>
        <v>32937.309151505448</v>
      </c>
      <c r="N3">
        <f t="shared" ref="N3:N22" si="6">I3*J3</f>
        <v>17130.516494047944</v>
      </c>
      <c r="O3" t="s">
        <v>53</v>
      </c>
      <c r="P3">
        <v>39.201000000000001</v>
      </c>
      <c r="Q3">
        <v>1694.527</v>
      </c>
      <c r="R3">
        <v>12.31</v>
      </c>
      <c r="S3">
        <v>61.468000000000004</v>
      </c>
      <c r="T3">
        <v>38.877000000000002</v>
      </c>
      <c r="U3">
        <v>26.03</v>
      </c>
      <c r="V3">
        <f t="shared" ref="V3:V22" si="7">Q3*S3</f>
        <v>104159.18563600001</v>
      </c>
      <c r="W3">
        <f t="shared" ref="W3:W22" si="8">Q3*(S3-T3)</f>
        <v>38281.059457000003</v>
      </c>
      <c r="X3">
        <f t="shared" ref="X3:X22" si="9">$H$29/U3</f>
        <v>0.90065149186835691</v>
      </c>
      <c r="Y3">
        <f t="shared" ref="Y3:Y22" si="10">X3*R3</f>
        <v>11.087019864899474</v>
      </c>
      <c r="Z3">
        <f t="shared" ref="Z3:Z22" si="11">X3*Q3</f>
        <v>1526.1782705612113</v>
      </c>
      <c r="AA3">
        <f t="shared" ref="AA3:AA22" si="12">X3*V3</f>
        <v>93811.125934856536</v>
      </c>
      <c r="AB3">
        <f t="shared" ref="AB3:AB22" si="13">W3*X3</f>
        <v>34477.893310248328</v>
      </c>
      <c r="AC3" t="s">
        <v>54</v>
      </c>
      <c r="AD3">
        <v>34.369</v>
      </c>
      <c r="AE3">
        <v>389.608</v>
      </c>
      <c r="AF3">
        <v>4.2</v>
      </c>
      <c r="AG3">
        <v>97.795000000000002</v>
      </c>
      <c r="AH3">
        <v>33.790999999999997</v>
      </c>
      <c r="AI3">
        <v>20.49</v>
      </c>
      <c r="AJ3">
        <f t="shared" ref="AJ3:AJ22" si="14">AE3*AG3</f>
        <v>38101.714359999998</v>
      </c>
      <c r="AK3">
        <f t="shared" ref="AK3:AK22" si="15">AE3*(AG3-AH3)</f>
        <v>24936.470432000002</v>
      </c>
      <c r="AL3">
        <f t="shared" ref="AL3:AL22" si="16">$H$29/AI3</f>
        <v>1.1441658532617536</v>
      </c>
      <c r="AM3">
        <f t="shared" ref="AM3:AM22" si="17">AF3*AL3</f>
        <v>4.8054965836993651</v>
      </c>
      <c r="AN3">
        <f t="shared" ref="AN3:AN22" si="18">AE3*AL3</f>
        <v>445.77616975760532</v>
      </c>
      <c r="AO3">
        <f t="shared" ref="AO3:AO22" si="19">AL3*AJ3</f>
        <v>43594.680521445007</v>
      </c>
      <c r="AP3">
        <f t="shared" ref="AP3:AP22" si="20">AK3*AL3</f>
        <v>28531.457969165771</v>
      </c>
      <c r="AQ3" t="s">
        <v>55</v>
      </c>
      <c r="AR3">
        <v>35.857999999999997</v>
      </c>
      <c r="AS3">
        <v>2039.3119999999999</v>
      </c>
      <c r="AT3">
        <v>13.86</v>
      </c>
      <c r="AU3">
        <v>47.040999999999997</v>
      </c>
      <c r="AV3">
        <v>34.143000000000001</v>
      </c>
      <c r="AW3">
        <v>20.81</v>
      </c>
      <c r="AX3">
        <f t="shared" ref="AX3:AX22" si="21">AS3*AU3</f>
        <v>95931.275791999986</v>
      </c>
      <c r="AY3">
        <f t="shared" ref="AY3:AY22" si="22">AS3*(AU3-AV3)</f>
        <v>26303.046175999993</v>
      </c>
      <c r="AZ3">
        <f t="shared" ref="AZ3:AZ22" si="23">$H$29/AW3</f>
        <v>1.1265717603716161</v>
      </c>
      <c r="BA3">
        <f t="shared" ref="BA3:BA22" si="24">AZ3*AT3</f>
        <v>15.614284598750599</v>
      </c>
      <c r="BB3">
        <f t="shared" ref="BB3:BB22" si="25">AS3</f>
        <v>2039.3119999999999</v>
      </c>
      <c r="BC3">
        <f t="shared" ref="BC3:BC22" si="26">AZ3*AX3</f>
        <v>108073.46624368842</v>
      </c>
      <c r="BD3">
        <f t="shared" ref="BD3:BD22" si="27">AY3*AZ3</f>
        <v>29632.269033632216</v>
      </c>
    </row>
    <row r="4" spans="1:56" x14ac:dyDescent="0.3">
      <c r="A4" t="s">
        <v>38</v>
      </c>
      <c r="B4">
        <v>27.122</v>
      </c>
      <c r="C4">
        <v>612.87</v>
      </c>
      <c r="D4">
        <v>3.4</v>
      </c>
      <c r="E4">
        <v>94.212000000000003</v>
      </c>
      <c r="F4">
        <v>33.831000000000003</v>
      </c>
      <c r="G4">
        <v>20.99</v>
      </c>
      <c r="H4">
        <f t="shared" si="0"/>
        <v>57739.708440000002</v>
      </c>
      <c r="I4">
        <f t="shared" si="1"/>
        <v>37005.70347</v>
      </c>
      <c r="J4">
        <f t="shared" si="2"/>
        <v>1.1169108305542321</v>
      </c>
      <c r="K4">
        <f t="shared" si="3"/>
        <v>3.7974968238843889</v>
      </c>
      <c r="L4">
        <f t="shared" si="4"/>
        <v>684.52114072177221</v>
      </c>
      <c r="M4">
        <f t="shared" si="5"/>
        <v>64490.105709679607</v>
      </c>
      <c r="N4">
        <f t="shared" si="6"/>
        <v>41332.070997921328</v>
      </c>
      <c r="O4" t="s">
        <v>56</v>
      </c>
      <c r="P4">
        <v>45.984000000000002</v>
      </c>
      <c r="Q4">
        <v>3677.2930000000001</v>
      </c>
      <c r="R4">
        <v>20.309999999999999</v>
      </c>
      <c r="S4">
        <v>62.55</v>
      </c>
      <c r="T4">
        <v>47.448999999999998</v>
      </c>
      <c r="U4">
        <v>34.630000000000003</v>
      </c>
      <c r="V4">
        <f t="shared" si="7"/>
        <v>230014.67715</v>
      </c>
      <c r="W4">
        <f t="shared" si="8"/>
        <v>55530.801592999997</v>
      </c>
      <c r="X4">
        <f t="shared" si="9"/>
        <v>0.67698406968909408</v>
      </c>
      <c r="Y4">
        <f t="shared" si="10"/>
        <v>13.7495464553855</v>
      </c>
      <c r="Z4">
        <f t="shared" si="11"/>
        <v>2489.4687805792178</v>
      </c>
      <c r="AA4">
        <f t="shared" si="12"/>
        <v>155716.27222523009</v>
      </c>
      <c r="AB4">
        <f t="shared" si="13"/>
        <v>37593.46805552677</v>
      </c>
      <c r="AC4" t="s">
        <v>57</v>
      </c>
      <c r="AD4">
        <v>35.47</v>
      </c>
      <c r="AE4">
        <v>1796.0429999999999</v>
      </c>
      <c r="AF4">
        <v>9.2100000000000009</v>
      </c>
      <c r="AG4">
        <v>63.222000000000001</v>
      </c>
      <c r="AH4">
        <v>41.978999999999999</v>
      </c>
      <c r="AI4">
        <v>27.96</v>
      </c>
      <c r="AJ4">
        <f t="shared" si="14"/>
        <v>113549.43054599999</v>
      </c>
      <c r="AK4">
        <f t="shared" si="15"/>
        <v>38153.341449</v>
      </c>
      <c r="AL4">
        <f t="shared" si="16"/>
        <v>0.83848205770147821</v>
      </c>
      <c r="AM4">
        <f t="shared" si="17"/>
        <v>7.722419751430615</v>
      </c>
      <c r="AN4">
        <f t="shared" si="18"/>
        <v>1505.9498303603359</v>
      </c>
      <c r="AO4">
        <f t="shared" si="19"/>
        <v>95209.16017504115</v>
      </c>
      <c r="AP4">
        <f t="shared" si="20"/>
        <v>31990.892246344618</v>
      </c>
      <c r="AQ4" t="s">
        <v>58</v>
      </c>
      <c r="AR4">
        <v>26.285</v>
      </c>
      <c r="AS4">
        <v>1016.457</v>
      </c>
      <c r="AT4">
        <v>9.39</v>
      </c>
      <c r="AU4">
        <v>56.177999999999997</v>
      </c>
      <c r="AV4">
        <v>25.768999999999998</v>
      </c>
      <c r="AW4">
        <v>31.38</v>
      </c>
      <c r="AX4">
        <f t="shared" si="21"/>
        <v>57102.521345999994</v>
      </c>
      <c r="AY4">
        <f t="shared" si="22"/>
        <v>30909.440912999999</v>
      </c>
      <c r="AZ4">
        <f t="shared" si="23"/>
        <v>0.74709873592521769</v>
      </c>
      <c r="BA4">
        <f t="shared" si="24"/>
        <v>7.0152571303377949</v>
      </c>
      <c r="BB4">
        <f t="shared" si="25"/>
        <v>1016.457</v>
      </c>
      <c r="BC4">
        <f t="shared" si="26"/>
        <v>42661.221515739358</v>
      </c>
      <c r="BD4">
        <f t="shared" si="27"/>
        <v>23092.404234257505</v>
      </c>
    </row>
    <row r="7" spans="1:56" x14ac:dyDescent="0.3">
      <c r="A7" s="1" t="s">
        <v>59</v>
      </c>
      <c r="B7" s="1" t="s">
        <v>7</v>
      </c>
      <c r="O7" s="1" t="s">
        <v>59</v>
      </c>
      <c r="P7" s="1"/>
      <c r="AC7" s="1" t="s">
        <v>59</v>
      </c>
      <c r="AD7" s="1"/>
      <c r="AQ7" s="1" t="s">
        <v>59</v>
      </c>
      <c r="AR7" s="1"/>
    </row>
    <row r="8" spans="1:56" x14ac:dyDescent="0.3">
      <c r="A8" t="s">
        <v>29</v>
      </c>
      <c r="B8">
        <v>40.131999999999998</v>
      </c>
      <c r="C8">
        <v>359.68900000000002</v>
      </c>
      <c r="D8">
        <v>3.15</v>
      </c>
      <c r="E8">
        <v>77.564999999999998</v>
      </c>
      <c r="F8">
        <v>43.856999999999999</v>
      </c>
      <c r="G8">
        <v>26.61</v>
      </c>
      <c r="H8">
        <f t="shared" si="0"/>
        <v>27899.277285</v>
      </c>
      <c r="I8">
        <f t="shared" si="1"/>
        <v>12124.396812000001</v>
      </c>
      <c r="J8">
        <f t="shared" si="2"/>
        <v>0.88102060628836265</v>
      </c>
      <c r="K8">
        <f t="shared" si="3"/>
        <v>2.7752149098083421</v>
      </c>
      <c r="L8">
        <f t="shared" si="4"/>
        <v>316.89342085525487</v>
      </c>
      <c r="M8">
        <f t="shared" si="5"/>
        <v>24579.838188637845</v>
      </c>
      <c r="N8">
        <f t="shared" si="6"/>
        <v>10681.843430188932</v>
      </c>
      <c r="O8" t="s">
        <v>53</v>
      </c>
      <c r="P8">
        <v>53.314</v>
      </c>
      <c r="Q8">
        <v>1298.2249999999999</v>
      </c>
      <c r="R8">
        <v>8.9600000000000009</v>
      </c>
      <c r="S8">
        <v>69.400999999999996</v>
      </c>
      <c r="T8">
        <v>50.341999999999999</v>
      </c>
      <c r="U8">
        <v>22.72</v>
      </c>
      <c r="V8">
        <f t="shared" si="7"/>
        <v>90098.113224999994</v>
      </c>
      <c r="W8">
        <f t="shared" si="8"/>
        <v>24742.870274999994</v>
      </c>
      <c r="X8">
        <f t="shared" si="9"/>
        <v>1.0318643632629108</v>
      </c>
      <c r="Y8">
        <f t="shared" si="10"/>
        <v>9.2455046948356809</v>
      </c>
      <c r="Z8">
        <f t="shared" si="11"/>
        <v>1339.5921129969922</v>
      </c>
      <c r="AA8">
        <f t="shared" si="12"/>
        <v>92969.032234104263</v>
      </c>
      <c r="AB8">
        <f t="shared" si="13"/>
        <v>25531.286081609669</v>
      </c>
      <c r="AC8" t="s">
        <v>57</v>
      </c>
      <c r="AD8">
        <v>52.180999999999997</v>
      </c>
      <c r="AE8">
        <v>634.46699999999998</v>
      </c>
      <c r="AF8">
        <v>5.17</v>
      </c>
      <c r="AG8">
        <v>92.626999999999995</v>
      </c>
      <c r="AH8">
        <v>60.738999999999997</v>
      </c>
      <c r="AI8">
        <v>20.85</v>
      </c>
      <c r="AJ8">
        <f t="shared" si="14"/>
        <v>58768.774808999995</v>
      </c>
      <c r="AK8">
        <f t="shared" si="15"/>
        <v>20231.883695999997</v>
      </c>
      <c r="AL8">
        <f t="shared" si="16"/>
        <v>1.1244104716227017</v>
      </c>
      <c r="AM8">
        <f t="shared" si="17"/>
        <v>5.8132021382893679</v>
      </c>
      <c r="AN8">
        <f t="shared" si="18"/>
        <v>713.40133869904071</v>
      </c>
      <c r="AO8">
        <f t="shared" si="19"/>
        <v>66080.225799676031</v>
      </c>
      <c r="AP8">
        <f t="shared" si="20"/>
        <v>22748.941888435005</v>
      </c>
      <c r="AQ8" t="s">
        <v>60</v>
      </c>
      <c r="AR8">
        <v>48.213000000000001</v>
      </c>
      <c r="AS8">
        <v>1054.0309999999999</v>
      </c>
      <c r="AT8">
        <v>8.76</v>
      </c>
      <c r="AU8">
        <v>103.863</v>
      </c>
      <c r="AV8">
        <v>55.363</v>
      </c>
      <c r="AW8">
        <v>25.02</v>
      </c>
      <c r="AX8">
        <f t="shared" si="21"/>
        <v>109474.821753</v>
      </c>
      <c r="AY8">
        <f t="shared" si="22"/>
        <v>51120.503499999999</v>
      </c>
      <c r="AZ8">
        <f t="shared" si="23"/>
        <v>0.93700872635225141</v>
      </c>
      <c r="BA8">
        <f t="shared" si="24"/>
        <v>8.2081964428457219</v>
      </c>
      <c r="BB8">
        <f t="shared" si="25"/>
        <v>1054.0309999999999</v>
      </c>
      <c r="BC8">
        <f t="shared" si="26"/>
        <v>102578.86329841828</v>
      </c>
      <c r="BD8">
        <f t="shared" si="27"/>
        <v>47900.357875020811</v>
      </c>
    </row>
    <row r="9" spans="1:56" x14ac:dyDescent="0.3">
      <c r="A9" t="s">
        <v>61</v>
      </c>
      <c r="B9">
        <v>41.709000000000003</v>
      </c>
      <c r="C9">
        <v>371.85700000000003</v>
      </c>
      <c r="D9">
        <v>2.5099999999999998</v>
      </c>
      <c r="E9">
        <v>80.77</v>
      </c>
      <c r="F9">
        <v>47.555999999999997</v>
      </c>
      <c r="G9">
        <v>28.48</v>
      </c>
      <c r="H9">
        <f t="shared" si="0"/>
        <v>30034.889890000002</v>
      </c>
      <c r="I9">
        <f t="shared" si="1"/>
        <v>12350.858398</v>
      </c>
      <c r="J9">
        <f t="shared" si="2"/>
        <v>0.82317269428838946</v>
      </c>
      <c r="K9">
        <f t="shared" si="3"/>
        <v>2.0661634626638574</v>
      </c>
      <c r="L9">
        <f t="shared" si="4"/>
        <v>306.10252857999768</v>
      </c>
      <c r="M9">
        <f t="shared" si="5"/>
        <v>24723.90123340641</v>
      </c>
      <c r="N9">
        <f t="shared" si="6"/>
        <v>10166.889384256041</v>
      </c>
      <c r="O9" t="s">
        <v>62</v>
      </c>
      <c r="P9">
        <v>51.936999999999998</v>
      </c>
      <c r="Q9">
        <v>1240.607</v>
      </c>
      <c r="R9">
        <v>9.08</v>
      </c>
      <c r="S9">
        <v>82.501999999999995</v>
      </c>
      <c r="T9">
        <v>52.869</v>
      </c>
      <c r="U9">
        <v>23.09</v>
      </c>
      <c r="V9">
        <f t="shared" si="7"/>
        <v>102352.558714</v>
      </c>
      <c r="W9">
        <f t="shared" si="8"/>
        <v>36762.90723099999</v>
      </c>
      <c r="X9">
        <f t="shared" si="9"/>
        <v>1.015329507723401</v>
      </c>
      <c r="Y9">
        <f t="shared" si="10"/>
        <v>9.2191919301284813</v>
      </c>
      <c r="Z9">
        <f t="shared" si="11"/>
        <v>1259.6248945882053</v>
      </c>
      <c r="AA9">
        <f t="shared" si="12"/>
        <v>103921.57305331613</v>
      </c>
      <c r="AB9">
        <f t="shared" si="13"/>
        <v>37326.464501332281</v>
      </c>
      <c r="AC9" t="s">
        <v>63</v>
      </c>
      <c r="AD9">
        <v>42.418999999999997</v>
      </c>
      <c r="AE9">
        <v>507.58100000000002</v>
      </c>
      <c r="AF9">
        <v>5.97</v>
      </c>
      <c r="AG9">
        <v>88.828000000000003</v>
      </c>
      <c r="AH9">
        <v>51.904000000000003</v>
      </c>
      <c r="AI9">
        <v>19.64</v>
      </c>
      <c r="AJ9">
        <f t="shared" si="14"/>
        <v>45087.405068</v>
      </c>
      <c r="AK9">
        <f t="shared" si="15"/>
        <v>18741.920844</v>
      </c>
      <c r="AL9">
        <f t="shared" si="16"/>
        <v>1.1936842328581125</v>
      </c>
      <c r="AM9">
        <f t="shared" si="17"/>
        <v>7.1262948701629316</v>
      </c>
      <c r="AN9">
        <f t="shared" si="18"/>
        <v>605.89143659835361</v>
      </c>
      <c r="AO9">
        <f t="shared" si="19"/>
        <v>53820.124530158559</v>
      </c>
      <c r="AP9">
        <f t="shared" si="20"/>
        <v>22371.93540495761</v>
      </c>
      <c r="AQ9" t="s">
        <v>64</v>
      </c>
      <c r="AR9">
        <v>50.061999999999998</v>
      </c>
      <c r="AS9">
        <v>906.36099999999999</v>
      </c>
      <c r="AT9">
        <v>8.08</v>
      </c>
      <c r="AU9">
        <v>76.248000000000005</v>
      </c>
      <c r="AV9">
        <v>53.247999999999998</v>
      </c>
      <c r="AW9">
        <v>26.22</v>
      </c>
      <c r="AX9">
        <f t="shared" si="21"/>
        <v>69108.213528000007</v>
      </c>
      <c r="AY9">
        <f t="shared" si="22"/>
        <v>20846.303000000007</v>
      </c>
      <c r="AZ9">
        <f t="shared" si="23"/>
        <v>0.89412503178235436</v>
      </c>
      <c r="BA9">
        <f t="shared" si="24"/>
        <v>7.2245302568014234</v>
      </c>
      <c r="BB9">
        <f t="shared" si="25"/>
        <v>906.36099999999999</v>
      </c>
      <c r="BC9">
        <f t="shared" si="26"/>
        <v>61791.38361714474</v>
      </c>
      <c r="BD9">
        <f t="shared" si="27"/>
        <v>18639.201332419594</v>
      </c>
    </row>
    <row r="10" spans="1:56" x14ac:dyDescent="0.3">
      <c r="A10" t="s">
        <v>65</v>
      </c>
      <c r="B10">
        <v>37.427999999999997</v>
      </c>
      <c r="C10">
        <v>447.44799999999998</v>
      </c>
      <c r="D10">
        <v>3.47</v>
      </c>
      <c r="E10">
        <v>95.991</v>
      </c>
      <c r="F10">
        <v>41.664999999999999</v>
      </c>
      <c r="G10">
        <v>25.2</v>
      </c>
      <c r="H10">
        <f t="shared" si="0"/>
        <v>42950.980967999996</v>
      </c>
      <c r="I10">
        <f t="shared" si="1"/>
        <v>24308.060047999999</v>
      </c>
      <c r="J10">
        <f t="shared" si="2"/>
        <v>0.93031580687830684</v>
      </c>
      <c r="K10">
        <f t="shared" si="3"/>
        <v>3.228195849867725</v>
      </c>
      <c r="L10">
        <f t="shared" si="4"/>
        <v>416.26794715608463</v>
      </c>
      <c r="M10">
        <f t="shared" si="5"/>
        <v>39957.976515459719</v>
      </c>
      <c r="N10">
        <f t="shared" si="6"/>
        <v>22614.172497201453</v>
      </c>
      <c r="O10" t="s">
        <v>66</v>
      </c>
      <c r="P10">
        <v>64.531000000000006</v>
      </c>
      <c r="Q10">
        <v>1368.232</v>
      </c>
      <c r="R10">
        <v>8.6</v>
      </c>
      <c r="S10">
        <v>86.085999999999999</v>
      </c>
      <c r="T10">
        <v>59.567999999999998</v>
      </c>
      <c r="U10">
        <v>30.58</v>
      </c>
      <c r="V10">
        <f t="shared" si="7"/>
        <v>117785.61995199999</v>
      </c>
      <c r="W10">
        <f t="shared" si="8"/>
        <v>36282.776175999999</v>
      </c>
      <c r="X10">
        <f t="shared" si="9"/>
        <v>0.76664350337911491</v>
      </c>
      <c r="Y10">
        <f t="shared" si="10"/>
        <v>6.5931341290603882</v>
      </c>
      <c r="Z10">
        <f t="shared" si="11"/>
        <v>1048.9461739154131</v>
      </c>
      <c r="AA10">
        <f t="shared" si="12"/>
        <v>90299.580327682255</v>
      </c>
      <c r="AB10">
        <f t="shared" si="13"/>
        <v>27815.954639888925</v>
      </c>
      <c r="AC10" t="s">
        <v>67</v>
      </c>
      <c r="AD10">
        <v>65.277000000000001</v>
      </c>
      <c r="AE10">
        <v>592.16</v>
      </c>
      <c r="AF10">
        <v>5.92</v>
      </c>
      <c r="AG10">
        <v>113.027</v>
      </c>
      <c r="AH10">
        <v>69.688000000000002</v>
      </c>
      <c r="AI10">
        <v>17.170000000000002</v>
      </c>
      <c r="AJ10">
        <f t="shared" si="14"/>
        <v>66930.068319999991</v>
      </c>
      <c r="AK10">
        <f t="shared" si="15"/>
        <v>25663.622239999997</v>
      </c>
      <c r="AL10">
        <f t="shared" si="16"/>
        <v>1.365402349058435</v>
      </c>
      <c r="AM10">
        <f t="shared" si="17"/>
        <v>8.0831819064259349</v>
      </c>
      <c r="AN10">
        <f t="shared" si="18"/>
        <v>808.53665501844284</v>
      </c>
      <c r="AO10">
        <f t="shared" si="19"/>
        <v>91386.47250676954</v>
      </c>
      <c r="AP10">
        <f t="shared" si="20"/>
        <v>35041.170091844295</v>
      </c>
      <c r="AQ10" t="s">
        <v>58</v>
      </c>
      <c r="AR10">
        <v>42.142000000000003</v>
      </c>
      <c r="AS10">
        <v>1215.607</v>
      </c>
      <c r="AT10">
        <v>9.24</v>
      </c>
      <c r="AU10">
        <v>72.584000000000003</v>
      </c>
      <c r="AV10">
        <v>45.497999999999998</v>
      </c>
      <c r="AW10">
        <v>30.61</v>
      </c>
      <c r="AX10">
        <f t="shared" si="21"/>
        <v>88233.618488000007</v>
      </c>
      <c r="AY10">
        <f t="shared" si="22"/>
        <v>32925.931202000007</v>
      </c>
      <c r="AZ10">
        <f t="shared" si="23"/>
        <v>0.76589213764564956</v>
      </c>
      <c r="BA10">
        <f t="shared" si="24"/>
        <v>7.0768433518458025</v>
      </c>
      <c r="BB10">
        <f t="shared" si="25"/>
        <v>1215.607</v>
      </c>
      <c r="BC10">
        <f t="shared" si="26"/>
        <v>67577.43467598503</v>
      </c>
      <c r="BD10">
        <f t="shared" si="27"/>
        <v>25217.711832273377</v>
      </c>
    </row>
    <row r="13" spans="1:56" x14ac:dyDescent="0.3">
      <c r="A13" s="1" t="s">
        <v>68</v>
      </c>
      <c r="B13" s="1" t="s">
        <v>7</v>
      </c>
      <c r="O13" s="1" t="s">
        <v>68</v>
      </c>
      <c r="P13" s="1"/>
      <c r="AC13" s="1" t="s">
        <v>68</v>
      </c>
      <c r="AD13" s="1"/>
      <c r="AQ13" s="1" t="s">
        <v>68</v>
      </c>
      <c r="AR13" s="1"/>
    </row>
    <row r="14" spans="1:56" x14ac:dyDescent="0.3">
      <c r="A14" t="s">
        <v>33</v>
      </c>
      <c r="B14">
        <v>53.895000000000003</v>
      </c>
      <c r="C14">
        <v>282.50700000000001</v>
      </c>
      <c r="D14">
        <v>2.94</v>
      </c>
      <c r="E14">
        <v>144.65700000000001</v>
      </c>
      <c r="F14">
        <v>65.281999999999996</v>
      </c>
      <c r="G14">
        <v>18.350000000000001</v>
      </c>
      <c r="H14">
        <f t="shared" si="0"/>
        <v>40866.615099000002</v>
      </c>
      <c r="I14">
        <f t="shared" si="1"/>
        <v>22423.993125000005</v>
      </c>
      <c r="J14">
        <f t="shared" si="2"/>
        <v>1.2775999091734784</v>
      </c>
      <c r="K14">
        <f t="shared" si="3"/>
        <v>3.7561437329700267</v>
      </c>
      <c r="L14">
        <f t="shared" si="4"/>
        <v>360.93091754087186</v>
      </c>
      <c r="M14">
        <f t="shared" si="5"/>
        <v>52211.183738709908</v>
      </c>
      <c r="N14">
        <f t="shared" si="6"/>
        <v>28648.89157980671</v>
      </c>
      <c r="O14" t="s">
        <v>50</v>
      </c>
      <c r="P14">
        <v>76.721000000000004</v>
      </c>
      <c r="Q14">
        <v>1955.5840000000001</v>
      </c>
      <c r="R14">
        <v>11.14</v>
      </c>
      <c r="S14">
        <v>126.991</v>
      </c>
      <c r="T14">
        <v>83.141999999999996</v>
      </c>
      <c r="U14">
        <v>28.48</v>
      </c>
      <c r="V14">
        <f t="shared" si="7"/>
        <v>248341.567744</v>
      </c>
      <c r="W14">
        <f t="shared" si="8"/>
        <v>85750.402816000016</v>
      </c>
      <c r="X14">
        <f t="shared" si="9"/>
        <v>0.82317269428838946</v>
      </c>
      <c r="Y14">
        <f t="shared" si="10"/>
        <v>9.1701438143726595</v>
      </c>
      <c r="Z14">
        <f t="shared" si="11"/>
        <v>1609.7833501872658</v>
      </c>
      <c r="AA14">
        <f t="shared" si="12"/>
        <v>204427.99742363108</v>
      </c>
      <c r="AB14">
        <f t="shared" si="13"/>
        <v>70587.390122361438</v>
      </c>
      <c r="AC14" t="s">
        <v>54</v>
      </c>
      <c r="AD14">
        <v>63.542000000000002</v>
      </c>
      <c r="AE14">
        <v>519.41600000000005</v>
      </c>
      <c r="AF14">
        <v>3.89</v>
      </c>
      <c r="AG14">
        <v>148.185</v>
      </c>
      <c r="AH14">
        <v>63.884999999999998</v>
      </c>
      <c r="AI14">
        <v>20.59</v>
      </c>
      <c r="AJ14">
        <f t="shared" si="14"/>
        <v>76969.659960000005</v>
      </c>
      <c r="AK14">
        <f t="shared" si="15"/>
        <v>43786.768800000013</v>
      </c>
      <c r="AL14">
        <f t="shared" si="16"/>
        <v>1.1386089525659704</v>
      </c>
      <c r="AM14">
        <f t="shared" si="17"/>
        <v>4.4291888254816252</v>
      </c>
      <c r="AN14">
        <f t="shared" si="18"/>
        <v>591.41170770600615</v>
      </c>
      <c r="AO14">
        <f t="shared" si="19"/>
        <v>87638.34390641452</v>
      </c>
      <c r="AP14">
        <f t="shared" si="20"/>
        <v>49856.006959616323</v>
      </c>
      <c r="AQ14" t="s">
        <v>58</v>
      </c>
      <c r="AR14">
        <v>47.692</v>
      </c>
      <c r="AS14">
        <v>575.92499999999995</v>
      </c>
      <c r="AT14">
        <v>8.0399999999999991</v>
      </c>
      <c r="AU14">
        <v>84.825000000000003</v>
      </c>
      <c r="AV14">
        <v>48.363999999999997</v>
      </c>
      <c r="AW14">
        <v>14.62</v>
      </c>
      <c r="AX14">
        <f t="shared" si="21"/>
        <v>48852.838124999995</v>
      </c>
      <c r="AY14">
        <f t="shared" si="22"/>
        <v>20998.801425000001</v>
      </c>
      <c r="AZ14">
        <f t="shared" si="23"/>
        <v>1.6035539215686274</v>
      </c>
      <c r="BA14">
        <f t="shared" si="24"/>
        <v>12.892573529411763</v>
      </c>
      <c r="BB14">
        <f t="shared" si="25"/>
        <v>575.92499999999995</v>
      </c>
      <c r="BC14">
        <f t="shared" si="26"/>
        <v>78338.160155101097</v>
      </c>
      <c r="BD14">
        <f t="shared" si="27"/>
        <v>33672.710373299633</v>
      </c>
    </row>
    <row r="15" spans="1:56" x14ac:dyDescent="0.3">
      <c r="A15" t="s">
        <v>61</v>
      </c>
      <c r="B15">
        <v>45.64</v>
      </c>
      <c r="C15">
        <v>211.05799999999999</v>
      </c>
      <c r="D15">
        <v>2.72</v>
      </c>
      <c r="E15">
        <v>135.01</v>
      </c>
      <c r="F15">
        <v>58.25</v>
      </c>
      <c r="G15">
        <v>18.75</v>
      </c>
      <c r="H15">
        <f t="shared" si="0"/>
        <v>28494.940579999999</v>
      </c>
      <c r="I15">
        <f t="shared" si="1"/>
        <v>16200.812079999998</v>
      </c>
      <c r="J15">
        <f t="shared" si="2"/>
        <v>1.2503444444444443</v>
      </c>
      <c r="K15">
        <f t="shared" si="3"/>
        <v>3.4009368888888885</v>
      </c>
      <c r="L15">
        <f t="shared" si="4"/>
        <v>263.8951977555555</v>
      </c>
      <c r="M15">
        <f t="shared" si="5"/>
        <v>35628.490648977546</v>
      </c>
      <c r="N15">
        <f t="shared" si="6"/>
        <v>20256.59537971644</v>
      </c>
      <c r="O15" t="s">
        <v>53</v>
      </c>
      <c r="P15">
        <v>78.203000000000003</v>
      </c>
      <c r="Q15">
        <v>1028.624</v>
      </c>
      <c r="R15">
        <v>7.66</v>
      </c>
      <c r="S15">
        <v>117.843</v>
      </c>
      <c r="T15">
        <v>73.168000000000006</v>
      </c>
      <c r="U15">
        <v>17.440000000000001</v>
      </c>
      <c r="V15">
        <f t="shared" si="7"/>
        <v>121216.138032</v>
      </c>
      <c r="W15">
        <f t="shared" si="8"/>
        <v>45953.777199999997</v>
      </c>
      <c r="X15">
        <f t="shared" si="9"/>
        <v>1.3442636659021405</v>
      </c>
      <c r="Y15">
        <f t="shared" si="10"/>
        <v>10.297059680810397</v>
      </c>
      <c r="Z15">
        <f t="shared" si="11"/>
        <v>1382.7418690749234</v>
      </c>
      <c r="AA15">
        <f t="shared" si="12"/>
        <v>162946.45007739621</v>
      </c>
      <c r="AB15">
        <f t="shared" si="13"/>
        <v>61773.993000922201</v>
      </c>
      <c r="AC15" t="s">
        <v>57</v>
      </c>
      <c r="AD15">
        <v>64.415000000000006</v>
      </c>
      <c r="AE15">
        <v>541.79</v>
      </c>
      <c r="AF15">
        <v>5.97</v>
      </c>
      <c r="AG15">
        <v>142.17599999999999</v>
      </c>
      <c r="AH15">
        <v>65.641999999999996</v>
      </c>
      <c r="AI15">
        <v>17.78</v>
      </c>
      <c r="AJ15">
        <f t="shared" si="14"/>
        <v>77029.535039999988</v>
      </c>
      <c r="AK15">
        <f t="shared" si="15"/>
        <v>41465.355859999996</v>
      </c>
      <c r="AL15">
        <f t="shared" si="16"/>
        <v>1.3185578365204347</v>
      </c>
      <c r="AM15">
        <f t="shared" si="17"/>
        <v>7.8717902840269947</v>
      </c>
      <c r="AN15">
        <f t="shared" si="18"/>
        <v>714.38145024840628</v>
      </c>
      <c r="AO15">
        <f t="shared" si="19"/>
        <v>101567.8970705174</v>
      </c>
      <c r="AP15">
        <f t="shared" si="20"/>
        <v>54674.469913311521</v>
      </c>
      <c r="AQ15" t="s">
        <v>69</v>
      </c>
      <c r="AR15">
        <v>52.771000000000001</v>
      </c>
      <c r="AS15">
        <v>814.053</v>
      </c>
      <c r="AT15">
        <v>8.09</v>
      </c>
      <c r="AU15">
        <v>146.48500000000001</v>
      </c>
      <c r="AV15">
        <v>62.9</v>
      </c>
      <c r="AW15">
        <v>18.8</v>
      </c>
      <c r="AX15">
        <f t="shared" si="21"/>
        <v>119246.55370500001</v>
      </c>
      <c r="AY15">
        <f t="shared" si="22"/>
        <v>68042.620005000004</v>
      </c>
      <c r="AZ15">
        <f t="shared" si="23"/>
        <v>1.2470190602836877</v>
      </c>
      <c r="BA15">
        <f t="shared" si="24"/>
        <v>10.088384197695033</v>
      </c>
      <c r="BB15">
        <f t="shared" si="25"/>
        <v>814.053</v>
      </c>
      <c r="BC15">
        <f t="shared" si="26"/>
        <v>148702.72534327742</v>
      </c>
      <c r="BD15">
        <f t="shared" si="27"/>
        <v>84850.444057875153</v>
      </c>
    </row>
    <row r="16" spans="1:56" x14ac:dyDescent="0.3">
      <c r="A16" t="s">
        <v>70</v>
      </c>
      <c r="B16">
        <v>47.360999999999997</v>
      </c>
      <c r="C16">
        <v>406.39800000000002</v>
      </c>
      <c r="D16">
        <v>4.2</v>
      </c>
      <c r="E16">
        <v>131.886</v>
      </c>
      <c r="F16">
        <v>54.286999999999999</v>
      </c>
      <c r="G16">
        <v>22.9</v>
      </c>
      <c r="H16">
        <f t="shared" si="0"/>
        <v>53598.206628</v>
      </c>
      <c r="I16">
        <f t="shared" si="1"/>
        <v>31536.078401999999</v>
      </c>
      <c r="J16">
        <f t="shared" si="2"/>
        <v>1.0237536390101891</v>
      </c>
      <c r="K16">
        <f t="shared" si="3"/>
        <v>4.2997652838427944</v>
      </c>
      <c r="L16">
        <f t="shared" si="4"/>
        <v>416.05143138646287</v>
      </c>
      <c r="M16">
        <f t="shared" si="5"/>
        <v>54871.359079835034</v>
      </c>
      <c r="N16">
        <f t="shared" si="6"/>
        <v>32285.175024158129</v>
      </c>
      <c r="O16" t="s">
        <v>62</v>
      </c>
      <c r="P16">
        <v>34.534999999999997</v>
      </c>
      <c r="Q16">
        <v>721.67200000000003</v>
      </c>
      <c r="R16">
        <v>4.2699999999999996</v>
      </c>
      <c r="S16">
        <v>80.12</v>
      </c>
      <c r="T16">
        <v>41.579000000000001</v>
      </c>
      <c r="U16">
        <v>23.47</v>
      </c>
      <c r="V16">
        <f t="shared" si="7"/>
        <v>57820.360640000006</v>
      </c>
      <c r="W16">
        <f t="shared" si="8"/>
        <v>27813.960552000004</v>
      </c>
      <c r="X16">
        <f t="shared" si="9"/>
        <v>0.99889042749609425</v>
      </c>
      <c r="Y16">
        <f t="shared" si="10"/>
        <v>4.2652621254083218</v>
      </c>
      <c r="Z16">
        <f t="shared" si="11"/>
        <v>720.87125259196137</v>
      </c>
      <c r="AA16">
        <f t="shared" si="12"/>
        <v>57756.204757667947</v>
      </c>
      <c r="AB16">
        <f t="shared" si="13"/>
        <v>27783.098946146787</v>
      </c>
      <c r="AC16" t="s">
        <v>71</v>
      </c>
      <c r="AD16">
        <v>60.414999999999999</v>
      </c>
      <c r="AE16">
        <v>659.87400000000002</v>
      </c>
      <c r="AF16">
        <v>7.23</v>
      </c>
      <c r="AG16">
        <v>111.259</v>
      </c>
      <c r="AH16">
        <v>58.451999999999998</v>
      </c>
      <c r="AI16">
        <v>14.7</v>
      </c>
      <c r="AJ16">
        <f t="shared" si="14"/>
        <v>73416.92136600001</v>
      </c>
      <c r="AK16">
        <f t="shared" si="15"/>
        <v>34845.966318000006</v>
      </c>
      <c r="AL16">
        <f t="shared" si="16"/>
        <v>1.5948270975056689</v>
      </c>
      <c r="AM16">
        <f t="shared" si="17"/>
        <v>11.530599914965986</v>
      </c>
      <c r="AN16">
        <f t="shared" si="18"/>
        <v>1052.3849361394557</v>
      </c>
      <c r="AO16">
        <f t="shared" si="19"/>
        <v>117087.29560993973</v>
      </c>
      <c r="AP16">
        <f t="shared" si="20"/>
        <v>55573.29132271625</v>
      </c>
      <c r="AQ16" t="s">
        <v>72</v>
      </c>
      <c r="AR16">
        <v>53.253</v>
      </c>
      <c r="AS16">
        <v>835.35500000000002</v>
      </c>
      <c r="AT16">
        <v>7.5</v>
      </c>
      <c r="AU16">
        <v>119.67</v>
      </c>
      <c r="AV16">
        <v>55.152000000000001</v>
      </c>
      <c r="AW16">
        <v>18.89</v>
      </c>
      <c r="AX16">
        <f t="shared" si="21"/>
        <v>99966.932849999997</v>
      </c>
      <c r="AY16">
        <f t="shared" si="22"/>
        <v>53895.43389</v>
      </c>
      <c r="AZ16">
        <f t="shared" si="23"/>
        <v>1.241077730721722</v>
      </c>
      <c r="BA16">
        <f t="shared" si="24"/>
        <v>9.3080829804129159</v>
      </c>
      <c r="BB16">
        <f t="shared" si="25"/>
        <v>835.35500000000002</v>
      </c>
      <c r="BC16">
        <f t="shared" si="26"/>
        <v>124066.73416868877</v>
      </c>
      <c r="BD16">
        <f t="shared" si="27"/>
        <v>66888.422788463795</v>
      </c>
    </row>
    <row r="19" spans="1:56" x14ac:dyDescent="0.3">
      <c r="A19" s="1" t="s">
        <v>73</v>
      </c>
      <c r="B19" s="1"/>
      <c r="O19" s="1" t="s">
        <v>73</v>
      </c>
      <c r="P19" s="1"/>
      <c r="AC19" s="1" t="s">
        <v>73</v>
      </c>
      <c r="AD19" s="1"/>
      <c r="AQ19" s="1" t="s">
        <v>73</v>
      </c>
      <c r="AR19" s="1"/>
    </row>
    <row r="20" spans="1:56" x14ac:dyDescent="0.3">
      <c r="A20" t="s">
        <v>29</v>
      </c>
      <c r="B20">
        <v>54.64</v>
      </c>
      <c r="C20">
        <v>375.70299999999997</v>
      </c>
      <c r="D20">
        <v>4.42</v>
      </c>
      <c r="E20">
        <v>67.75</v>
      </c>
      <c r="F20">
        <v>54.447000000000003</v>
      </c>
      <c r="G20">
        <v>15.01</v>
      </c>
      <c r="H20">
        <f t="shared" si="0"/>
        <v>25453.878249999998</v>
      </c>
      <c r="I20">
        <f t="shared" si="1"/>
        <v>4997.9770089999984</v>
      </c>
      <c r="J20">
        <f t="shared" si="2"/>
        <v>1.5618892960248723</v>
      </c>
      <c r="K20">
        <f t="shared" si="3"/>
        <v>6.9035506884299354</v>
      </c>
      <c r="L20">
        <f t="shared" si="4"/>
        <v>586.80649418443249</v>
      </c>
      <c r="M20">
        <f t="shared" si="5"/>
        <v>39756.139980995307</v>
      </c>
      <c r="N20">
        <f t="shared" si="6"/>
        <v>7806.2867921355037</v>
      </c>
      <c r="O20" t="s">
        <v>74</v>
      </c>
      <c r="P20">
        <v>52.927999999999997</v>
      </c>
      <c r="Q20">
        <v>2186.5010000000002</v>
      </c>
      <c r="R20">
        <v>13.39</v>
      </c>
      <c r="S20">
        <v>79.23</v>
      </c>
      <c r="T20">
        <v>63.381999999999998</v>
      </c>
      <c r="U20">
        <v>31.18</v>
      </c>
      <c r="V20">
        <f t="shared" si="7"/>
        <v>173236.47423000002</v>
      </c>
      <c r="W20">
        <f t="shared" si="8"/>
        <v>34651.667848000019</v>
      </c>
      <c r="X20">
        <f t="shared" si="9"/>
        <v>0.75189090228779121</v>
      </c>
      <c r="Y20">
        <f t="shared" si="10"/>
        <v>10.067819181633524</v>
      </c>
      <c r="Z20">
        <f t="shared" si="11"/>
        <v>1644.0102097431579</v>
      </c>
      <c r="AA20">
        <f t="shared" si="12"/>
        <v>130254.92891795041</v>
      </c>
      <c r="AB20">
        <f t="shared" si="13"/>
        <v>26054.273804009579</v>
      </c>
      <c r="AC20" t="s">
        <v>57</v>
      </c>
      <c r="AD20">
        <v>38.917000000000002</v>
      </c>
      <c r="AE20">
        <v>355.10399999999998</v>
      </c>
      <c r="AF20">
        <v>3.58</v>
      </c>
      <c r="AG20">
        <v>67.881</v>
      </c>
      <c r="AH20">
        <v>38.597000000000001</v>
      </c>
      <c r="AI20">
        <v>15.43</v>
      </c>
      <c r="AJ20">
        <f t="shared" si="14"/>
        <v>24104.814623999999</v>
      </c>
      <c r="AK20">
        <f t="shared" si="15"/>
        <v>10398.865535999999</v>
      </c>
      <c r="AL20">
        <f t="shared" si="16"/>
        <v>1.5193751350183624</v>
      </c>
      <c r="AM20">
        <f t="shared" si="17"/>
        <v>5.4393629833657373</v>
      </c>
      <c r="AN20">
        <f t="shared" si="18"/>
        <v>539.53618794556053</v>
      </c>
      <c r="AO20">
        <f t="shared" si="19"/>
        <v>36624.255973932595</v>
      </c>
      <c r="AP20">
        <f t="shared" si="20"/>
        <v>15799.777727797795</v>
      </c>
      <c r="AQ20" t="s">
        <v>75</v>
      </c>
      <c r="AR20">
        <v>57.533999999999999</v>
      </c>
      <c r="AS20">
        <v>1850.037</v>
      </c>
      <c r="AT20">
        <v>14.07</v>
      </c>
      <c r="AU20">
        <v>86.549000000000007</v>
      </c>
      <c r="AV20">
        <v>55.978000000000002</v>
      </c>
      <c r="AW20">
        <v>23.62</v>
      </c>
      <c r="AX20">
        <f t="shared" si="21"/>
        <v>160118.85231300001</v>
      </c>
      <c r="AY20">
        <f t="shared" si="22"/>
        <v>56557.481127000014</v>
      </c>
      <c r="AZ20">
        <f t="shared" si="23"/>
        <v>0.99254692351114859</v>
      </c>
      <c r="BA20">
        <f t="shared" si="24"/>
        <v>13.965135213801862</v>
      </c>
      <c r="BB20">
        <f t="shared" si="25"/>
        <v>1850.037</v>
      </c>
      <c r="BC20">
        <f t="shared" si="26"/>
        <v>158925.47425940412</v>
      </c>
      <c r="BD20">
        <f t="shared" si="27"/>
        <v>56135.953894143713</v>
      </c>
    </row>
    <row r="21" spans="1:56" x14ac:dyDescent="0.3">
      <c r="A21" t="s">
        <v>31</v>
      </c>
      <c r="B21">
        <v>43.889000000000003</v>
      </c>
      <c r="C21">
        <v>742.97299999999996</v>
      </c>
      <c r="D21">
        <v>5.5</v>
      </c>
      <c r="E21">
        <v>58.34</v>
      </c>
      <c r="F21">
        <v>40.343000000000004</v>
      </c>
      <c r="G21">
        <v>26.95</v>
      </c>
      <c r="H21">
        <f t="shared" si="0"/>
        <v>43345.044820000003</v>
      </c>
      <c r="I21">
        <f t="shared" si="1"/>
        <v>13371.285081</v>
      </c>
      <c r="J21">
        <f t="shared" si="2"/>
        <v>0.86990568954854663</v>
      </c>
      <c r="K21">
        <f t="shared" si="3"/>
        <v>4.7844812925170066</v>
      </c>
      <c r="L21">
        <f t="shared" si="4"/>
        <v>646.31643988095232</v>
      </c>
      <c r="M21">
        <f t="shared" si="5"/>
        <v>37706.101102654764</v>
      </c>
      <c r="N21">
        <f t="shared" si="6"/>
        <v>11631.756968537498</v>
      </c>
      <c r="O21" t="s">
        <v>76</v>
      </c>
      <c r="P21">
        <v>53.271000000000001</v>
      </c>
      <c r="Q21">
        <v>2256.25</v>
      </c>
      <c r="R21">
        <v>13.27</v>
      </c>
      <c r="S21">
        <v>70.418000000000006</v>
      </c>
      <c r="T21">
        <v>57.363999999999997</v>
      </c>
      <c r="U21">
        <v>35.85</v>
      </c>
      <c r="V21">
        <f t="shared" si="7"/>
        <v>158880.61250000002</v>
      </c>
      <c r="W21">
        <f t="shared" si="8"/>
        <v>29453.08750000002</v>
      </c>
      <c r="X21">
        <f t="shared" si="9"/>
        <v>0.65394583914458382</v>
      </c>
      <c r="Y21">
        <f t="shared" si="10"/>
        <v>8.6778612854486266</v>
      </c>
      <c r="Z21">
        <f t="shared" si="11"/>
        <v>1475.4652995699673</v>
      </c>
      <c r="AA21">
        <f t="shared" si="12"/>
        <v>103899.31546511796</v>
      </c>
      <c r="AB21">
        <f t="shared" si="13"/>
        <v>19260.724020586364</v>
      </c>
      <c r="AC21" t="s">
        <v>63</v>
      </c>
      <c r="AD21">
        <v>46.670999999999999</v>
      </c>
      <c r="AE21">
        <v>632.101</v>
      </c>
      <c r="AF21">
        <v>5.59</v>
      </c>
      <c r="AG21">
        <v>86.268000000000001</v>
      </c>
      <c r="AH21">
        <v>46.040999999999997</v>
      </c>
      <c r="AI21">
        <v>20.16</v>
      </c>
      <c r="AJ21">
        <f t="shared" si="14"/>
        <v>54530.089068000001</v>
      </c>
      <c r="AK21">
        <f t="shared" si="15"/>
        <v>25427.526927000003</v>
      </c>
      <c r="AL21">
        <f t="shared" si="16"/>
        <v>1.1628947585978835</v>
      </c>
      <c r="AM21">
        <f t="shared" si="17"/>
        <v>6.5005817005621687</v>
      </c>
      <c r="AN21">
        <f t="shared" si="18"/>
        <v>735.06693980448074</v>
      </c>
      <c r="AO21">
        <f t="shared" si="19"/>
        <v>63412.754763052944</v>
      </c>
      <c r="AP21">
        <f t="shared" si="20"/>
        <v>29569.537787514852</v>
      </c>
      <c r="AQ21" t="s">
        <v>77</v>
      </c>
      <c r="AR21">
        <v>54.453000000000003</v>
      </c>
      <c r="AS21">
        <v>1312.13</v>
      </c>
      <c r="AT21">
        <v>10.67</v>
      </c>
      <c r="AU21">
        <v>90.525000000000006</v>
      </c>
      <c r="AV21">
        <v>54.031999999999996</v>
      </c>
      <c r="AW21">
        <v>22.93</v>
      </c>
      <c r="AX21">
        <f t="shared" si="21"/>
        <v>118780.56825000001</v>
      </c>
      <c r="AY21">
        <f t="shared" si="22"/>
        <v>47883.560090000014</v>
      </c>
      <c r="AZ21">
        <f t="shared" si="23"/>
        <v>1.0224142317197267</v>
      </c>
      <c r="BA21">
        <f t="shared" si="24"/>
        <v>10.909159852449484</v>
      </c>
      <c r="BB21">
        <f t="shared" si="25"/>
        <v>1312.13</v>
      </c>
      <c r="BC21">
        <f t="shared" si="26"/>
        <v>121442.94343055632</v>
      </c>
      <c r="BD21">
        <f t="shared" si="27"/>
        <v>48956.833301422732</v>
      </c>
    </row>
    <row r="22" spans="1:56" x14ac:dyDescent="0.3">
      <c r="A22" t="s">
        <v>33</v>
      </c>
      <c r="B22">
        <v>32.146000000000001</v>
      </c>
      <c r="C22">
        <v>678.476</v>
      </c>
      <c r="D22">
        <v>5</v>
      </c>
      <c r="E22">
        <v>89.063999999999993</v>
      </c>
      <c r="F22">
        <v>36.447000000000003</v>
      </c>
      <c r="G22">
        <v>26.37</v>
      </c>
      <c r="H22">
        <f t="shared" si="0"/>
        <v>60427.786463999997</v>
      </c>
      <c r="I22">
        <f t="shared" si="1"/>
        <v>35699.371691999993</v>
      </c>
      <c r="J22">
        <f t="shared" si="2"/>
        <v>0.88903899633421801</v>
      </c>
      <c r="K22">
        <f t="shared" si="3"/>
        <v>4.4451949816710901</v>
      </c>
      <c r="L22">
        <f t="shared" si="4"/>
        <v>603.19162207685486</v>
      </c>
      <c r="M22">
        <f t="shared" si="5"/>
        <v>53722.658628653</v>
      </c>
      <c r="N22">
        <f t="shared" si="6"/>
        <v>31738.133578817869</v>
      </c>
      <c r="O22" t="s">
        <v>78</v>
      </c>
      <c r="P22">
        <v>48.478999999999999</v>
      </c>
      <c r="Q22">
        <v>994.71199999999999</v>
      </c>
      <c r="R22">
        <v>9.5500000000000007</v>
      </c>
      <c r="S22">
        <v>80.769000000000005</v>
      </c>
      <c r="T22">
        <v>43.935000000000002</v>
      </c>
      <c r="U22">
        <v>18.14</v>
      </c>
      <c r="V22">
        <f t="shared" si="7"/>
        <v>80341.893528000001</v>
      </c>
      <c r="W22">
        <f t="shared" si="8"/>
        <v>36639.221808000002</v>
      </c>
      <c r="X22">
        <f t="shared" si="9"/>
        <v>1.2923902058066885</v>
      </c>
      <c r="Y22">
        <f t="shared" si="10"/>
        <v>12.342326465453876</v>
      </c>
      <c r="Z22">
        <f t="shared" si="11"/>
        <v>1285.5560463983827</v>
      </c>
      <c r="AA22">
        <f t="shared" si="12"/>
        <v>103833.07631155098</v>
      </c>
      <c r="AB22">
        <f t="shared" si="13"/>
        <v>47352.171413038035</v>
      </c>
      <c r="AC22" t="s">
        <v>79</v>
      </c>
      <c r="AD22">
        <v>42.911999999999999</v>
      </c>
      <c r="AE22">
        <v>696.524</v>
      </c>
      <c r="AF22">
        <v>4.82</v>
      </c>
      <c r="AG22">
        <v>68.738</v>
      </c>
      <c r="AH22">
        <v>39.546999999999997</v>
      </c>
      <c r="AI22">
        <v>29.93</v>
      </c>
      <c r="AJ22">
        <f t="shared" si="14"/>
        <v>47877.666711999998</v>
      </c>
      <c r="AK22">
        <f t="shared" si="15"/>
        <v>20332.232084000003</v>
      </c>
      <c r="AL22">
        <f t="shared" si="16"/>
        <v>0.78329296135427096</v>
      </c>
      <c r="AM22">
        <f t="shared" si="17"/>
        <v>3.7754720737275864</v>
      </c>
      <c r="AN22">
        <f t="shared" si="18"/>
        <v>545.5823466143222</v>
      </c>
      <c r="AO22">
        <f t="shared" si="19"/>
        <v>37502.239341575281</v>
      </c>
      <c r="AP22">
        <f t="shared" si="20"/>
        <v>15926.094280018682</v>
      </c>
      <c r="AQ22" t="s">
        <v>80</v>
      </c>
      <c r="AR22">
        <v>45.246000000000002</v>
      </c>
      <c r="AS22">
        <v>1119.49</v>
      </c>
      <c r="AT22">
        <v>9.57</v>
      </c>
      <c r="AU22">
        <v>70.311999999999998</v>
      </c>
      <c r="AV22">
        <v>42.505000000000003</v>
      </c>
      <c r="AW22">
        <v>17.649999999999999</v>
      </c>
      <c r="AX22">
        <f t="shared" si="21"/>
        <v>78713.580879999994</v>
      </c>
      <c r="AY22">
        <f t="shared" si="22"/>
        <v>31129.658429999996</v>
      </c>
      <c r="AZ22">
        <f t="shared" si="23"/>
        <v>1.3282695939565627</v>
      </c>
      <c r="BA22">
        <f t="shared" si="24"/>
        <v>12.711540014164306</v>
      </c>
      <c r="BB22">
        <f t="shared" si="25"/>
        <v>1119.49</v>
      </c>
      <c r="BC22">
        <f t="shared" si="26"/>
        <v>104552.85611434466</v>
      </c>
      <c r="BD22">
        <f t="shared" si="27"/>
        <v>41348.578762822588</v>
      </c>
    </row>
    <row r="25" spans="1:56" x14ac:dyDescent="0.3">
      <c r="A25" t="s">
        <v>44</v>
      </c>
      <c r="B25">
        <f>AVERAGE(B2:B22)</f>
        <v>41.207500000000003</v>
      </c>
      <c r="C25">
        <f>AVERAGE(C2:C22)</f>
        <v>478.31341666666663</v>
      </c>
      <c r="D25">
        <f t="shared" ref="D25:BD25" si="28">AVERAGE(D2:D22)</f>
        <v>3.749166666666667</v>
      </c>
      <c r="E25">
        <f t="shared" si="28"/>
        <v>94.898666666666671</v>
      </c>
      <c r="F25">
        <f t="shared" si="28"/>
        <v>46.348166666666664</v>
      </c>
      <c r="G25">
        <f t="shared" si="28"/>
        <v>23.785833333333333</v>
      </c>
      <c r="H25">
        <f t="shared" si="28"/>
        <v>42874.764816249997</v>
      </c>
      <c r="I25">
        <f t="shared" si="28"/>
        <v>21895.79732058333</v>
      </c>
      <c r="J25">
        <f t="shared" si="28"/>
        <v>1.0253540295875776</v>
      </c>
      <c r="K25">
        <f t="shared" si="28"/>
        <v>3.8268663361087589</v>
      </c>
      <c r="L25">
        <f t="shared" si="28"/>
        <v>471.11350576979174</v>
      </c>
      <c r="M25">
        <f t="shared" si="28"/>
        <v>42920.245409735689</v>
      </c>
      <c r="N25">
        <f t="shared" si="28"/>
        <v>21799.768271861201</v>
      </c>
      <c r="P25">
        <f t="shared" si="28"/>
        <v>52.867916666666666</v>
      </c>
      <c r="Q25">
        <f t="shared" si="28"/>
        <v>1681.1175000000003</v>
      </c>
      <c r="R25">
        <f t="shared" si="28"/>
        <v>10.92</v>
      </c>
      <c r="S25">
        <f t="shared" si="28"/>
        <v>81.44250000000001</v>
      </c>
      <c r="T25">
        <f t="shared" si="28"/>
        <v>54.08891666666667</v>
      </c>
      <c r="U25">
        <f t="shared" si="28"/>
        <v>26.503333333333334</v>
      </c>
      <c r="V25">
        <f t="shared" si="28"/>
        <v>132433.25840891668</v>
      </c>
      <c r="W25">
        <f t="shared" si="28"/>
        <v>40944.516439666666</v>
      </c>
      <c r="X25">
        <f t="shared" si="28"/>
        <v>0.92858728478957275</v>
      </c>
      <c r="Y25">
        <f t="shared" si="28"/>
        <v>9.6502190800221488</v>
      </c>
      <c r="Z25">
        <f t="shared" si="28"/>
        <v>1444.6311593621665</v>
      </c>
      <c r="AA25">
        <f t="shared" si="28"/>
        <v>116077.50575270971</v>
      </c>
      <c r="AB25">
        <f t="shared" si="28"/>
        <v>37547.408624574186</v>
      </c>
      <c r="AD25">
        <f t="shared" si="28"/>
        <v>48.070000000000014</v>
      </c>
      <c r="AE25">
        <f t="shared" si="28"/>
        <v>657.57825000000003</v>
      </c>
      <c r="AF25">
        <f t="shared" si="28"/>
        <v>5.482499999999999</v>
      </c>
      <c r="AG25">
        <f t="shared" si="28"/>
        <v>96.656499999999994</v>
      </c>
      <c r="AH25">
        <f t="shared" si="28"/>
        <v>50.370416666666664</v>
      </c>
      <c r="AI25">
        <f t="shared" si="28"/>
        <v>20.56</v>
      </c>
      <c r="AJ25">
        <f t="shared" si="28"/>
        <v>60132.939765416668</v>
      </c>
      <c r="AK25">
        <f t="shared" si="28"/>
        <v>27488.16739316667</v>
      </c>
      <c r="AL25">
        <f t="shared" si="28"/>
        <v>1.1873640247535808</v>
      </c>
      <c r="AM25">
        <f t="shared" si="28"/>
        <v>6.4676481148237164</v>
      </c>
      <c r="AN25">
        <f t="shared" si="28"/>
        <v>738.40073450263799</v>
      </c>
      <c r="AO25">
        <f t="shared" si="28"/>
        <v>70173.122126113041</v>
      </c>
      <c r="AP25">
        <f t="shared" si="28"/>
        <v>32469.234752090284</v>
      </c>
      <c r="AR25">
        <f t="shared" si="28"/>
        <v>45.947249999999997</v>
      </c>
      <c r="AS25">
        <f t="shared" si="28"/>
        <v>1190.6343333333332</v>
      </c>
      <c r="AT25">
        <f t="shared" si="28"/>
        <v>9.9208333333333343</v>
      </c>
      <c r="AU25">
        <f t="shared" si="28"/>
        <v>84.377333333333326</v>
      </c>
      <c r="AV25">
        <f t="shared" si="28"/>
        <v>47.541166666666662</v>
      </c>
      <c r="AW25">
        <f t="shared" si="28"/>
        <v>22.926666666666666</v>
      </c>
      <c r="AX25">
        <f t="shared" si="28"/>
        <v>94645.618735166674</v>
      </c>
      <c r="AY25">
        <f t="shared" si="28"/>
        <v>39390.279223500002</v>
      </c>
      <c r="AZ25">
        <f t="shared" si="28"/>
        <v>1.0716456593479409</v>
      </c>
      <c r="BA25">
        <f t="shared" si="28"/>
        <v>10.521175904643611</v>
      </c>
      <c r="BB25">
        <f t="shared" si="28"/>
        <v>1190.6343333333332</v>
      </c>
      <c r="BC25">
        <f t="shared" si="28"/>
        <v>100399.52008992025</v>
      </c>
      <c r="BD25">
        <f t="shared" si="28"/>
        <v>42244.638834589685</v>
      </c>
    </row>
    <row r="26" spans="1:56" x14ac:dyDescent="0.3">
      <c r="A26" t="s">
        <v>45</v>
      </c>
      <c r="B26">
        <f>STDEV(B2:B22)</f>
        <v>8.7190716926641763</v>
      </c>
      <c r="C26">
        <f>STDEV(C2:C22)</f>
        <v>173.71243105015853</v>
      </c>
      <c r="D26">
        <f t="shared" ref="D26:BD26" si="29">STDEV(D2:D22)</f>
        <v>0.93968523098606394</v>
      </c>
      <c r="E26">
        <f t="shared" si="29"/>
        <v>28.021550782253723</v>
      </c>
      <c r="F26">
        <f t="shared" si="29"/>
        <v>9.9972564221238578</v>
      </c>
      <c r="G26">
        <f t="shared" si="29"/>
        <v>4.5080442409971901</v>
      </c>
      <c r="H26">
        <f t="shared" si="29"/>
        <v>13485.96362377195</v>
      </c>
      <c r="I26">
        <f t="shared" si="29"/>
        <v>10443.515372325055</v>
      </c>
      <c r="J26">
        <f t="shared" si="29"/>
        <v>0.23215779671123843</v>
      </c>
      <c r="K26">
        <f t="shared" si="29"/>
        <v>1.2417501902151444</v>
      </c>
      <c r="L26">
        <f t="shared" si="29"/>
        <v>145.56803166797485</v>
      </c>
      <c r="M26">
        <f t="shared" si="29"/>
        <v>12829.294512444372</v>
      </c>
      <c r="N26">
        <f t="shared" si="29"/>
        <v>10661.857181208923</v>
      </c>
      <c r="P26">
        <f t="shared" si="29"/>
        <v>14.288812829739721</v>
      </c>
      <c r="Q26">
        <f t="shared" si="29"/>
        <v>792.42532190455972</v>
      </c>
      <c r="R26">
        <f t="shared" si="29"/>
        <v>3.9727366340642845</v>
      </c>
      <c r="S26">
        <f t="shared" si="29"/>
        <v>21.137194251323486</v>
      </c>
      <c r="T26">
        <f t="shared" si="29"/>
        <v>14.02791548992308</v>
      </c>
      <c r="U26">
        <f t="shared" si="29"/>
        <v>5.9028873263750032</v>
      </c>
      <c r="V26">
        <f t="shared" si="29"/>
        <v>58925.197276020612</v>
      </c>
      <c r="W26">
        <f t="shared" si="29"/>
        <v>16289.969349440813</v>
      </c>
      <c r="X26">
        <f t="shared" si="29"/>
        <v>0.22116884585814844</v>
      </c>
      <c r="Y26">
        <f t="shared" si="29"/>
        <v>2.4980846856956078</v>
      </c>
      <c r="Z26">
        <f t="shared" si="29"/>
        <v>419.18979801001967</v>
      </c>
      <c r="AA26">
        <f t="shared" si="29"/>
        <v>40277.025169866029</v>
      </c>
      <c r="AB26">
        <f t="shared" si="29"/>
        <v>15349.049369484614</v>
      </c>
      <c r="AD26">
        <f t="shared" si="29"/>
        <v>12.721327489334895</v>
      </c>
      <c r="AE26">
        <f t="shared" si="29"/>
        <v>372.91449645781569</v>
      </c>
      <c r="AF26">
        <f t="shared" si="29"/>
        <v>1.5813407717388579</v>
      </c>
      <c r="AG26">
        <f t="shared" si="29"/>
        <v>27.637645832845799</v>
      </c>
      <c r="AH26">
        <f t="shared" si="29"/>
        <v>12.954927784496354</v>
      </c>
      <c r="AI26">
        <f t="shared" si="29"/>
        <v>4.5293166251554062</v>
      </c>
      <c r="AJ26">
        <f t="shared" si="29"/>
        <v>23472.017453955144</v>
      </c>
      <c r="AK26">
        <f t="shared" si="29"/>
        <v>10081.410433788882</v>
      </c>
      <c r="AL26">
        <f t="shared" si="29"/>
        <v>0.24008685636314267</v>
      </c>
      <c r="AM26">
        <f t="shared" si="29"/>
        <v>2.16777968054312</v>
      </c>
      <c r="AN26">
        <f t="shared" si="29"/>
        <v>288.21277218300332</v>
      </c>
      <c r="AO26">
        <f t="shared" si="29"/>
        <v>27439.946821755333</v>
      </c>
      <c r="AP26">
        <f t="shared" si="29"/>
        <v>13922.315630465317</v>
      </c>
      <c r="AR26">
        <f t="shared" si="29"/>
        <v>9.0476101025730458</v>
      </c>
      <c r="AS26">
        <f t="shared" si="29"/>
        <v>434.79852675198561</v>
      </c>
      <c r="AT26">
        <f t="shared" si="29"/>
        <v>2.2381991882003267</v>
      </c>
      <c r="AU26">
        <f t="shared" si="29"/>
        <v>28.284728858627275</v>
      </c>
      <c r="AV26">
        <f t="shared" si="29"/>
        <v>10.806625272853671</v>
      </c>
      <c r="AW26">
        <f t="shared" si="29"/>
        <v>5.0771329299003609</v>
      </c>
      <c r="AX26">
        <f t="shared" si="29"/>
        <v>30447.410923055922</v>
      </c>
      <c r="AY26">
        <f t="shared" si="29"/>
        <v>15447.072463779485</v>
      </c>
      <c r="AZ26">
        <f t="shared" si="29"/>
        <v>0.24903443266062497</v>
      </c>
      <c r="BA26">
        <f t="shared" si="29"/>
        <v>2.8749828965761273</v>
      </c>
      <c r="BB26">
        <f t="shared" si="29"/>
        <v>434.79852675198561</v>
      </c>
      <c r="BC26">
        <f t="shared" si="29"/>
        <v>34948.786441618744</v>
      </c>
      <c r="BD26">
        <f t="shared" si="29"/>
        <v>19714.907423283847</v>
      </c>
    </row>
    <row r="29" spans="1:56" x14ac:dyDescent="0.3">
      <c r="F29" t="s">
        <v>46</v>
      </c>
      <c r="H29">
        <f>AVERAGE(G25,U25,AI25,AW25)</f>
        <v>23.443958333333331</v>
      </c>
      <c r="I29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643-EC5E-4EBC-B81E-CEAF9D6BB1BA}">
  <dimension ref="A1:BD23"/>
  <sheetViews>
    <sheetView workbookViewId="0">
      <selection activeCell="H30" sqref="H30"/>
    </sheetView>
  </sheetViews>
  <sheetFormatPr defaultColWidth="11.88671875" defaultRowHeight="14.4" x14ac:dyDescent="0.3"/>
  <cols>
    <col min="5" max="5" width="13.109375" customWidth="1"/>
    <col min="7" max="7" width="12.77734375" customWidth="1"/>
    <col min="8" max="8" width="26.33203125" customWidth="1"/>
    <col min="9" max="9" width="17" customWidth="1"/>
    <col min="10" max="13" width="19.77734375" customWidth="1"/>
    <col min="14" max="14" width="28.5546875" customWidth="1"/>
    <col min="26" max="26" width="17.21875" customWidth="1"/>
    <col min="52" max="52" width="19.44140625" customWidth="1"/>
    <col min="53" max="53" width="17" customWidth="1"/>
    <col min="54" max="54" width="16.109375" customWidth="1"/>
    <col min="55" max="55" width="20.21875" customWidth="1"/>
  </cols>
  <sheetData>
    <row r="1" spans="1:56" x14ac:dyDescent="0.3">
      <c r="A1" s="1" t="s">
        <v>20</v>
      </c>
      <c r="B1" s="1" t="s">
        <v>7</v>
      </c>
      <c r="C1" s="2" t="s">
        <v>19</v>
      </c>
      <c r="D1" s="2" t="s">
        <v>18</v>
      </c>
      <c r="E1" s="2" t="s">
        <v>17</v>
      </c>
      <c r="F1" s="2" t="s">
        <v>21</v>
      </c>
      <c r="G1" s="2" t="s">
        <v>11</v>
      </c>
      <c r="H1" s="2" t="s">
        <v>22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1" t="s">
        <v>20</v>
      </c>
      <c r="P1" s="1" t="s">
        <v>7</v>
      </c>
      <c r="Q1" s="2" t="s">
        <v>19</v>
      </c>
      <c r="R1" s="2" t="s">
        <v>18</v>
      </c>
      <c r="S1" s="2" t="s">
        <v>17</v>
      </c>
      <c r="T1" s="2" t="s">
        <v>21</v>
      </c>
      <c r="U1" s="2" t="s">
        <v>11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3"/>
      <c r="AD1" s="3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3"/>
      <c r="AR1" s="3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6" x14ac:dyDescent="0.3">
      <c r="A2" t="s">
        <v>29</v>
      </c>
      <c r="B2">
        <v>24.814</v>
      </c>
      <c r="C2">
        <v>424.988</v>
      </c>
      <c r="D2">
        <v>4.2300000000000004</v>
      </c>
      <c r="E2">
        <v>72.545000000000002</v>
      </c>
      <c r="F2">
        <v>26.923999999999999</v>
      </c>
      <c r="G2">
        <v>22.032</v>
      </c>
      <c r="H2">
        <f>C2*E2</f>
        <v>30830.75446</v>
      </c>
      <c r="I2">
        <f>C2*(E2-F2)</f>
        <v>19388.377548</v>
      </c>
      <c r="J2">
        <f>$H$23/G2</f>
        <v>0.83719640119422256</v>
      </c>
      <c r="K2">
        <f>D2*J2</f>
        <v>3.5413407770515617</v>
      </c>
      <c r="L2">
        <f>J2*C2</f>
        <v>355.79842415073028</v>
      </c>
      <c r="M2">
        <f>J2*H2</f>
        <v>25811.396680014728</v>
      </c>
      <c r="N2">
        <f>I2*J2</f>
        <v>16231.879908180465</v>
      </c>
      <c r="O2" t="s">
        <v>30</v>
      </c>
      <c r="P2">
        <v>32.055999999999997</v>
      </c>
      <c r="Q2">
        <v>144.89099999999999</v>
      </c>
      <c r="R2">
        <v>2.61</v>
      </c>
      <c r="S2">
        <v>94.772999999999996</v>
      </c>
      <c r="T2">
        <v>34.542999999999999</v>
      </c>
      <c r="U2">
        <v>13.62</v>
      </c>
      <c r="V2">
        <f>Q2*S2</f>
        <v>13731.754743</v>
      </c>
      <c r="W2">
        <f>Q2*(S2-T2)</f>
        <v>8726.7849299999998</v>
      </c>
      <c r="X2">
        <f>$H$23/U2</f>
        <v>1.3542666014031652</v>
      </c>
      <c r="Y2">
        <f>X2*R2</f>
        <v>3.5346358296622613</v>
      </c>
      <c r="Z2">
        <f>X2*Q2</f>
        <v>196.221042143906</v>
      </c>
      <c r="AA2">
        <f>X2*V2</f>
        <v>18596.456827104405</v>
      </c>
      <c r="AB2">
        <f>W2*X2</f>
        <v>11818.393368327459</v>
      </c>
    </row>
    <row r="3" spans="1:56" x14ac:dyDescent="0.3">
      <c r="A3" t="s">
        <v>31</v>
      </c>
      <c r="B3">
        <v>29.852</v>
      </c>
      <c r="C3">
        <v>470.74700000000001</v>
      </c>
      <c r="D3">
        <v>4.16</v>
      </c>
      <c r="E3">
        <v>68.042000000000002</v>
      </c>
      <c r="F3">
        <v>27.744</v>
      </c>
      <c r="G3">
        <v>26.28</v>
      </c>
      <c r="H3">
        <f t="shared" ref="H3:H16" si="0">C3*E3</f>
        <v>32030.567374000002</v>
      </c>
      <c r="I3">
        <f t="shared" ref="I3:I16" si="1">C3*(E3-F3)</f>
        <v>18970.162606000002</v>
      </c>
      <c r="J3">
        <f>$H$23/G3</f>
        <v>0.70186876374090978</v>
      </c>
      <c r="K3">
        <f t="shared" ref="K3:K16" si="2">D3*J3</f>
        <v>2.9197740571621846</v>
      </c>
      <c r="L3">
        <f t="shared" ref="L3:L16" si="3">J3*C3</f>
        <v>330.40261492474207</v>
      </c>
      <c r="M3">
        <f t="shared" ref="M3:M16" si="4">J3*H3</f>
        <v>22481.254724709299</v>
      </c>
      <c r="N3">
        <f t="shared" ref="N3:N16" si="5">I3*J3</f>
        <v>13314.564576237257</v>
      </c>
      <c r="O3" t="s">
        <v>32</v>
      </c>
      <c r="P3">
        <v>27.504000000000001</v>
      </c>
      <c r="Q3">
        <v>238.959</v>
      </c>
      <c r="R3">
        <v>3.61</v>
      </c>
      <c r="S3">
        <v>90.022999999999996</v>
      </c>
      <c r="T3">
        <v>31.899000000000001</v>
      </c>
      <c r="U3">
        <v>16.52</v>
      </c>
      <c r="V3">
        <f t="shared" ref="V3:V16" si="6">Q3*S3</f>
        <v>21511.806056999998</v>
      </c>
      <c r="W3">
        <f t="shared" ref="W3:W16" si="7">Q3*(S3-T3)</f>
        <v>13889.252915999999</v>
      </c>
      <c r="X3">
        <f>$H$23/U3</f>
        <v>1.116532149582997</v>
      </c>
      <c r="Y3">
        <f t="shared" ref="Y3:Y16" si="8">X3*R3</f>
        <v>4.0306810599946186</v>
      </c>
      <c r="Z3">
        <f t="shared" ref="Z3:Z16" si="9">X3*Q3</f>
        <v>266.80540593220337</v>
      </c>
      <c r="AA3">
        <f t="shared" ref="AA3:AA16" si="10">X3*V3</f>
        <v>24018.623058234742</v>
      </c>
      <c r="AB3">
        <f t="shared" ref="AB3:AB16" si="11">W3*X3</f>
        <v>15507.797414403389</v>
      </c>
    </row>
    <row r="4" spans="1:56" x14ac:dyDescent="0.3">
      <c r="A4" t="s">
        <v>33</v>
      </c>
      <c r="B4">
        <v>27.692</v>
      </c>
      <c r="C4">
        <v>265.09100000000001</v>
      </c>
      <c r="D4">
        <v>2.89</v>
      </c>
      <c r="E4">
        <v>88.001999999999995</v>
      </c>
      <c r="F4">
        <v>34.037999999999997</v>
      </c>
      <c r="G4">
        <v>20.22</v>
      </c>
      <c r="H4">
        <f t="shared" si="0"/>
        <v>23328.538182</v>
      </c>
      <c r="I4">
        <f t="shared" si="1"/>
        <v>14305.370724</v>
      </c>
      <c r="J4">
        <f>$H$23/G4</f>
        <v>0.91222112320035165</v>
      </c>
      <c r="K4">
        <f t="shared" si="2"/>
        <v>2.6363190460490165</v>
      </c>
      <c r="L4">
        <f t="shared" si="3"/>
        <v>241.82160977030443</v>
      </c>
      <c r="M4">
        <f t="shared" si="4"/>
        <v>21280.785303006331</v>
      </c>
      <c r="N4">
        <f t="shared" si="5"/>
        <v>13049.661349644708</v>
      </c>
      <c r="O4" t="s">
        <v>34</v>
      </c>
      <c r="P4">
        <v>23.042000000000002</v>
      </c>
      <c r="Q4">
        <v>404.88099999999997</v>
      </c>
      <c r="R4">
        <v>4.1399999999999997</v>
      </c>
      <c r="S4">
        <v>97.409000000000006</v>
      </c>
      <c r="T4">
        <v>29.001000000000001</v>
      </c>
      <c r="U4">
        <v>20.14</v>
      </c>
      <c r="V4">
        <f t="shared" si="6"/>
        <v>39439.053329000002</v>
      </c>
      <c r="W4">
        <f t="shared" si="7"/>
        <v>27697.099447999997</v>
      </c>
      <c r="X4">
        <f>$H$23/U4</f>
        <v>0.91584464305417623</v>
      </c>
      <c r="Y4">
        <f t="shared" si="8"/>
        <v>3.7915968222442893</v>
      </c>
      <c r="Z4">
        <f t="shared" si="9"/>
        <v>370.8080949244179</v>
      </c>
      <c r="AA4">
        <f t="shared" si="10"/>
        <v>36120.045718492627</v>
      </c>
      <c r="AB4">
        <f t="shared" si="11"/>
        <v>25366.240157589578</v>
      </c>
    </row>
    <row r="7" spans="1:56" x14ac:dyDescent="0.3">
      <c r="A7" s="1" t="s">
        <v>35</v>
      </c>
      <c r="B7" s="1" t="s">
        <v>7</v>
      </c>
      <c r="O7" s="1" t="s">
        <v>35</v>
      </c>
      <c r="P7" s="1"/>
      <c r="AC7" s="3"/>
      <c r="AD7" s="3"/>
      <c r="AQ7" s="3"/>
      <c r="AR7" s="3"/>
    </row>
    <row r="8" spans="1:56" x14ac:dyDescent="0.3">
      <c r="A8" t="s">
        <v>29</v>
      </c>
      <c r="B8">
        <v>32.268000000000001</v>
      </c>
      <c r="C8">
        <v>506.17700000000002</v>
      </c>
      <c r="D8">
        <v>4.6500000000000004</v>
      </c>
      <c r="E8">
        <v>64.122</v>
      </c>
      <c r="F8">
        <v>34.829000000000001</v>
      </c>
      <c r="G8">
        <v>21.92</v>
      </c>
      <c r="H8">
        <f t="shared" si="0"/>
        <v>32457.081594000003</v>
      </c>
      <c r="I8">
        <f t="shared" si="1"/>
        <v>14827.442861</v>
      </c>
      <c r="J8">
        <f>$H$23/G8</f>
        <v>0.84147404703974038</v>
      </c>
      <c r="K8">
        <f t="shared" si="2"/>
        <v>3.9128543187347931</v>
      </c>
      <c r="L8">
        <f t="shared" si="3"/>
        <v>425.93480870843467</v>
      </c>
      <c r="M8">
        <f t="shared" si="4"/>
        <v>27311.791804002249</v>
      </c>
      <c r="N8">
        <f t="shared" si="5"/>
        <v>12476.908351496177</v>
      </c>
      <c r="O8" t="s">
        <v>36</v>
      </c>
      <c r="P8">
        <v>31.928999999999998</v>
      </c>
      <c r="Q8">
        <v>252.12700000000001</v>
      </c>
      <c r="R8">
        <v>3.04</v>
      </c>
      <c r="S8">
        <v>121.696</v>
      </c>
      <c r="T8">
        <v>39.122</v>
      </c>
      <c r="U8">
        <v>23.82</v>
      </c>
      <c r="V8">
        <f t="shared" si="6"/>
        <v>30682.847392</v>
      </c>
      <c r="W8">
        <f t="shared" si="7"/>
        <v>20819.134898</v>
      </c>
      <c r="X8">
        <f>$H$23/U8</f>
        <v>0.77435395092825821</v>
      </c>
      <c r="Y8">
        <f t="shared" si="8"/>
        <v>2.3540360108219049</v>
      </c>
      <c r="Z8">
        <f t="shared" si="9"/>
        <v>195.23553858568897</v>
      </c>
      <c r="AA8">
        <f t="shared" si="10"/>
        <v>23759.384103724002</v>
      </c>
      <c r="AB8">
        <f t="shared" si="11"/>
        <v>16121.379363174679</v>
      </c>
    </row>
    <row r="9" spans="1:56" x14ac:dyDescent="0.3">
      <c r="A9" t="s">
        <v>31</v>
      </c>
      <c r="B9">
        <v>22.091000000000001</v>
      </c>
      <c r="C9">
        <v>252.94</v>
      </c>
      <c r="D9">
        <v>2.72</v>
      </c>
      <c r="E9">
        <v>65.103999999999999</v>
      </c>
      <c r="F9">
        <v>27.762</v>
      </c>
      <c r="G9">
        <v>20.64</v>
      </c>
      <c r="H9">
        <f t="shared" si="0"/>
        <v>16467.405760000001</v>
      </c>
      <c r="I9">
        <f t="shared" si="1"/>
        <v>9445.2854800000005</v>
      </c>
      <c r="J9">
        <f>$H$23/G9</f>
        <v>0.89365848406546078</v>
      </c>
      <c r="K9">
        <f t="shared" si="2"/>
        <v>2.4307510766580536</v>
      </c>
      <c r="L9">
        <f t="shared" si="3"/>
        <v>226.04197695951765</v>
      </c>
      <c r="M9">
        <f t="shared" si="4"/>
        <v>14716.236867972439</v>
      </c>
      <c r="N9">
        <f t="shared" si="5"/>
        <v>8440.8595036223087</v>
      </c>
      <c r="O9" t="s">
        <v>37</v>
      </c>
      <c r="P9">
        <v>34.619999999999997</v>
      </c>
      <c r="Q9">
        <v>476.38400000000001</v>
      </c>
      <c r="R9">
        <v>4.04</v>
      </c>
      <c r="S9">
        <v>120.572</v>
      </c>
      <c r="T9">
        <v>37.479999999999997</v>
      </c>
      <c r="U9">
        <v>28.29</v>
      </c>
      <c r="V9">
        <f t="shared" si="6"/>
        <v>57438.571648000005</v>
      </c>
      <c r="W9">
        <f t="shared" si="7"/>
        <v>39583.69932800001</v>
      </c>
      <c r="X9">
        <f>$H$23/U9</f>
        <v>0.65200109972114217</v>
      </c>
      <c r="Y9">
        <f t="shared" si="8"/>
        <v>2.6340844428734145</v>
      </c>
      <c r="Z9">
        <f t="shared" si="9"/>
        <v>310.60289188955659</v>
      </c>
      <c r="AA9">
        <f t="shared" si="10"/>
        <v>37450.011880907623</v>
      </c>
      <c r="AB9">
        <f t="shared" si="11"/>
        <v>25808.615492887042</v>
      </c>
    </row>
    <row r="10" spans="1:56" x14ac:dyDescent="0.3">
      <c r="A10" t="s">
        <v>38</v>
      </c>
      <c r="B10">
        <v>27.402999999999999</v>
      </c>
      <c r="C10">
        <v>334.07499999999999</v>
      </c>
      <c r="D10">
        <v>3.2</v>
      </c>
      <c r="E10">
        <v>73.512</v>
      </c>
      <c r="F10">
        <v>29.773</v>
      </c>
      <c r="G10">
        <v>17.809999999999999</v>
      </c>
      <c r="H10">
        <f t="shared" si="0"/>
        <v>24558.521399999998</v>
      </c>
      <c r="I10">
        <f t="shared" si="1"/>
        <v>14612.106425000002</v>
      </c>
      <c r="J10">
        <f>$H$23/G10</f>
        <v>1.0356603655873728</v>
      </c>
      <c r="K10">
        <f t="shared" si="2"/>
        <v>3.3141131698795934</v>
      </c>
      <c r="L10">
        <f t="shared" si="3"/>
        <v>345.98823663360156</v>
      </c>
      <c r="M10">
        <f t="shared" si="4"/>
        <v>25434.287251409318</v>
      </c>
      <c r="N10">
        <f t="shared" si="5"/>
        <v>15133.179482117101</v>
      </c>
      <c r="O10" t="s">
        <v>39</v>
      </c>
      <c r="P10">
        <v>36.639000000000003</v>
      </c>
      <c r="Q10">
        <v>289.94099999999997</v>
      </c>
      <c r="R10">
        <v>3.26</v>
      </c>
      <c r="S10">
        <v>103.08499999999999</v>
      </c>
      <c r="T10">
        <v>45.012999999999998</v>
      </c>
      <c r="U10">
        <v>21.31</v>
      </c>
      <c r="V10">
        <f t="shared" si="6"/>
        <v>29888.567984999994</v>
      </c>
      <c r="W10">
        <f t="shared" si="7"/>
        <v>16837.453751999998</v>
      </c>
      <c r="X10">
        <f>$H$23/U10</f>
        <v>0.8655612909953595</v>
      </c>
      <c r="Y10">
        <f t="shared" si="8"/>
        <v>2.8217298086448719</v>
      </c>
      <c r="Z10">
        <f t="shared" si="9"/>
        <v>250.96170627248551</v>
      </c>
      <c r="AA10">
        <f t="shared" si="10"/>
        <v>25870.387491099165</v>
      </c>
      <c r="AB10">
        <f t="shared" si="11"/>
        <v>14573.848206655777</v>
      </c>
    </row>
    <row r="13" spans="1:56" x14ac:dyDescent="0.3">
      <c r="A13" s="1" t="s">
        <v>40</v>
      </c>
      <c r="B13" s="1" t="s">
        <v>7</v>
      </c>
      <c r="O13" s="1" t="s">
        <v>41</v>
      </c>
      <c r="P13" s="1"/>
      <c r="AC13" s="3"/>
      <c r="AD13" s="3"/>
      <c r="AQ13" s="3"/>
      <c r="AR13" s="3"/>
    </row>
    <row r="14" spans="1:56" x14ac:dyDescent="0.3">
      <c r="A14" t="s">
        <v>31</v>
      </c>
      <c r="B14">
        <v>40.051000000000002</v>
      </c>
      <c r="C14">
        <v>240.45</v>
      </c>
      <c r="D14">
        <v>3.1</v>
      </c>
      <c r="E14">
        <v>77.998000000000005</v>
      </c>
      <c r="F14">
        <v>43.081000000000003</v>
      </c>
      <c r="G14">
        <v>13.33</v>
      </c>
      <c r="H14">
        <f t="shared" si="0"/>
        <v>18754.6191</v>
      </c>
      <c r="I14">
        <f t="shared" si="1"/>
        <v>8395.7926499999994</v>
      </c>
      <c r="J14">
        <f>$H$23/G14</f>
        <v>1.3837292656497457</v>
      </c>
      <c r="K14">
        <f t="shared" si="2"/>
        <v>4.2895607235142119</v>
      </c>
      <c r="L14">
        <f t="shared" si="3"/>
        <v>332.71770192548132</v>
      </c>
      <c r="M14">
        <f t="shared" si="4"/>
        <v>25951.315314783697</v>
      </c>
      <c r="N14">
        <f t="shared" si="5"/>
        <v>11617.503998132031</v>
      </c>
      <c r="O14" t="s">
        <v>36</v>
      </c>
      <c r="P14">
        <v>32.878999999999998</v>
      </c>
      <c r="Q14">
        <v>204.15100000000001</v>
      </c>
      <c r="R14">
        <v>2.3199999999999998</v>
      </c>
      <c r="S14">
        <v>88.284000000000006</v>
      </c>
      <c r="T14">
        <v>38.917000000000002</v>
      </c>
      <c r="U14">
        <v>15.36</v>
      </c>
      <c r="V14">
        <f t="shared" si="6"/>
        <v>18023.266884000001</v>
      </c>
      <c r="W14">
        <f t="shared" si="7"/>
        <v>10078.322417000001</v>
      </c>
      <c r="X14">
        <f>$H$23/U14</f>
        <v>1.2008535879629629</v>
      </c>
      <c r="Y14">
        <f t="shared" si="8"/>
        <v>2.7859803240740737</v>
      </c>
      <c r="Z14">
        <f t="shared" si="9"/>
        <v>245.15546083622687</v>
      </c>
      <c r="AA14">
        <f t="shared" si="10"/>
        <v>21643.304704465452</v>
      </c>
      <c r="AB14">
        <f t="shared" si="11"/>
        <v>12102.589635102013</v>
      </c>
    </row>
    <row r="15" spans="1:56" x14ac:dyDescent="0.3">
      <c r="A15" t="s">
        <v>33</v>
      </c>
      <c r="B15">
        <v>27.616</v>
      </c>
      <c r="C15">
        <v>130.482</v>
      </c>
      <c r="D15">
        <v>1.98</v>
      </c>
      <c r="E15">
        <v>78.552000000000007</v>
      </c>
      <c r="F15">
        <v>33.185000000000002</v>
      </c>
      <c r="G15">
        <v>7.24</v>
      </c>
      <c r="H15">
        <f t="shared" si="0"/>
        <v>10249.622064000001</v>
      </c>
      <c r="I15">
        <f t="shared" si="1"/>
        <v>5919.5768940000007</v>
      </c>
      <c r="J15">
        <f>$H$23/G15</f>
        <v>2.5476672805402085</v>
      </c>
      <c r="K15">
        <f t="shared" si="2"/>
        <v>5.0443812154696133</v>
      </c>
      <c r="L15">
        <f t="shared" si="3"/>
        <v>332.42472209944748</v>
      </c>
      <c r="M15">
        <f t="shared" si="4"/>
        <v>26112.626770355801</v>
      </c>
      <c r="N15">
        <f t="shared" si="5"/>
        <v>15081.112367485635</v>
      </c>
      <c r="O15" t="s">
        <v>39</v>
      </c>
      <c r="P15">
        <v>31.451000000000001</v>
      </c>
      <c r="Q15">
        <v>200.233</v>
      </c>
      <c r="R15">
        <v>3.17</v>
      </c>
      <c r="S15">
        <v>104.998</v>
      </c>
      <c r="T15">
        <v>37.409999999999997</v>
      </c>
      <c r="U15">
        <v>11.45</v>
      </c>
      <c r="V15">
        <f t="shared" si="6"/>
        <v>21024.064534000001</v>
      </c>
      <c r="W15">
        <f t="shared" si="7"/>
        <v>13533.348004000001</v>
      </c>
      <c r="X15">
        <f>$H$23/U15</f>
        <v>1.6109267345948568</v>
      </c>
      <c r="Y15">
        <f t="shared" si="8"/>
        <v>5.1066377486656958</v>
      </c>
      <c r="Z15">
        <f t="shared" si="9"/>
        <v>322.56069284813196</v>
      </c>
      <c r="AA15">
        <f t="shared" si="10"/>
        <v>33868.227627668159</v>
      </c>
      <c r="AB15">
        <f t="shared" si="11"/>
        <v>21801.232108219545</v>
      </c>
    </row>
    <row r="16" spans="1:56" x14ac:dyDescent="0.3">
      <c r="A16" t="s">
        <v>42</v>
      </c>
      <c r="B16">
        <v>31.829000000000001</v>
      </c>
      <c r="C16">
        <v>194.13399999999999</v>
      </c>
      <c r="D16">
        <v>3.2</v>
      </c>
      <c r="E16">
        <v>78.305000000000007</v>
      </c>
      <c r="F16">
        <v>38.722000000000001</v>
      </c>
      <c r="G16">
        <v>15.14</v>
      </c>
      <c r="H16">
        <f t="shared" si="0"/>
        <v>15201.66287</v>
      </c>
      <c r="I16">
        <f t="shared" si="1"/>
        <v>7684.4061220000003</v>
      </c>
      <c r="J16">
        <f>$H$23/G16</f>
        <v>1.2183032437986201</v>
      </c>
      <c r="K16">
        <f t="shared" si="2"/>
        <v>3.8985703801555847</v>
      </c>
      <c r="L16">
        <f t="shared" si="3"/>
        <v>236.51408193160131</v>
      </c>
      <c r="M16">
        <f t="shared" si="4"/>
        <v>18520.235185654041</v>
      </c>
      <c r="N16">
        <f t="shared" si="5"/>
        <v>9361.9369050985752</v>
      </c>
      <c r="O16" t="s">
        <v>43</v>
      </c>
      <c r="P16">
        <v>36.707999999999998</v>
      </c>
      <c r="Q16">
        <v>303.62099999999998</v>
      </c>
      <c r="R16">
        <v>3.71</v>
      </c>
      <c r="S16">
        <v>144.12200000000001</v>
      </c>
      <c r="T16">
        <v>41.511000000000003</v>
      </c>
      <c r="U16">
        <v>16.89</v>
      </c>
      <c r="V16">
        <f t="shared" si="6"/>
        <v>43758.465762</v>
      </c>
      <c r="W16">
        <f t="shared" si="7"/>
        <v>31154.854431000003</v>
      </c>
      <c r="X16">
        <f>$H$23/U16</f>
        <v>1.0920728899414511</v>
      </c>
      <c r="Y16">
        <f t="shared" si="8"/>
        <v>4.0515904216827838</v>
      </c>
      <c r="Z16">
        <f t="shared" si="9"/>
        <v>331.57626291691332</v>
      </c>
      <c r="AA16">
        <f t="shared" si="10"/>
        <v>47787.434164111386</v>
      </c>
      <c r="AB16">
        <f t="shared" si="11"/>
        <v>34023.371914167401</v>
      </c>
    </row>
    <row r="19" spans="1:28" x14ac:dyDescent="0.3">
      <c r="A19" t="s">
        <v>44</v>
      </c>
      <c r="B19">
        <f t="shared" ref="B19:N19" si="12">AVERAGE(B2:B17)</f>
        <v>29.290666666666667</v>
      </c>
      <c r="C19">
        <f t="shared" si="12"/>
        <v>313.23155555555553</v>
      </c>
      <c r="D19">
        <f t="shared" si="12"/>
        <v>3.347777777777778</v>
      </c>
      <c r="E19">
        <f t="shared" si="12"/>
        <v>74.02022222222223</v>
      </c>
      <c r="F19">
        <f t="shared" si="12"/>
        <v>32.895333333333333</v>
      </c>
      <c r="G19">
        <f t="shared" si="12"/>
        <v>18.290222222222226</v>
      </c>
      <c r="H19">
        <f t="shared" si="12"/>
        <v>22653.196978222222</v>
      </c>
      <c r="I19">
        <f t="shared" si="12"/>
        <v>12616.502367777779</v>
      </c>
      <c r="J19">
        <f t="shared" si="12"/>
        <v>1.1524198860907369</v>
      </c>
      <c r="K19">
        <f t="shared" si="12"/>
        <v>3.5541849738527347</v>
      </c>
      <c r="L19">
        <f t="shared" si="12"/>
        <v>314.18268634487345</v>
      </c>
      <c r="M19">
        <f t="shared" si="12"/>
        <v>23068.881100211987</v>
      </c>
      <c r="N19">
        <f t="shared" si="12"/>
        <v>12745.289604668251</v>
      </c>
      <c r="P19">
        <f t="shared" ref="P19:AB19" si="13">AVERAGE(P2:P17)</f>
        <v>31.869777777777774</v>
      </c>
      <c r="Q19">
        <f t="shared" si="13"/>
        <v>279.46533333333332</v>
      </c>
      <c r="R19">
        <f t="shared" si="13"/>
        <v>3.322222222222222</v>
      </c>
      <c r="S19">
        <f t="shared" si="13"/>
        <v>107.218</v>
      </c>
      <c r="T19">
        <f t="shared" si="13"/>
        <v>37.210666666666668</v>
      </c>
      <c r="U19">
        <f t="shared" si="13"/>
        <v>18.599999999999998</v>
      </c>
      <c r="V19">
        <f t="shared" si="13"/>
        <v>30610.933148222226</v>
      </c>
      <c r="W19">
        <f t="shared" si="13"/>
        <v>20257.772236000004</v>
      </c>
      <c r="X19">
        <f t="shared" si="13"/>
        <v>1.0647125497982632</v>
      </c>
      <c r="Y19">
        <f t="shared" si="13"/>
        <v>3.4567747187404354</v>
      </c>
      <c r="Z19">
        <f t="shared" si="13"/>
        <v>276.65856626105892</v>
      </c>
      <c r="AA19">
        <f t="shared" si="13"/>
        <v>29901.54173064528</v>
      </c>
      <c r="AB19">
        <f t="shared" si="13"/>
        <v>19680.385295614098</v>
      </c>
    </row>
    <row r="20" spans="1:28" x14ac:dyDescent="0.3">
      <c r="A20" t="s">
        <v>45</v>
      </c>
      <c r="B20">
        <f t="shared" ref="B20:N20" si="14">STDEV(B2:B17)</f>
        <v>5.1503251353676687</v>
      </c>
      <c r="C20">
        <f t="shared" si="14"/>
        <v>129.32245512971755</v>
      </c>
      <c r="D20">
        <f t="shared" si="14"/>
        <v>0.84508546576333943</v>
      </c>
      <c r="E20">
        <f t="shared" si="14"/>
        <v>7.6309950985729538</v>
      </c>
      <c r="F20">
        <f t="shared" si="14"/>
        <v>5.4899868396927909</v>
      </c>
      <c r="G20">
        <f t="shared" si="14"/>
        <v>5.6692588090899863</v>
      </c>
      <c r="H20">
        <f t="shared" si="14"/>
        <v>8045.5498262031215</v>
      </c>
      <c r="I20">
        <f t="shared" si="14"/>
        <v>4937.0493828768285</v>
      </c>
      <c r="J20">
        <f t="shared" si="14"/>
        <v>0.56368154863998055</v>
      </c>
      <c r="K20">
        <f t="shared" si="14"/>
        <v>0.8346829920103862</v>
      </c>
      <c r="L20">
        <f t="shared" si="14"/>
        <v>66.340717544662326</v>
      </c>
      <c r="M20">
        <f t="shared" si="14"/>
        <v>4223.3144651939929</v>
      </c>
      <c r="N20">
        <f t="shared" si="14"/>
        <v>2623.2193245823732</v>
      </c>
      <c r="P20">
        <f t="shared" ref="P20:AB20" si="15">STDEV(P2:P17)</f>
        <v>4.3580294221637184</v>
      </c>
      <c r="Q20">
        <f t="shared" si="15"/>
        <v>104.67073176394625</v>
      </c>
      <c r="R20">
        <f t="shared" si="15"/>
        <v>0.61599062041921293</v>
      </c>
      <c r="S20">
        <f t="shared" si="15"/>
        <v>18.293154430004755</v>
      </c>
      <c r="T20">
        <f t="shared" si="15"/>
        <v>4.8576639190046462</v>
      </c>
      <c r="U20">
        <f t="shared" si="15"/>
        <v>5.2977731170747733</v>
      </c>
      <c r="V20">
        <f t="shared" si="15"/>
        <v>14093.884576218648</v>
      </c>
      <c r="W20">
        <f t="shared" si="15"/>
        <v>10499.73773908879</v>
      </c>
      <c r="X20">
        <f t="shared" si="15"/>
        <v>0.3001294429876557</v>
      </c>
      <c r="Y20">
        <f t="shared" si="15"/>
        <v>0.88526052138646649</v>
      </c>
      <c r="Z20">
        <f t="shared" si="15"/>
        <v>61.226090615209053</v>
      </c>
      <c r="AA20">
        <f t="shared" si="15"/>
        <v>9459.6339714033475</v>
      </c>
      <c r="AB20">
        <f t="shared" si="15"/>
        <v>7545.6199648904303</v>
      </c>
    </row>
    <row r="23" spans="1:28" x14ac:dyDescent="0.3">
      <c r="F23" t="s">
        <v>46</v>
      </c>
      <c r="H23">
        <f>AVERAGE(G19,U19)</f>
        <v>18.44511111111111</v>
      </c>
      <c r="I23" t="s">
        <v>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E670-576F-44A6-A87E-1ADB68AA3CCC}">
  <dimension ref="A1:BD23"/>
  <sheetViews>
    <sheetView workbookViewId="0">
      <selection activeCell="H29" sqref="H29"/>
    </sheetView>
  </sheetViews>
  <sheetFormatPr defaultColWidth="11.88671875" defaultRowHeight="14.4" x14ac:dyDescent="0.3"/>
  <cols>
    <col min="5" max="5" width="13.109375" customWidth="1"/>
    <col min="7" max="7" width="12.77734375" customWidth="1"/>
    <col min="8" max="8" width="26.33203125" customWidth="1"/>
    <col min="9" max="9" width="17" customWidth="1"/>
    <col min="10" max="13" width="19.77734375" customWidth="1"/>
    <col min="14" max="14" width="28.5546875" customWidth="1"/>
    <col min="26" max="26" width="17.21875" customWidth="1"/>
    <col min="52" max="52" width="19.44140625" customWidth="1"/>
    <col min="53" max="53" width="17" customWidth="1"/>
    <col min="54" max="54" width="16.109375" customWidth="1"/>
    <col min="55" max="55" width="20.21875" customWidth="1"/>
  </cols>
  <sheetData>
    <row r="1" spans="1:56" x14ac:dyDescent="0.3">
      <c r="A1" s="1" t="s">
        <v>20</v>
      </c>
      <c r="B1" s="1" t="s">
        <v>7</v>
      </c>
      <c r="C1" s="2" t="s">
        <v>19</v>
      </c>
      <c r="D1" s="2" t="s">
        <v>18</v>
      </c>
      <c r="E1" s="2" t="s">
        <v>17</v>
      </c>
      <c r="F1" s="2" t="s">
        <v>21</v>
      </c>
      <c r="G1" s="2" t="s">
        <v>11</v>
      </c>
      <c r="H1" s="2" t="s">
        <v>22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1" t="s">
        <v>20</v>
      </c>
      <c r="P1" s="1" t="s">
        <v>7</v>
      </c>
      <c r="Q1" s="2" t="s">
        <v>19</v>
      </c>
      <c r="R1" s="2" t="s">
        <v>18</v>
      </c>
      <c r="S1" s="2" t="s">
        <v>17</v>
      </c>
      <c r="T1" s="2" t="s">
        <v>21</v>
      </c>
      <c r="U1" s="2" t="s">
        <v>11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3"/>
      <c r="AD1" s="3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3"/>
      <c r="AR1" s="3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6" x14ac:dyDescent="0.3">
      <c r="A2" t="s">
        <v>29</v>
      </c>
      <c r="B2">
        <v>16.053999999999998</v>
      </c>
      <c r="C2">
        <v>400.51900000000001</v>
      </c>
      <c r="D2">
        <v>4.5599999999999996</v>
      </c>
      <c r="E2">
        <v>37.518999999999998</v>
      </c>
      <c r="F2">
        <v>12.914999999999999</v>
      </c>
      <c r="G2">
        <v>22.032</v>
      </c>
      <c r="H2">
        <f>C2*E2</f>
        <v>15027.072360999999</v>
      </c>
      <c r="I2">
        <f>C2*(E2-F2)</f>
        <v>9854.3694759999998</v>
      </c>
      <c r="J2">
        <f>$H$23/G2</f>
        <v>0.83719640119422256</v>
      </c>
      <c r="K2">
        <f>D2*J2</f>
        <v>3.8176155894456545</v>
      </c>
      <c r="L2">
        <f>J2*C2</f>
        <v>335.31306540990886</v>
      </c>
      <c r="M2">
        <f>J2*H2</f>
        <v>12580.610901114369</v>
      </c>
      <c r="N2">
        <f>I2*J2</f>
        <v>8250.0426613453965</v>
      </c>
      <c r="O2" t="s">
        <v>30</v>
      </c>
      <c r="P2">
        <v>14.129</v>
      </c>
      <c r="Q2">
        <v>80.799000000000007</v>
      </c>
      <c r="R2">
        <v>1.65</v>
      </c>
      <c r="S2">
        <v>37.468000000000004</v>
      </c>
      <c r="T2">
        <v>14.276999999999999</v>
      </c>
      <c r="U2">
        <v>13.62</v>
      </c>
      <c r="V2">
        <f>Q2*S2</f>
        <v>3027.3769320000006</v>
      </c>
      <c r="W2">
        <f>Q2*(S2-T2)</f>
        <v>1873.8096090000004</v>
      </c>
      <c r="X2">
        <f>$H$23/U2</f>
        <v>1.3542666014031652</v>
      </c>
      <c r="Y2">
        <f>X2*R2</f>
        <v>2.2345398923152224</v>
      </c>
      <c r="Z2">
        <f>X2*Q2</f>
        <v>109.42338712677436</v>
      </c>
      <c r="AA2">
        <f>X2*V2</f>
        <v>4099.8754688659819</v>
      </c>
      <c r="AB2">
        <f>W2*X2</f>
        <v>2537.6377708570244</v>
      </c>
    </row>
    <row r="3" spans="1:56" x14ac:dyDescent="0.3">
      <c r="A3" t="s">
        <v>31</v>
      </c>
      <c r="B3">
        <v>24.152000000000001</v>
      </c>
      <c r="C3">
        <v>324.60000000000002</v>
      </c>
      <c r="D3">
        <v>2.77</v>
      </c>
      <c r="E3">
        <v>60.29</v>
      </c>
      <c r="F3">
        <v>17.794</v>
      </c>
      <c r="G3">
        <v>26.28</v>
      </c>
      <c r="H3">
        <f t="shared" ref="H3:H16" si="0">C3*E3</f>
        <v>19570.134000000002</v>
      </c>
      <c r="I3">
        <f t="shared" ref="I3:I16" si="1">C3*(E3-F3)</f>
        <v>13794.201599999999</v>
      </c>
      <c r="J3">
        <f>$H$23/G3</f>
        <v>0.70186876374090978</v>
      </c>
      <c r="K3">
        <f t="shared" ref="K3:K16" si="2">D3*J3</f>
        <v>1.9441764755623201</v>
      </c>
      <c r="L3">
        <f t="shared" ref="L3:L16" si="3">J3*C3</f>
        <v>227.82660071029935</v>
      </c>
      <c r="M3">
        <f t="shared" ref="M3:M16" si="4">J3*H3</f>
        <v>13735.665756823948</v>
      </c>
      <c r="N3">
        <f t="shared" ref="N3:N16" si="5">I3*J3</f>
        <v>9681.7192237848794</v>
      </c>
      <c r="O3" t="s">
        <v>32</v>
      </c>
      <c r="P3">
        <v>14.032999999999999</v>
      </c>
      <c r="Q3">
        <v>140.381</v>
      </c>
      <c r="R3">
        <v>1.65</v>
      </c>
      <c r="S3">
        <v>36.463000000000001</v>
      </c>
      <c r="T3">
        <v>14.17</v>
      </c>
      <c r="U3">
        <v>16.52</v>
      </c>
      <c r="V3">
        <f t="shared" ref="V3:V16" si="6">Q3*S3</f>
        <v>5118.7124030000004</v>
      </c>
      <c r="W3">
        <f t="shared" ref="W3:W16" si="7">Q3*(S3-T3)</f>
        <v>3129.513633</v>
      </c>
      <c r="X3">
        <f>$H$23/U3</f>
        <v>1.116532149582997</v>
      </c>
      <c r="Y3">
        <f t="shared" ref="Y3:Y16" si="8">X3*R3</f>
        <v>1.8422780468119448</v>
      </c>
      <c r="Z3">
        <f t="shared" ref="Z3:Z16" si="9">X3*Q3</f>
        <v>156.73989969061068</v>
      </c>
      <c r="AA3">
        <f t="shared" ref="AA3:AA16" si="10">X3*V3</f>
        <v>5715.2069624187379</v>
      </c>
      <c r="AB3">
        <f t="shared" ref="AB3:AB16" si="11">W3*X3</f>
        <v>3494.2025838027844</v>
      </c>
    </row>
    <row r="4" spans="1:56" x14ac:dyDescent="0.3">
      <c r="A4" t="s">
        <v>33</v>
      </c>
      <c r="B4">
        <v>20.213000000000001</v>
      </c>
      <c r="C4">
        <v>133.839</v>
      </c>
      <c r="D4">
        <v>2.08</v>
      </c>
      <c r="E4">
        <v>46.54</v>
      </c>
      <c r="F4">
        <v>18.388000000000002</v>
      </c>
      <c r="G4">
        <v>20.22</v>
      </c>
      <c r="H4">
        <f t="shared" si="0"/>
        <v>6228.8670599999996</v>
      </c>
      <c r="I4">
        <f t="shared" si="1"/>
        <v>3767.8355279999996</v>
      </c>
      <c r="J4">
        <f>$H$23/G4</f>
        <v>0.91222112320035165</v>
      </c>
      <c r="K4">
        <f t="shared" si="2"/>
        <v>1.8974199362567314</v>
      </c>
      <c r="L4">
        <f t="shared" si="3"/>
        <v>122.09076290801187</v>
      </c>
      <c r="M4">
        <f t="shared" si="4"/>
        <v>5682.104105738872</v>
      </c>
      <c r="N4">
        <f t="shared" si="5"/>
        <v>3437.0991573863498</v>
      </c>
      <c r="O4" t="s">
        <v>34</v>
      </c>
      <c r="P4">
        <v>19.800999999999998</v>
      </c>
      <c r="Q4">
        <v>186.214</v>
      </c>
      <c r="R4">
        <v>2.34</v>
      </c>
      <c r="S4">
        <v>47.125999999999998</v>
      </c>
      <c r="T4">
        <v>19.696999999999999</v>
      </c>
      <c r="U4">
        <v>20.14</v>
      </c>
      <c r="V4">
        <f t="shared" si="6"/>
        <v>8775.5209639999994</v>
      </c>
      <c r="W4">
        <f t="shared" si="7"/>
        <v>5107.6638059999996</v>
      </c>
      <c r="X4">
        <f>$H$23/U4</f>
        <v>0.91584464305417623</v>
      </c>
      <c r="Y4">
        <f t="shared" si="8"/>
        <v>2.1430764647467724</v>
      </c>
      <c r="Z4">
        <f t="shared" si="9"/>
        <v>170.54309436169038</v>
      </c>
      <c r="AA4">
        <f t="shared" si="10"/>
        <v>8037.0138648890197</v>
      </c>
      <c r="AB4">
        <f t="shared" si="11"/>
        <v>4677.8265352468052</v>
      </c>
    </row>
    <row r="7" spans="1:56" x14ac:dyDescent="0.3">
      <c r="A7" s="1" t="s">
        <v>35</v>
      </c>
      <c r="B7" s="1" t="s">
        <v>7</v>
      </c>
      <c r="O7" s="1" t="s">
        <v>35</v>
      </c>
      <c r="P7" s="1"/>
      <c r="AC7" s="3"/>
      <c r="AD7" s="3"/>
      <c r="AQ7" s="3"/>
      <c r="AR7" s="3"/>
    </row>
    <row r="8" spans="1:56" x14ac:dyDescent="0.3">
      <c r="A8" t="s">
        <v>29</v>
      </c>
      <c r="B8">
        <v>23.481999999999999</v>
      </c>
      <c r="C8">
        <v>164.41300000000001</v>
      </c>
      <c r="D8">
        <v>2.3199999999999998</v>
      </c>
      <c r="E8">
        <v>69.513999999999996</v>
      </c>
      <c r="F8">
        <v>21.6</v>
      </c>
      <c r="G8">
        <v>21.92</v>
      </c>
      <c r="H8">
        <f t="shared" si="0"/>
        <v>11429.005282</v>
      </c>
      <c r="I8">
        <f t="shared" si="1"/>
        <v>7877.6844819999997</v>
      </c>
      <c r="J8">
        <f>$H$23/G8</f>
        <v>0.84147404703974038</v>
      </c>
      <c r="K8">
        <f t="shared" si="2"/>
        <v>1.9522197891321975</v>
      </c>
      <c r="L8">
        <f t="shared" si="3"/>
        <v>138.34927249594483</v>
      </c>
      <c r="M8">
        <f t="shared" si="4"/>
        <v>9617.2113282831087</v>
      </c>
      <c r="N8">
        <f t="shared" si="5"/>
        <v>6628.8670423707008</v>
      </c>
      <c r="O8" t="s">
        <v>36</v>
      </c>
      <c r="P8">
        <v>28.533000000000001</v>
      </c>
      <c r="Q8">
        <v>189.65899999999999</v>
      </c>
      <c r="R8">
        <v>1.65</v>
      </c>
      <c r="S8">
        <v>80.986000000000004</v>
      </c>
      <c r="T8">
        <v>27.896000000000001</v>
      </c>
      <c r="U8">
        <v>23.82</v>
      </c>
      <c r="V8">
        <f t="shared" si="6"/>
        <v>15359.723774</v>
      </c>
      <c r="W8">
        <f t="shared" si="7"/>
        <v>10068.99631</v>
      </c>
      <c r="X8">
        <f>$H$23/U8</f>
        <v>0.77435395092825821</v>
      </c>
      <c r="Y8">
        <f t="shared" si="8"/>
        <v>1.2776840190316259</v>
      </c>
      <c r="Z8">
        <f t="shared" si="9"/>
        <v>146.86319597910253</v>
      </c>
      <c r="AA8">
        <f t="shared" si="10"/>
        <v>11893.862789563596</v>
      </c>
      <c r="AB8">
        <f t="shared" si="11"/>
        <v>7796.967074530553</v>
      </c>
    </row>
    <row r="9" spans="1:56" x14ac:dyDescent="0.3">
      <c r="A9" t="s">
        <v>31</v>
      </c>
      <c r="B9">
        <v>25.942</v>
      </c>
      <c r="C9">
        <v>156.947</v>
      </c>
      <c r="D9">
        <v>1.89</v>
      </c>
      <c r="E9">
        <v>79.924000000000007</v>
      </c>
      <c r="F9">
        <v>24.420999999999999</v>
      </c>
      <c r="G9">
        <v>20.64</v>
      </c>
      <c r="H9">
        <f t="shared" si="0"/>
        <v>12543.832028000001</v>
      </c>
      <c r="I9">
        <f t="shared" si="1"/>
        <v>8711.0293410000013</v>
      </c>
      <c r="J9">
        <f>$H$23/G9</f>
        <v>0.89365848406546078</v>
      </c>
      <c r="K9">
        <f t="shared" si="2"/>
        <v>1.6890145348837209</v>
      </c>
      <c r="L9">
        <f t="shared" si="3"/>
        <v>140.25701809862187</v>
      </c>
      <c r="M9">
        <f t="shared" si="4"/>
        <v>11209.901914514256</v>
      </c>
      <c r="N9">
        <f t="shared" si="5"/>
        <v>7784.6852755278105</v>
      </c>
      <c r="O9" t="s">
        <v>37</v>
      </c>
      <c r="P9">
        <v>35.082999999999998</v>
      </c>
      <c r="Q9">
        <v>234.828</v>
      </c>
      <c r="R9">
        <v>2.8</v>
      </c>
      <c r="S9">
        <v>90.917000000000002</v>
      </c>
      <c r="T9">
        <v>31.308</v>
      </c>
      <c r="U9">
        <v>28.29</v>
      </c>
      <c r="V9">
        <f t="shared" si="6"/>
        <v>21349.857276000002</v>
      </c>
      <c r="W9">
        <f t="shared" si="7"/>
        <v>13997.862252000001</v>
      </c>
      <c r="X9">
        <f>$H$23/U9</f>
        <v>0.65200109972114217</v>
      </c>
      <c r="Y9">
        <f t="shared" si="8"/>
        <v>1.825603079219198</v>
      </c>
      <c r="Z9">
        <f t="shared" si="9"/>
        <v>153.10811424531639</v>
      </c>
      <c r="AA9">
        <f t="shared" si="10"/>
        <v>13920.13042284143</v>
      </c>
      <c r="AB9">
        <f t="shared" si="11"/>
        <v>9126.6215820490652</v>
      </c>
    </row>
    <row r="10" spans="1:56" x14ac:dyDescent="0.3">
      <c r="A10" t="s">
        <v>38</v>
      </c>
      <c r="B10">
        <v>24.92</v>
      </c>
      <c r="C10">
        <v>164.48699999999999</v>
      </c>
      <c r="D10">
        <v>2.6</v>
      </c>
      <c r="E10">
        <v>64.311000000000007</v>
      </c>
      <c r="F10">
        <v>23.116</v>
      </c>
      <c r="G10">
        <v>17.809999999999999</v>
      </c>
      <c r="H10">
        <f t="shared" si="0"/>
        <v>10578.323457</v>
      </c>
      <c r="I10">
        <f t="shared" si="1"/>
        <v>6776.0419650000013</v>
      </c>
      <c r="J10">
        <f>$H$23/G10</f>
        <v>1.0356603655873728</v>
      </c>
      <c r="K10">
        <f t="shared" si="2"/>
        <v>2.6927169505271693</v>
      </c>
      <c r="L10">
        <f t="shared" si="3"/>
        <v>170.35266655437019</v>
      </c>
      <c r="M10">
        <f t="shared" si="4"/>
        <v>10955.550338778103</v>
      </c>
      <c r="N10">
        <f t="shared" si="5"/>
        <v>7017.6780987072816</v>
      </c>
      <c r="O10" t="s">
        <v>39</v>
      </c>
      <c r="P10">
        <v>27.687000000000001</v>
      </c>
      <c r="Q10">
        <v>152.80699999999999</v>
      </c>
      <c r="R10">
        <v>1.23</v>
      </c>
      <c r="S10">
        <v>76.542000000000002</v>
      </c>
      <c r="T10">
        <v>28.35</v>
      </c>
      <c r="U10">
        <v>21.31</v>
      </c>
      <c r="V10">
        <f t="shared" si="6"/>
        <v>11696.153393999999</v>
      </c>
      <c r="W10">
        <f t="shared" si="7"/>
        <v>7364.074943999999</v>
      </c>
      <c r="X10">
        <f>$H$23/U10</f>
        <v>0.8655612909953595</v>
      </c>
      <c r="Y10">
        <f t="shared" si="8"/>
        <v>1.0646403879242923</v>
      </c>
      <c r="Z10">
        <f t="shared" si="9"/>
        <v>132.2638241931279</v>
      </c>
      <c r="AA10">
        <f t="shared" si="10"/>
        <v>10123.737631390395</v>
      </c>
      <c r="AB10">
        <f t="shared" si="11"/>
        <v>6374.0582155152188</v>
      </c>
    </row>
    <row r="13" spans="1:56" x14ac:dyDescent="0.3">
      <c r="A13" s="1" t="s">
        <v>40</v>
      </c>
      <c r="B13" s="1" t="s">
        <v>7</v>
      </c>
      <c r="O13" s="1" t="s">
        <v>41</v>
      </c>
      <c r="P13" s="1"/>
      <c r="AC13" s="3"/>
      <c r="AD13" s="3"/>
      <c r="AQ13" s="3"/>
      <c r="AR13" s="3"/>
    </row>
    <row r="14" spans="1:56" x14ac:dyDescent="0.3">
      <c r="A14" t="s">
        <v>31</v>
      </c>
      <c r="B14">
        <v>43.119</v>
      </c>
      <c r="C14">
        <v>154.435</v>
      </c>
      <c r="D14">
        <v>2.5099999999999998</v>
      </c>
      <c r="E14">
        <v>114.238</v>
      </c>
      <c r="F14">
        <v>43.381</v>
      </c>
      <c r="G14">
        <v>13.33</v>
      </c>
      <c r="H14">
        <f t="shared" si="0"/>
        <v>17642.345529999999</v>
      </c>
      <c r="I14">
        <f t="shared" si="1"/>
        <v>10942.800794999999</v>
      </c>
      <c r="J14">
        <f>$H$23/G14</f>
        <v>1.3837292656497457</v>
      </c>
      <c r="K14">
        <f t="shared" si="2"/>
        <v>3.4731604567808616</v>
      </c>
      <c r="L14">
        <f t="shared" si="3"/>
        <v>213.6962291406185</v>
      </c>
      <c r="M14">
        <f t="shared" si="4"/>
        <v>24412.229824565973</v>
      </c>
      <c r="N14">
        <f t="shared" si="5"/>
        <v>15141.873708216803</v>
      </c>
      <c r="O14" t="s">
        <v>36</v>
      </c>
      <c r="P14">
        <v>25.652999999999999</v>
      </c>
      <c r="Q14">
        <v>136.13800000000001</v>
      </c>
      <c r="R14">
        <v>1.5</v>
      </c>
      <c r="S14">
        <v>63.140999999999998</v>
      </c>
      <c r="T14">
        <v>20.585999999999999</v>
      </c>
      <c r="U14">
        <v>15.36</v>
      </c>
      <c r="V14">
        <f t="shared" si="6"/>
        <v>8595.8894579999996</v>
      </c>
      <c r="W14">
        <f t="shared" si="7"/>
        <v>5793.3525900000004</v>
      </c>
      <c r="X14">
        <f>$H$23/U14</f>
        <v>1.2008535879629629</v>
      </c>
      <c r="Y14">
        <f t="shared" si="8"/>
        <v>1.8012803819444443</v>
      </c>
      <c r="Z14">
        <f t="shared" si="9"/>
        <v>163.48180575810184</v>
      </c>
      <c r="AA14">
        <f t="shared" si="10"/>
        <v>10322.404697372309</v>
      </c>
      <c r="AB14">
        <f t="shared" si="11"/>
        <v>6956.9682440360248</v>
      </c>
    </row>
    <row r="15" spans="1:56" x14ac:dyDescent="0.3">
      <c r="A15" t="s">
        <v>33</v>
      </c>
      <c r="B15">
        <v>21.864999999999998</v>
      </c>
      <c r="C15">
        <v>58.033000000000001</v>
      </c>
      <c r="D15">
        <v>1.17</v>
      </c>
      <c r="E15">
        <v>81.658000000000001</v>
      </c>
      <c r="F15">
        <v>22.827999999999999</v>
      </c>
      <c r="G15">
        <v>7.24</v>
      </c>
      <c r="H15">
        <f t="shared" si="0"/>
        <v>4738.858714</v>
      </c>
      <c r="I15">
        <f t="shared" si="1"/>
        <v>3414.0813899999998</v>
      </c>
      <c r="J15">
        <f>$H$23/G15</f>
        <v>2.5476672805402085</v>
      </c>
      <c r="K15">
        <f t="shared" si="2"/>
        <v>2.9807707182320438</v>
      </c>
      <c r="L15">
        <f t="shared" si="3"/>
        <v>147.84877529158993</v>
      </c>
      <c r="M15">
        <f t="shared" si="4"/>
        <v>12073.035292760649</v>
      </c>
      <c r="N15">
        <f t="shared" si="5"/>
        <v>8697.9434504042347</v>
      </c>
      <c r="O15" t="s">
        <v>39</v>
      </c>
      <c r="P15">
        <v>26.954000000000001</v>
      </c>
      <c r="Q15">
        <v>116.658</v>
      </c>
      <c r="R15">
        <v>2.12</v>
      </c>
      <c r="S15">
        <v>78.358000000000004</v>
      </c>
      <c r="T15">
        <v>26.405999999999999</v>
      </c>
      <c r="U15">
        <v>11.45</v>
      </c>
      <c r="V15">
        <f t="shared" si="6"/>
        <v>9141.0875640000013</v>
      </c>
      <c r="W15">
        <f t="shared" si="7"/>
        <v>6060.6164160000008</v>
      </c>
      <c r="X15">
        <f>$H$23/U15</f>
        <v>1.6109267345948568</v>
      </c>
      <c r="Y15">
        <f t="shared" si="8"/>
        <v>3.4151646773410964</v>
      </c>
      <c r="Z15">
        <f t="shared" si="9"/>
        <v>187.9274910043668</v>
      </c>
      <c r="AA15">
        <f t="shared" si="10"/>
        <v>14725.622340120177</v>
      </c>
      <c r="AB15">
        <f t="shared" si="11"/>
        <v>9763.2090126588646</v>
      </c>
    </row>
    <row r="16" spans="1:56" x14ac:dyDescent="0.3">
      <c r="A16" t="s">
        <v>42</v>
      </c>
      <c r="B16">
        <v>32.624000000000002</v>
      </c>
      <c r="C16">
        <v>108.41500000000001</v>
      </c>
      <c r="D16">
        <v>1.92</v>
      </c>
      <c r="E16">
        <v>103.19499999999999</v>
      </c>
      <c r="F16">
        <v>38.195999999999998</v>
      </c>
      <c r="G16">
        <v>15.14</v>
      </c>
      <c r="H16">
        <f t="shared" si="0"/>
        <v>11187.885925</v>
      </c>
      <c r="I16">
        <f t="shared" si="1"/>
        <v>7046.8665849999998</v>
      </c>
      <c r="J16">
        <f>$H$23/G16</f>
        <v>1.2183032437986201</v>
      </c>
      <c r="K16">
        <f t="shared" si="2"/>
        <v>2.3391422280933507</v>
      </c>
      <c r="L16">
        <f t="shared" si="3"/>
        <v>132.08234617642739</v>
      </c>
      <c r="M16">
        <f t="shared" si="4"/>
        <v>13630.237713676426</v>
      </c>
      <c r="N16">
        <f t="shared" si="5"/>
        <v>8585.2204191216042</v>
      </c>
      <c r="O16" t="s">
        <v>43</v>
      </c>
      <c r="P16">
        <v>29.530999999999999</v>
      </c>
      <c r="Q16">
        <v>196.27799999999999</v>
      </c>
      <c r="R16">
        <v>1.98</v>
      </c>
      <c r="S16">
        <v>97.138000000000005</v>
      </c>
      <c r="T16">
        <v>22.559000000000001</v>
      </c>
      <c r="U16">
        <v>16.89</v>
      </c>
      <c r="V16">
        <f t="shared" si="6"/>
        <v>19066.052363999999</v>
      </c>
      <c r="W16">
        <f t="shared" si="7"/>
        <v>14638.216962</v>
      </c>
      <c r="X16">
        <f>$H$23/U16</f>
        <v>1.0920728899414511</v>
      </c>
      <c r="Y16">
        <f t="shared" si="8"/>
        <v>2.1623043220840734</v>
      </c>
      <c r="Z16">
        <f t="shared" si="9"/>
        <v>214.34988269192814</v>
      </c>
      <c r="AA16">
        <f t="shared" si="10"/>
        <v>20821.518904928515</v>
      </c>
      <c r="AB16">
        <f t="shared" si="11"/>
        <v>15985.99990128131</v>
      </c>
    </row>
    <row r="19" spans="1:28" x14ac:dyDescent="0.3">
      <c r="A19" t="s">
        <v>44</v>
      </c>
      <c r="B19">
        <f t="shared" ref="B19:N19" si="12">AVERAGE(B2:B17)</f>
        <v>25.819000000000003</v>
      </c>
      <c r="C19">
        <f t="shared" si="12"/>
        <v>185.07644444444446</v>
      </c>
      <c r="D19">
        <f t="shared" si="12"/>
        <v>2.4244444444444451</v>
      </c>
      <c r="E19">
        <f t="shared" si="12"/>
        <v>73.021000000000015</v>
      </c>
      <c r="F19">
        <f t="shared" si="12"/>
        <v>24.737666666666669</v>
      </c>
      <c r="G19">
        <f t="shared" si="12"/>
        <v>18.290222222222226</v>
      </c>
      <c r="H19">
        <f t="shared" si="12"/>
        <v>12105.147150777777</v>
      </c>
      <c r="I19">
        <f t="shared" si="12"/>
        <v>8020.5456846666675</v>
      </c>
      <c r="J19">
        <f t="shared" si="12"/>
        <v>1.1524198860907369</v>
      </c>
      <c r="K19">
        <f t="shared" si="12"/>
        <v>2.5318040754348945</v>
      </c>
      <c r="L19">
        <f t="shared" si="12"/>
        <v>180.86852630953251</v>
      </c>
      <c r="M19">
        <f t="shared" si="12"/>
        <v>12655.171908472856</v>
      </c>
      <c r="N19">
        <f t="shared" si="12"/>
        <v>8358.3476707627833</v>
      </c>
      <c r="P19">
        <f t="shared" ref="P19:AB19" si="13">AVERAGE(P2:P17)</f>
        <v>24.600444444444445</v>
      </c>
      <c r="Q19">
        <f t="shared" si="13"/>
        <v>159.30688888888889</v>
      </c>
      <c r="R19">
        <f t="shared" si="13"/>
        <v>1.8800000000000001</v>
      </c>
      <c r="S19">
        <f t="shared" si="13"/>
        <v>67.571000000000012</v>
      </c>
      <c r="T19">
        <f t="shared" si="13"/>
        <v>22.805444444444444</v>
      </c>
      <c r="U19">
        <f t="shared" si="13"/>
        <v>18.599999999999998</v>
      </c>
      <c r="V19">
        <f t="shared" si="13"/>
        <v>11347.819347666667</v>
      </c>
      <c r="W19">
        <f t="shared" si="13"/>
        <v>7559.3451691111113</v>
      </c>
      <c r="X19">
        <f t="shared" si="13"/>
        <v>1.0647125497982632</v>
      </c>
      <c r="Y19">
        <f t="shared" si="13"/>
        <v>1.9740634746020744</v>
      </c>
      <c r="Z19">
        <f t="shared" si="13"/>
        <v>159.41118833900211</v>
      </c>
      <c r="AA19">
        <f t="shared" si="13"/>
        <v>11073.263675821128</v>
      </c>
      <c r="AB19">
        <f t="shared" si="13"/>
        <v>7412.6101022197381</v>
      </c>
    </row>
    <row r="20" spans="1:28" x14ac:dyDescent="0.3">
      <c r="A20" t="s">
        <v>45</v>
      </c>
      <c r="B20">
        <f t="shared" ref="B20:N20" si="14">STDEV(B2:B17)</f>
        <v>7.8825629556635786</v>
      </c>
      <c r="C20">
        <f t="shared" si="14"/>
        <v>107.88053217229591</v>
      </c>
      <c r="D20">
        <f t="shared" si="14"/>
        <v>0.93283319933296327</v>
      </c>
      <c r="E20">
        <f t="shared" si="14"/>
        <v>24.858191351142132</v>
      </c>
      <c r="F20">
        <f t="shared" si="14"/>
        <v>9.8312683184826088</v>
      </c>
      <c r="G20">
        <f t="shared" si="14"/>
        <v>5.6692588090899863</v>
      </c>
      <c r="H20">
        <f t="shared" si="14"/>
        <v>4841.7363300724282</v>
      </c>
      <c r="I20">
        <f t="shared" si="14"/>
        <v>3307.8819078666156</v>
      </c>
      <c r="J20">
        <f t="shared" si="14"/>
        <v>0.56368154863998055</v>
      </c>
      <c r="K20">
        <f t="shared" si="14"/>
        <v>0.75812327989613226</v>
      </c>
      <c r="L20">
        <f t="shared" si="14"/>
        <v>68.58281502378442</v>
      </c>
      <c r="M20">
        <f t="shared" si="14"/>
        <v>5043.8263180132135</v>
      </c>
      <c r="N20">
        <f t="shared" si="14"/>
        <v>3108.1010661709342</v>
      </c>
      <c r="P20">
        <f t="shared" ref="P20:AB20" si="15">STDEV(P2:P17)</f>
        <v>7.1605687817224215</v>
      </c>
      <c r="Q20">
        <f t="shared" si="15"/>
        <v>46.951033184703327</v>
      </c>
      <c r="R20">
        <f t="shared" si="15"/>
        <v>0.48104053883222619</v>
      </c>
      <c r="S20">
        <f t="shared" si="15"/>
        <v>22.659338135744346</v>
      </c>
      <c r="T20">
        <f t="shared" si="15"/>
        <v>6.1630721257971617</v>
      </c>
      <c r="U20">
        <f t="shared" si="15"/>
        <v>5.2977731170747733</v>
      </c>
      <c r="V20">
        <f t="shared" si="15"/>
        <v>6153.4506064272928</v>
      </c>
      <c r="W20">
        <f t="shared" si="15"/>
        <v>4489.2341859623739</v>
      </c>
      <c r="X20">
        <f t="shared" si="15"/>
        <v>0.3001294429876557</v>
      </c>
      <c r="Y20">
        <f t="shared" si="15"/>
        <v>0.66987659591389148</v>
      </c>
      <c r="Z20">
        <f t="shared" si="15"/>
        <v>30.438473190226457</v>
      </c>
      <c r="AA20">
        <f t="shared" si="15"/>
        <v>5064.1800133777488</v>
      </c>
      <c r="AB20">
        <f t="shared" si="15"/>
        <v>4031.1041743235783</v>
      </c>
    </row>
    <row r="23" spans="1:28" x14ac:dyDescent="0.3">
      <c r="F23" t="s">
        <v>46</v>
      </c>
      <c r="H23">
        <f>AVERAGE(G19,U19,AI19,AW19)</f>
        <v>18.44511111111111</v>
      </c>
      <c r="I2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Cy3-Cdc42 GTPgS (1)</vt:lpstr>
      <vt:lpstr>Cy3-Cdc42 GTPgS (2)</vt:lpstr>
      <vt:lpstr>Cy3-Cdc42 + QQ GDI</vt:lpstr>
      <vt:lpstr>Cy3-Rho + QQ GDI</vt:lpstr>
      <vt:lpstr>CA-Cdc42</vt:lpstr>
      <vt:lpstr>QQ OE Cdc42 Rho activity</vt:lpstr>
      <vt:lpstr>QQ OE Rho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Golding</dc:creator>
  <cp:lastModifiedBy>Adriana Golding</cp:lastModifiedBy>
  <dcterms:created xsi:type="dcterms:W3CDTF">2019-01-29T00:02:32Z</dcterms:created>
  <dcterms:modified xsi:type="dcterms:W3CDTF">2019-10-21T18:51:33Z</dcterms:modified>
</cp:coreProperties>
</file>