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filterPrivacy="1"/>
  <xr:revisionPtr revIDLastSave="0" documentId="8_{F66A3DFC-0DBE-4647-A049-29659822671F}" xr6:coauthVersionLast="45" xr6:coauthVersionMax="45" xr10:uidLastSave="{00000000-0000-0000-0000-000000000000}"/>
  <bookViews>
    <workbookView xWindow="1620" yWindow="1740" windowWidth="22260" windowHeight="12640" activeTab="4" xr2:uid="{00000000-000D-0000-FFFF-FFFF00000000}"/>
  </bookViews>
  <sheets>
    <sheet name="Fig 2-a" sheetId="5" r:id="rId1"/>
    <sheet name="Fig 2-b" sheetId="7" r:id="rId2"/>
    <sheet name="Fig 2-d" sheetId="10" r:id="rId3"/>
    <sheet name="Fig 2-f" sheetId="9" r:id="rId4"/>
    <sheet name="Fig 2-h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7" l="1"/>
  <c r="F12" i="10" l="1"/>
  <c r="F11" i="10"/>
  <c r="F9" i="10"/>
  <c r="F8" i="10"/>
  <c r="F6" i="10"/>
  <c r="F5" i="10"/>
  <c r="G18" i="9"/>
  <c r="G17" i="9"/>
  <c r="I17" i="9" s="1"/>
  <c r="G16" i="9"/>
  <c r="G15" i="9"/>
  <c r="G13" i="9"/>
  <c r="I13" i="9" s="1"/>
  <c r="G12" i="9"/>
  <c r="G11" i="9"/>
  <c r="I11" i="9" s="1"/>
  <c r="G10" i="9"/>
  <c r="G8" i="9"/>
  <c r="I8" i="9" s="1"/>
  <c r="G7" i="9"/>
  <c r="I7" i="9" s="1"/>
  <c r="I6" i="9"/>
  <c r="G6" i="9"/>
  <c r="G5" i="9"/>
  <c r="G18" i="8"/>
  <c r="I18" i="8" s="1"/>
  <c r="G17" i="8"/>
  <c r="G16" i="8"/>
  <c r="G15" i="8"/>
  <c r="G13" i="8"/>
  <c r="I13" i="8" s="1"/>
  <c r="G12" i="8"/>
  <c r="G11" i="8"/>
  <c r="G10" i="8"/>
  <c r="G8" i="8"/>
  <c r="I8" i="8" s="1"/>
  <c r="G7" i="8"/>
  <c r="G6" i="8"/>
  <c r="G5" i="8"/>
  <c r="H4" i="8" s="1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U32" i="7"/>
  <c r="U34" i="7" s="1"/>
  <c r="Z23" i="7" s="1"/>
  <c r="T32" i="7"/>
  <c r="T34" i="7" s="1"/>
  <c r="Z22" i="7" s="1"/>
  <c r="S32" i="7"/>
  <c r="S34" i="7" s="1"/>
  <c r="Z21" i="7" s="1"/>
  <c r="R32" i="7"/>
  <c r="R34" i="7" s="1"/>
  <c r="Z20" i="7" s="1"/>
  <c r="Q32" i="7"/>
  <c r="Q34" i="7" s="1"/>
  <c r="Z18" i="7" s="1"/>
  <c r="P32" i="7"/>
  <c r="P34" i="7" s="1"/>
  <c r="Z17" i="7" s="1"/>
  <c r="O32" i="7"/>
  <c r="O34" i="7" s="1"/>
  <c r="Z16" i="7" s="1"/>
  <c r="N32" i="7"/>
  <c r="N34" i="7" s="1"/>
  <c r="Z15" i="7" s="1"/>
  <c r="M32" i="7"/>
  <c r="M34" i="7" s="1"/>
  <c r="Z13" i="7" s="1"/>
  <c r="L32" i="7"/>
  <c r="L34" i="7" s="1"/>
  <c r="Z12" i="7" s="1"/>
  <c r="K32" i="7"/>
  <c r="K34" i="7" s="1"/>
  <c r="Z11" i="7" s="1"/>
  <c r="J32" i="7"/>
  <c r="J34" i="7" s="1"/>
  <c r="Z10" i="7" s="1"/>
  <c r="I32" i="7"/>
  <c r="I34" i="7" s="1"/>
  <c r="H32" i="7"/>
  <c r="H34" i="7" s="1"/>
  <c r="G32" i="7"/>
  <c r="G34" i="7" s="1"/>
  <c r="F32" i="7"/>
  <c r="F34" i="7" s="1"/>
  <c r="F35" i="7" s="1"/>
  <c r="Z7" i="7" s="1"/>
  <c r="E32" i="7"/>
  <c r="E34" i="7" s="1"/>
  <c r="D32" i="7"/>
  <c r="D34" i="7" s="1"/>
  <c r="C32" i="7"/>
  <c r="C34" i="7" s="1"/>
  <c r="B34" i="7"/>
  <c r="B35" i="7" l="1"/>
  <c r="Z5" i="7" s="1"/>
  <c r="H4" i="9"/>
  <c r="H10" i="9" s="1"/>
  <c r="H9" i="10"/>
  <c r="G8" i="10"/>
  <c r="I6" i="8"/>
  <c r="I11" i="8"/>
  <c r="I16" i="8"/>
  <c r="H5" i="9"/>
  <c r="I18" i="9"/>
  <c r="G4" i="10"/>
  <c r="D35" i="7"/>
  <c r="Z6" i="7" s="1"/>
  <c r="H35" i="7"/>
  <c r="Z8" i="7" s="1"/>
  <c r="I7" i="8"/>
  <c r="I12" i="8"/>
  <c r="I17" i="8"/>
  <c r="I12" i="9"/>
  <c r="H6" i="10"/>
  <c r="H12" i="10"/>
  <c r="G11" i="10"/>
  <c r="G5" i="10"/>
  <c r="I16" i="9"/>
  <c r="H10" i="8"/>
  <c r="H15" i="8"/>
  <c r="H5" i="8"/>
  <c r="AA4" i="7"/>
  <c r="AA17" i="7" s="1"/>
  <c r="AA8" i="7" l="1"/>
  <c r="AA22" i="7"/>
  <c r="AA20" i="7"/>
  <c r="AA16" i="7"/>
  <c r="AA5" i="7"/>
  <c r="AA12" i="7"/>
  <c r="AA21" i="7"/>
  <c r="AA15" i="7"/>
  <c r="AA10" i="7"/>
  <c r="AA23" i="7"/>
  <c r="AA6" i="7"/>
  <c r="AA18" i="7"/>
  <c r="AA11" i="7"/>
  <c r="AA7" i="7"/>
  <c r="AA13" i="7"/>
  <c r="H15" i="9"/>
  <c r="M33" i="5"/>
  <c r="L33" i="5"/>
  <c r="K33" i="5"/>
  <c r="J33" i="5"/>
  <c r="I33" i="5"/>
  <c r="H33" i="5"/>
  <c r="G33" i="5"/>
  <c r="F33" i="5"/>
  <c r="E33" i="5"/>
  <c r="D33" i="5"/>
  <c r="C33" i="5"/>
  <c r="B33" i="5"/>
  <c r="M32" i="5"/>
  <c r="M34" i="5" s="1"/>
  <c r="R18" i="5" s="1"/>
  <c r="L32" i="5"/>
  <c r="L34" i="5" s="1"/>
  <c r="R17" i="5" s="1"/>
  <c r="K32" i="5"/>
  <c r="K34" i="5" s="1"/>
  <c r="R16" i="5" s="1"/>
  <c r="J32" i="5"/>
  <c r="J34" i="5" s="1"/>
  <c r="R15" i="5" s="1"/>
  <c r="I32" i="5"/>
  <c r="I34" i="5" s="1"/>
  <c r="R13" i="5" s="1"/>
  <c r="H32" i="5"/>
  <c r="H34" i="5" s="1"/>
  <c r="R12" i="5" s="1"/>
  <c r="G32" i="5"/>
  <c r="G34" i="5" s="1"/>
  <c r="R11" i="5" s="1"/>
  <c r="F32" i="5"/>
  <c r="F34" i="5" s="1"/>
  <c r="R10" i="5" s="1"/>
  <c r="E32" i="5"/>
  <c r="E34" i="5" s="1"/>
  <c r="R8" i="5" s="1"/>
  <c r="D32" i="5"/>
  <c r="D34" i="5" s="1"/>
  <c r="R7" i="5" s="1"/>
  <c r="C32" i="5"/>
  <c r="C34" i="5" s="1"/>
  <c r="R6" i="5" s="1"/>
  <c r="B32" i="5"/>
  <c r="B34" i="5" s="1"/>
  <c r="R5" i="5" s="1"/>
  <c r="S4" i="5" l="1"/>
  <c r="S13" i="5" s="1"/>
  <c r="S12" i="5" l="1"/>
  <c r="S16" i="5"/>
  <c r="S10" i="5"/>
  <c r="S7" i="5"/>
  <c r="S11" i="5"/>
  <c r="S6" i="5"/>
  <c r="S5" i="5"/>
  <c r="S18" i="5"/>
  <c r="S17" i="5"/>
  <c r="S8" i="5"/>
  <c r="S15" i="5"/>
</calcChain>
</file>

<file path=xl/sharedStrings.xml><?xml version="1.0" encoding="utf-8"?>
<sst xmlns="http://schemas.openxmlformats.org/spreadsheetml/2006/main" count="307" uniqueCount="98">
  <si>
    <t>RAW</t>
  </si>
  <si>
    <t>NORMALIZED</t>
  </si>
  <si>
    <t>Statistical analysis</t>
  </si>
  <si>
    <t xml:space="preserve">Norm of controls </t>
  </si>
  <si>
    <t>NICD</t>
  </si>
  <si>
    <t>GAPDH</t>
  </si>
  <si>
    <t>NICD/GAPDH</t>
  </si>
  <si>
    <t>average=</t>
  </si>
  <si>
    <t>2-way Anova</t>
  </si>
  <si>
    <t>n1</t>
  </si>
  <si>
    <t>siCtrl</t>
  </si>
  <si>
    <t>Static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</si>
  <si>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</si>
  <si>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</si>
  <si>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</si>
  <si>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</si>
  <si>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</si>
  <si>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</si>
  <si>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Shear</t>
  </si>
  <si>
    <t>siCtrl:Static vs. siCtrl:Shear</t>
  </si>
  <si>
    <t>Yes</t>
  </si>
  <si>
    <t>**</t>
  </si>
  <si>
    <t>siPiezo1</t>
  </si>
  <si>
    <t>DMSO</t>
  </si>
  <si>
    <t>No</t>
  </si>
  <si>
    <t>ns</t>
  </si>
  <si>
    <t>n2</t>
  </si>
  <si>
    <t>n3</t>
  </si>
  <si>
    <t>n4</t>
  </si>
  <si>
    <t>Inter-experiment variation</t>
  </si>
  <si>
    <t>Norm to siCtrl DMSO</t>
  </si>
  <si>
    <t>Yoda</t>
  </si>
  <si>
    <t>siCtrl:DMSO vs. siCtrl:Yoda</t>
  </si>
  <si>
    <t>*</t>
  </si>
  <si>
    <t>RAW Flexstation Data- 520nm emission fluorescence intensity</t>
  </si>
  <si>
    <t>N1</t>
  </si>
  <si>
    <t>N2</t>
  </si>
  <si>
    <t>N3</t>
  </si>
  <si>
    <t>Max-Min</t>
  </si>
  <si>
    <t>Average of siCtrl Static</t>
  </si>
  <si>
    <t>Time (hh:mm:ss)</t>
  </si>
  <si>
    <t>-1.511 to -0.2666</t>
  </si>
  <si>
    <t>siPiezo</t>
  </si>
  <si>
    <t>siCtrl:Static vs. siPiezo:Static</t>
  </si>
  <si>
    <t>-0.7832 to 0.4607</t>
  </si>
  <si>
    <t>siCtrl:Shear vs. siPiezo:Shear</t>
  </si>
  <si>
    <t>0.08427 to 1.328</t>
  </si>
  <si>
    <t>siPiezo:Static vs. siPiezo:Shear</t>
  </si>
  <si>
    <t>-0.6430 to 0.6010</t>
  </si>
  <si>
    <t>Max</t>
  </si>
  <si>
    <t>Min</t>
  </si>
  <si>
    <t>N4</t>
  </si>
  <si>
    <t>GI</t>
  </si>
  <si>
    <t>Average of DMSO DMSO</t>
  </si>
  <si>
    <t>DMSO:DMSO vs. DMSO:Yoda1</t>
  </si>
  <si>
    <t>-1.038 to -0.2396</t>
  </si>
  <si>
    <t>DMSO:DMSO vs. GI:DMSO</t>
  </si>
  <si>
    <t>-0.4204 to 0.3783</t>
  </si>
  <si>
    <t>DMSO:Yoda1 vs. GI:Yoda1</t>
  </si>
  <si>
    <t>0.3177 to 1.116</t>
  </si>
  <si>
    <t>***</t>
  </si>
  <si>
    <t>GI:DMSO vs. GI:Yoda1</t>
  </si>
  <si>
    <t>-0.3003 to 0.4985</t>
  </si>
  <si>
    <t>Average</t>
  </si>
  <si>
    <t>average of NICD/GAPDH</t>
  </si>
  <si>
    <t>-2.049 to -0.1867</t>
  </si>
  <si>
    <t>siADAM10</t>
  </si>
  <si>
    <t>siCtrl:DMSO vs. siADAM10:DMSO</t>
  </si>
  <si>
    <t>-0.3289 to 1.533</t>
  </si>
  <si>
    <t>siCtrl:Yoda vs. siADAM10:Yoda</t>
  </si>
  <si>
    <t>0.5053 to 2.367</t>
  </si>
  <si>
    <t>siADAM10:DMSO vs. siADAM10:Yoda</t>
  </si>
  <si>
    <t>-1.215 to 0.6474</t>
  </si>
  <si>
    <t>Norm to DMSO DMSO</t>
  </si>
  <si>
    <t>DMSO:DMSO vs. DMSO:Yoda</t>
  </si>
  <si>
    <t>-2.283 to -0.4850</t>
  </si>
  <si>
    <t>-0.1097 to 1.689</t>
  </si>
  <si>
    <t>DMSO:Yoda vs. GI:Yoda</t>
  </si>
  <si>
    <t>1.081 to 2.879</t>
  </si>
  <si>
    <t>GI:DMSO vs. GI:Yoda</t>
  </si>
  <si>
    <t>-1.092 to 0.7058</t>
  </si>
  <si>
    <t>Primed ADAM10 ( 62-64 kDa)</t>
  </si>
  <si>
    <t>Unpaired t test</t>
  </si>
  <si>
    <t>P value</t>
  </si>
  <si>
    <t>P value summary</t>
  </si>
  <si>
    <t>Significantly different (P &lt; 0.05)?</t>
  </si>
  <si>
    <t>One- or two-tailed P value?</t>
  </si>
  <si>
    <t>Two-tailed</t>
  </si>
  <si>
    <t>t, df</t>
  </si>
  <si>
    <t>t=5.833, df=4</t>
  </si>
  <si>
    <t>How big is the difference?</t>
  </si>
  <si>
    <t>Mean of column DMSO (A)</t>
  </si>
  <si>
    <t>Mean of column Yoda (B)</t>
  </si>
  <si>
    <t>Difference between means (B - A) ± SEM</t>
  </si>
  <si>
    <t>6.931 ± 1.188</t>
  </si>
  <si>
    <t>95% confidence interval</t>
  </si>
  <si>
    <t>3.632 to 10.23</t>
  </si>
  <si>
    <t>R squared (eta squared)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</si>
</sst>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0"/>
      <name val="Arial"/>
      <family val="2"/>
    </font>
    <font>
      <sz val="11"/>
      <color rgb="FFFF000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82">
    <xf numFmtId="0" fontId="0" fillId="0" borderId="0" xfId="0"/>
    <xf numFmtId="0" fontId="5" fillId="0" borderId="0" xfId="1" applyFont="1"/>
    <xf numFmtId="0" fontId="3" fillId="0" borderId="0" xfId="1"/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5" fillId="2" borderId="0" xfId="1" applyFont="1" applyFill="1" applyAlignment="1">
      <alignment horizontal="center"/>
    </xf>
    <xf numFmtId="0" fontId="6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10" fillId="0" borderId="1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0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6" fillId="0" borderId="0" xfId="1" applyFont="1" applyAlignment="1"/>
    <xf numFmtId="0" fontId="5" fillId="0" borderId="0" xfId="1" applyFont="1" applyAlignment="1"/>
    <xf numFmtId="0" fontId="6" fillId="2" borderId="0" xfId="1" applyFont="1" applyFill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21" fontId="9" fillId="0" borderId="9" xfId="1" applyNumberFormat="1" applyFont="1" applyBorder="1" applyAlignment="1">
      <alignment horizontal="center" vertical="center"/>
    </xf>
    <xf numFmtId="0" fontId="9" fillId="5" borderId="9" xfId="1" applyFont="1" applyFill="1" applyBorder="1"/>
    <xf numFmtId="0" fontId="9" fillId="5" borderId="13" xfId="1" applyFont="1" applyFill="1" applyBorder="1"/>
    <xf numFmtId="0" fontId="9" fillId="5" borderId="0" xfId="1" applyFont="1" applyFill="1" applyBorder="1"/>
    <xf numFmtId="0" fontId="5" fillId="2" borderId="5" xfId="1" applyFont="1" applyFill="1" applyBorder="1" applyAlignment="1">
      <alignment horizontal="center"/>
    </xf>
    <xf numFmtId="0" fontId="9" fillId="0" borderId="9" xfId="1" applyFont="1" applyBorder="1"/>
    <xf numFmtId="0" fontId="9" fillId="0" borderId="13" xfId="1" applyFont="1" applyBorder="1"/>
    <xf numFmtId="0" fontId="9" fillId="0" borderId="0" xfId="1" applyFont="1" applyBorder="1"/>
    <xf numFmtId="0" fontId="10" fillId="6" borderId="14" xfId="1" applyFont="1" applyFill="1" applyBorder="1" applyAlignment="1">
      <alignment horizontal="center"/>
    </xf>
    <xf numFmtId="0" fontId="12" fillId="0" borderId="0" xfId="1" applyFont="1"/>
    <xf numFmtId="21" fontId="9" fillId="0" borderId="10" xfId="1" applyNumberFormat="1" applyFont="1" applyBorder="1" applyAlignment="1">
      <alignment horizontal="center" vertical="center"/>
    </xf>
    <xf numFmtId="0" fontId="9" fillId="7" borderId="10" xfId="1" applyFont="1" applyFill="1" applyBorder="1"/>
    <xf numFmtId="0" fontId="9" fillId="7" borderId="12" xfId="1" applyFont="1" applyFill="1" applyBorder="1"/>
    <xf numFmtId="0" fontId="9" fillId="7" borderId="15" xfId="1" applyFont="1" applyFill="1" applyBorder="1"/>
    <xf numFmtId="21" fontId="9" fillId="0" borderId="0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/>
    <xf numFmtId="0" fontId="9" fillId="7" borderId="4" xfId="1" applyFont="1" applyFill="1" applyBorder="1" applyAlignment="1">
      <alignment horizontal="center" vertical="center"/>
    </xf>
    <xf numFmtId="0" fontId="9" fillId="7" borderId="4" xfId="1" applyFont="1" applyFill="1" applyBorder="1"/>
    <xf numFmtId="0" fontId="9" fillId="7" borderId="7" xfId="1" applyFont="1" applyFill="1" applyBorder="1"/>
    <xf numFmtId="0" fontId="9" fillId="7" borderId="6" xfId="1" applyFont="1" applyFill="1" applyBorder="1"/>
    <xf numFmtId="0" fontId="9" fillId="5" borderId="9" xfId="1" applyFont="1" applyFill="1" applyBorder="1" applyAlignment="1">
      <alignment horizontal="center" vertical="center"/>
    </xf>
    <xf numFmtId="0" fontId="11" fillId="0" borderId="1" xfId="1" applyFont="1" applyBorder="1"/>
    <xf numFmtId="0" fontId="11" fillId="0" borderId="2" xfId="1" applyFont="1" applyBorder="1"/>
    <xf numFmtId="0" fontId="11" fillId="0" borderId="3" xfId="1" applyFont="1" applyBorder="1"/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Fill="1" applyAlignment="1"/>
    <xf numFmtId="0" fontId="6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21" fontId="9" fillId="0" borderId="9" xfId="0" applyNumberFormat="1" applyFont="1" applyBorder="1" applyAlignment="1">
      <alignment horizontal="center" vertical="center"/>
    </xf>
    <xf numFmtId="0" fontId="9" fillId="5" borderId="9" xfId="0" applyFont="1" applyFill="1" applyBorder="1"/>
    <xf numFmtId="0" fontId="9" fillId="5" borderId="0" xfId="0" applyFont="1" applyFill="1" applyBorder="1"/>
    <xf numFmtId="0" fontId="9" fillId="5" borderId="1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9" xfId="0" applyFont="1" applyBorder="1"/>
    <xf numFmtId="0" fontId="9" fillId="0" borderId="0" xfId="0" applyFont="1" applyBorder="1"/>
    <xf numFmtId="0" fontId="9" fillId="0" borderId="13" xfId="0" applyFont="1" applyBorder="1"/>
    <xf numFmtId="0" fontId="14" fillId="0" borderId="0" xfId="0" applyFont="1"/>
    <xf numFmtId="0" fontId="10" fillId="6" borderId="14" xfId="0" applyFont="1" applyFill="1" applyBorder="1" applyAlignment="1">
      <alignment horizontal="center"/>
    </xf>
    <xf numFmtId="0" fontId="9" fillId="0" borderId="0" xfId="0" applyFont="1" applyFill="1"/>
    <xf numFmtId="21" fontId="9" fillId="0" borderId="10" xfId="0" applyNumberFormat="1" applyFont="1" applyBorder="1" applyAlignment="1">
      <alignment horizontal="center" vertical="center"/>
    </xf>
    <xf numFmtId="0" fontId="9" fillId="7" borderId="10" xfId="0" applyFont="1" applyFill="1" applyBorder="1"/>
    <xf numFmtId="0" fontId="9" fillId="7" borderId="15" xfId="0" applyFont="1" applyFill="1" applyBorder="1"/>
    <xf numFmtId="0" fontId="9" fillId="7" borderId="12" xfId="0" applyFont="1" applyFill="1" applyBorder="1"/>
    <xf numFmtId="21" fontId="9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/>
    <xf numFmtId="0" fontId="9" fillId="7" borderId="4" xfId="0" applyFont="1" applyFill="1" applyBorder="1" applyAlignment="1">
      <alignment horizontal="center" vertical="center"/>
    </xf>
    <xf numFmtId="0" fontId="9" fillId="7" borderId="4" xfId="0" applyFont="1" applyFill="1" applyBorder="1"/>
    <xf numFmtId="0" fontId="9" fillId="7" borderId="7" xfId="0" applyFont="1" applyFill="1" applyBorder="1"/>
    <xf numFmtId="0" fontId="9" fillId="7" borderId="6" xfId="0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/>
    <xf numFmtId="0" fontId="9" fillId="5" borderId="15" xfId="0" applyFont="1" applyFill="1" applyBorder="1"/>
    <xf numFmtId="0" fontId="9" fillId="5" borderId="12" xfId="0" applyFont="1" applyFill="1" applyBorder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9" fillId="0" borderId="8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5" fillId="4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/>
    <xf numFmtId="0" fontId="15" fillId="4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3" borderId="10" xfId="0" applyFont="1" applyFill="1" applyBorder="1" applyAlignment="1"/>
    <xf numFmtId="0" fontId="10" fillId="0" borderId="1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"/>
  <sheetViews>
    <sheetView topLeftCell="L2" workbookViewId="0">
      <selection activeCell="H35" sqref="H35"/>
    </sheetView>
  </sheetViews>
  <sheetFormatPr baseColWidth="10" defaultColWidth="9.1640625" defaultRowHeight="15" x14ac:dyDescent="0.2"/>
  <cols>
    <col min="1" max="1" width="13.5" style="42" customWidth="1"/>
    <col min="2" max="18" width="9.1640625" style="43"/>
    <col min="19" max="19" width="18.6640625" style="43" customWidth="1"/>
    <col min="20" max="20" width="9.1640625" style="43"/>
    <col min="21" max="21" width="31.5" style="2" customWidth="1"/>
    <col min="22" max="22" width="11.1640625" style="2" customWidth="1"/>
    <col min="23" max="23" width="17.83203125" style="2" customWidth="1"/>
    <col min="24" max="25" width="9.1640625" style="2"/>
    <col min="26" max="26" width="16.6640625" style="2" customWidth="1"/>
    <col min="27" max="16384" width="9.1640625" style="43"/>
  </cols>
  <sheetData>
    <row r="1" spans="1:26" ht="27.75" customHeight="1" thickBot="1" x14ac:dyDescent="0.2">
      <c r="B1" s="149" t="s">
        <v>34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O1" s="44"/>
      <c r="P1" s="45"/>
      <c r="Q1" s="45"/>
      <c r="R1" s="45"/>
      <c r="S1" s="45"/>
      <c r="U1" s="150" t="s">
        <v>2</v>
      </c>
      <c r="V1" s="151"/>
      <c r="W1" s="151"/>
      <c r="X1" s="151"/>
      <c r="Y1" s="151"/>
      <c r="Z1" s="152"/>
    </row>
    <row r="2" spans="1:26" ht="19.5" customHeight="1" thickBot="1" x14ac:dyDescent="0.25">
      <c r="B2" s="147" t="s">
        <v>35</v>
      </c>
      <c r="C2" s="153"/>
      <c r="D2" s="153"/>
      <c r="E2" s="148"/>
      <c r="F2" s="147" t="s">
        <v>36</v>
      </c>
      <c r="G2" s="153"/>
      <c r="H2" s="153"/>
      <c r="I2" s="148"/>
      <c r="J2" s="147" t="s">
        <v>37</v>
      </c>
      <c r="K2" s="153"/>
      <c r="L2" s="153"/>
      <c r="M2" s="148"/>
      <c r="O2" s="1"/>
      <c r="P2" s="1"/>
      <c r="Q2" s="1"/>
      <c r="R2" s="1"/>
      <c r="S2" s="3"/>
      <c r="U2" s="1"/>
      <c r="V2" s="1"/>
      <c r="W2" s="1"/>
      <c r="X2" s="1"/>
    </row>
    <row r="3" spans="1:26" ht="17.25" customHeight="1" thickBot="1" x14ac:dyDescent="0.2">
      <c r="B3" s="147" t="s">
        <v>10</v>
      </c>
      <c r="C3" s="148"/>
      <c r="D3" s="147" t="s">
        <v>22</v>
      </c>
      <c r="E3" s="153"/>
      <c r="F3" s="147" t="s">
        <v>10</v>
      </c>
      <c r="G3" s="148"/>
      <c r="H3" s="147" t="s">
        <v>22</v>
      </c>
      <c r="I3" s="148"/>
      <c r="J3" s="147" t="s">
        <v>10</v>
      </c>
      <c r="K3" s="148"/>
      <c r="L3" s="147" t="s">
        <v>22</v>
      </c>
      <c r="M3" s="148"/>
      <c r="O3" s="1"/>
      <c r="P3" s="4"/>
      <c r="Q3" s="4"/>
      <c r="R3" s="3" t="s">
        <v>38</v>
      </c>
      <c r="S3" s="46" t="s">
        <v>39</v>
      </c>
      <c r="U3" s="4" t="s">
        <v>8</v>
      </c>
      <c r="V3" s="4"/>
      <c r="W3" s="4"/>
      <c r="X3" s="4"/>
      <c r="Y3" s="5"/>
      <c r="Z3" s="5"/>
    </row>
    <row r="4" spans="1:26" ht="18.75" customHeight="1" thickBot="1" x14ac:dyDescent="0.2">
      <c r="A4" s="47" t="s">
        <v>40</v>
      </c>
      <c r="B4" s="48" t="s">
        <v>11</v>
      </c>
      <c r="C4" s="49" t="s">
        <v>18</v>
      </c>
      <c r="D4" s="48" t="s">
        <v>11</v>
      </c>
      <c r="E4" s="50" t="s">
        <v>18</v>
      </c>
      <c r="F4" s="48" t="s">
        <v>11</v>
      </c>
      <c r="G4" s="49" t="s">
        <v>18</v>
      </c>
      <c r="H4" s="48" t="s">
        <v>11</v>
      </c>
      <c r="I4" s="49" t="s">
        <v>18</v>
      </c>
      <c r="J4" s="48" t="s">
        <v>11</v>
      </c>
      <c r="K4" s="49" t="s">
        <v>18</v>
      </c>
      <c r="L4" s="48" t="s">
        <v>11</v>
      </c>
      <c r="M4" s="49" t="s">
        <v>18</v>
      </c>
      <c r="O4" s="1"/>
      <c r="P4" s="4"/>
      <c r="Q4" s="4"/>
      <c r="R4" s="4"/>
      <c r="S4" s="6">
        <f>AVERAGE(R5,R10,R15)</f>
        <v>1980.7496666666666</v>
      </c>
      <c r="U4" s="4"/>
      <c r="V4" s="4"/>
      <c r="W4" s="4"/>
      <c r="X4" s="4"/>
      <c r="Y4" s="5"/>
      <c r="Z4" s="5"/>
    </row>
    <row r="5" spans="1:26" ht="13" thickBot="1" x14ac:dyDescent="0.2">
      <c r="A5" s="51">
        <v>0</v>
      </c>
      <c r="B5" s="52">
        <v>617.77300000000002</v>
      </c>
      <c r="C5" s="53">
        <v>719.95</v>
      </c>
      <c r="D5" s="52">
        <v>588.37400000000002</v>
      </c>
      <c r="E5" s="54">
        <v>542.94899999999996</v>
      </c>
      <c r="F5" s="52">
        <v>567.74199999999996</v>
      </c>
      <c r="G5" s="53">
        <v>596.69899999999996</v>
      </c>
      <c r="H5" s="52">
        <v>539.54200000000003</v>
      </c>
      <c r="I5" s="53">
        <v>575.08500000000004</v>
      </c>
      <c r="J5" s="52">
        <v>568.11199999999997</v>
      </c>
      <c r="K5" s="53">
        <v>626.58900000000006</v>
      </c>
      <c r="L5" s="52">
        <v>549.77300000000002</v>
      </c>
      <c r="M5" s="53">
        <v>556.10900000000004</v>
      </c>
      <c r="O5" s="143" t="s">
        <v>9</v>
      </c>
      <c r="P5" s="143" t="s">
        <v>10</v>
      </c>
      <c r="Q5" s="7" t="s">
        <v>11</v>
      </c>
      <c r="R5" s="8">
        <f>B34</f>
        <v>2443.502</v>
      </c>
      <c r="S5" s="55">
        <f>R5/S4</f>
        <v>1.2336248447347125</v>
      </c>
      <c r="U5" s="9" t="s">
        <v>12</v>
      </c>
      <c r="V5" s="9" t="s">
        <v>13</v>
      </c>
      <c r="W5" s="9" t="s">
        <v>14</v>
      </c>
      <c r="X5" s="9" t="s">
        <v>15</v>
      </c>
      <c r="Y5" s="9" t="s">
        <v>16</v>
      </c>
      <c r="Z5" s="9" t="s">
        <v>17</v>
      </c>
    </row>
    <row r="6" spans="1:26" ht="13" thickBot="1" x14ac:dyDescent="0.2">
      <c r="A6" s="51">
        <v>1.736111111111111E-3</v>
      </c>
      <c r="B6" s="56">
        <v>719</v>
      </c>
      <c r="C6" s="57">
        <v>885.58500000000004</v>
      </c>
      <c r="D6" s="56">
        <v>700.99199999999996</v>
      </c>
      <c r="E6" s="58">
        <v>676.34299999999996</v>
      </c>
      <c r="F6" s="56">
        <v>775.90499999999997</v>
      </c>
      <c r="G6" s="57">
        <v>839.48199999999997</v>
      </c>
      <c r="H6" s="56">
        <v>752.31</v>
      </c>
      <c r="I6" s="57">
        <v>724.68499999999995</v>
      </c>
      <c r="J6" s="56">
        <v>754.39200000000005</v>
      </c>
      <c r="K6" s="57">
        <v>742.10299999999995</v>
      </c>
      <c r="L6" s="56">
        <v>634.15599999999995</v>
      </c>
      <c r="M6" s="57">
        <v>530.95100000000002</v>
      </c>
      <c r="O6" s="144"/>
      <c r="P6" s="146"/>
      <c r="Q6" s="10" t="s">
        <v>18</v>
      </c>
      <c r="R6" s="11">
        <f>C34</f>
        <v>3815.4250000000002</v>
      </c>
      <c r="S6" s="16">
        <f>R6/$S$4</f>
        <v>1.9262530062271037</v>
      </c>
      <c r="U6" s="12" t="s">
        <v>19</v>
      </c>
      <c r="V6" s="12">
        <v>-0.88849999999999996</v>
      </c>
      <c r="W6" s="12" t="s">
        <v>41</v>
      </c>
      <c r="X6" s="13" t="s">
        <v>20</v>
      </c>
      <c r="Y6" s="13" t="s">
        <v>21</v>
      </c>
      <c r="Z6" s="13">
        <v>7.9000000000000008E-3</v>
      </c>
    </row>
    <row r="7" spans="1:26" ht="12" x14ac:dyDescent="0.15">
      <c r="A7" s="51">
        <v>3.472222222222222E-3</v>
      </c>
      <c r="B7" s="56">
        <v>813.55899999999997</v>
      </c>
      <c r="C7" s="57">
        <v>1038.932</v>
      </c>
      <c r="D7" s="56">
        <v>808.85</v>
      </c>
      <c r="E7" s="58">
        <v>783.46400000000006</v>
      </c>
      <c r="F7" s="56">
        <v>865.94</v>
      </c>
      <c r="G7" s="57">
        <v>999.87199999999996</v>
      </c>
      <c r="H7" s="56">
        <v>838.89</v>
      </c>
      <c r="I7" s="57">
        <v>860.5</v>
      </c>
      <c r="J7" s="56">
        <v>787.11300000000006</v>
      </c>
      <c r="K7" s="57">
        <v>897.03700000000003</v>
      </c>
      <c r="L7" s="56">
        <v>726.11099999999999</v>
      </c>
      <c r="M7" s="57">
        <v>555.29100000000005</v>
      </c>
      <c r="O7" s="144"/>
      <c r="P7" s="143" t="s">
        <v>42</v>
      </c>
      <c r="Q7" s="7" t="s">
        <v>11</v>
      </c>
      <c r="R7" s="8">
        <f>D34</f>
        <v>2668.9049999999997</v>
      </c>
      <c r="S7" s="16">
        <f>R7/$S$4</f>
        <v>1.3474216580288034</v>
      </c>
      <c r="U7" s="12" t="s">
        <v>43</v>
      </c>
      <c r="V7" s="12">
        <v>-0.1613</v>
      </c>
      <c r="W7" s="12" t="s">
        <v>44</v>
      </c>
      <c r="X7" s="12" t="s">
        <v>24</v>
      </c>
      <c r="Y7" s="12" t="s">
        <v>25</v>
      </c>
      <c r="Z7" s="59">
        <v>0.83889999999999998</v>
      </c>
    </row>
    <row r="8" spans="1:26" ht="13" thickBot="1" x14ac:dyDescent="0.2">
      <c r="A8" s="51">
        <v>5.208333333333333E-3</v>
      </c>
      <c r="B8" s="56">
        <v>905.875</v>
      </c>
      <c r="C8" s="57">
        <v>1198.568</v>
      </c>
      <c r="D8" s="56">
        <v>924.16200000000003</v>
      </c>
      <c r="E8" s="58">
        <v>891.27099999999996</v>
      </c>
      <c r="F8" s="56">
        <v>942.74400000000003</v>
      </c>
      <c r="G8" s="57">
        <v>1151.682</v>
      </c>
      <c r="H8" s="56">
        <v>920.86900000000003</v>
      </c>
      <c r="I8" s="57">
        <v>978.29899999999998</v>
      </c>
      <c r="J8" s="56">
        <v>830.36599999999999</v>
      </c>
      <c r="K8" s="57">
        <v>1056.7429999999999</v>
      </c>
      <c r="L8" s="56">
        <v>823.79899999999998</v>
      </c>
      <c r="M8" s="57">
        <v>576.61500000000001</v>
      </c>
      <c r="O8" s="145"/>
      <c r="P8" s="145"/>
      <c r="Q8" s="10" t="s">
        <v>18</v>
      </c>
      <c r="R8" s="11">
        <f>E34</f>
        <v>2532.6280000000002</v>
      </c>
      <c r="S8" s="11">
        <f>R8/$S$4</f>
        <v>1.2786209396475983</v>
      </c>
      <c r="U8" s="12" t="s">
        <v>45</v>
      </c>
      <c r="V8" s="12">
        <v>0.70620000000000005</v>
      </c>
      <c r="W8" s="12" t="s">
        <v>46</v>
      </c>
      <c r="X8" s="13" t="s">
        <v>20</v>
      </c>
      <c r="Y8" s="13" t="s">
        <v>33</v>
      </c>
      <c r="Z8" s="13">
        <v>2.7300000000000001E-2</v>
      </c>
    </row>
    <row r="9" spans="1:26" ht="13" thickBot="1" x14ac:dyDescent="0.2">
      <c r="A9" s="51">
        <v>6.9444444444444441E-3</v>
      </c>
      <c r="B9" s="56">
        <v>1019.883</v>
      </c>
      <c r="C9" s="57">
        <v>1359.415</v>
      </c>
      <c r="D9" s="56">
        <v>1046.3440000000001</v>
      </c>
      <c r="E9" s="58">
        <v>993.65</v>
      </c>
      <c r="F9" s="56">
        <v>1053.3510000000001</v>
      </c>
      <c r="G9" s="57">
        <v>1308.9090000000001</v>
      </c>
      <c r="H9" s="56">
        <v>969.62099999999998</v>
      </c>
      <c r="I9" s="57">
        <v>1091.932</v>
      </c>
      <c r="J9" s="56">
        <v>902.84199999999998</v>
      </c>
      <c r="K9" s="57">
        <v>1243.0709999999999</v>
      </c>
      <c r="L9" s="56">
        <v>920.97400000000005</v>
      </c>
      <c r="M9" s="57">
        <v>613.46500000000003</v>
      </c>
      <c r="O9" s="14"/>
      <c r="P9" s="4"/>
      <c r="Q9" s="4"/>
      <c r="R9" s="1"/>
      <c r="S9" s="4"/>
      <c r="U9" s="15" t="s">
        <v>47</v>
      </c>
      <c r="V9" s="15">
        <v>-2.102E-2</v>
      </c>
      <c r="W9" s="15" t="s">
        <v>48</v>
      </c>
      <c r="X9" s="15" t="s">
        <v>24</v>
      </c>
      <c r="Y9" s="15" t="s">
        <v>25</v>
      </c>
      <c r="Z9" s="15">
        <v>0.99950000000000006</v>
      </c>
    </row>
    <row r="10" spans="1:26" x14ac:dyDescent="0.2">
      <c r="A10" s="51">
        <v>8.6805555555555559E-3</v>
      </c>
      <c r="B10" s="56">
        <v>1121.326</v>
      </c>
      <c r="C10" s="57">
        <v>1530.4169999999999</v>
      </c>
      <c r="D10" s="56">
        <v>1147.05</v>
      </c>
      <c r="E10" s="58">
        <v>1113.1410000000001</v>
      </c>
      <c r="F10" s="56">
        <v>1113.8050000000001</v>
      </c>
      <c r="G10" s="57">
        <v>1478.12</v>
      </c>
      <c r="H10" s="56">
        <v>1044.1279999999999</v>
      </c>
      <c r="I10" s="57">
        <v>1231.9839999999999</v>
      </c>
      <c r="J10" s="56">
        <v>953.048</v>
      </c>
      <c r="K10" s="57">
        <v>1382.9739999999999</v>
      </c>
      <c r="L10" s="56">
        <v>1017.145</v>
      </c>
      <c r="M10" s="57">
        <v>631.05899999999997</v>
      </c>
      <c r="O10" s="143" t="s">
        <v>26</v>
      </c>
      <c r="P10" s="143" t="s">
        <v>10</v>
      </c>
      <c r="Q10" s="7" t="s">
        <v>11</v>
      </c>
      <c r="R10" s="8">
        <f>F34</f>
        <v>2056.8509999999997</v>
      </c>
      <c r="S10" s="55">
        <f>R10/S4</f>
        <v>1.0384204700947401</v>
      </c>
      <c r="U10" s="4"/>
      <c r="X10" s="4"/>
      <c r="Y10" s="5"/>
      <c r="Z10" s="5"/>
    </row>
    <row r="11" spans="1:26" ht="16" thickBot="1" x14ac:dyDescent="0.25">
      <c r="A11" s="51">
        <v>1.0416666666666666E-2</v>
      </c>
      <c r="B11" s="56">
        <v>1222.5609999999999</v>
      </c>
      <c r="C11" s="57">
        <v>1701.2670000000001</v>
      </c>
      <c r="D11" s="56">
        <v>1274.836</v>
      </c>
      <c r="E11" s="58">
        <v>1219.836</v>
      </c>
      <c r="F11" s="56">
        <v>1221.5889999999999</v>
      </c>
      <c r="G11" s="57">
        <v>1653.722</v>
      </c>
      <c r="H11" s="56">
        <v>1097.069</v>
      </c>
      <c r="I11" s="57">
        <v>1339.7729999999999</v>
      </c>
      <c r="J11" s="56">
        <v>1010.989</v>
      </c>
      <c r="K11" s="57">
        <v>1555.422</v>
      </c>
      <c r="L11" s="56">
        <v>1111.972</v>
      </c>
      <c r="M11" s="57">
        <v>671.74699999999996</v>
      </c>
      <c r="O11" s="144"/>
      <c r="P11" s="146"/>
      <c r="Q11" s="10" t="s">
        <v>18</v>
      </c>
      <c r="R11" s="11">
        <f>G34</f>
        <v>3824.0059999999999</v>
      </c>
      <c r="S11" s="16">
        <f>R11/$S$4</f>
        <v>1.9305852043561285</v>
      </c>
      <c r="U11" s="60"/>
    </row>
    <row r="12" spans="1:26" x14ac:dyDescent="0.2">
      <c r="A12" s="51">
        <v>1.2152777777777778E-2</v>
      </c>
      <c r="B12" s="56">
        <v>1319.105</v>
      </c>
      <c r="C12" s="57">
        <v>1856.2</v>
      </c>
      <c r="D12" s="56">
        <v>1374.7139999999999</v>
      </c>
      <c r="E12" s="58">
        <v>1331.1010000000001</v>
      </c>
      <c r="F12" s="56">
        <v>1289.19</v>
      </c>
      <c r="G12" s="57">
        <v>1800.425</v>
      </c>
      <c r="H12" s="56">
        <v>1209.3209999999999</v>
      </c>
      <c r="I12" s="57">
        <v>1480.4559999999999</v>
      </c>
      <c r="J12" s="56">
        <v>1066.509</v>
      </c>
      <c r="K12" s="57">
        <v>1694.797</v>
      </c>
      <c r="L12" s="56">
        <v>1206.538</v>
      </c>
      <c r="M12" s="57">
        <v>684.18399999999997</v>
      </c>
      <c r="O12" s="144"/>
      <c r="P12" s="143" t="s">
        <v>42</v>
      </c>
      <c r="Q12" s="7" t="s">
        <v>11</v>
      </c>
      <c r="R12" s="8">
        <f>H34</f>
        <v>2031.6840000000002</v>
      </c>
      <c r="S12" s="16">
        <f>R12/$S$4</f>
        <v>1.0257146746963988</v>
      </c>
      <c r="U12" s="60"/>
    </row>
    <row r="13" spans="1:26" ht="16" thickBot="1" x14ac:dyDescent="0.25">
      <c r="A13" s="51">
        <v>1.3888888888888888E-2</v>
      </c>
      <c r="B13" s="56">
        <v>1429.13</v>
      </c>
      <c r="C13" s="57">
        <v>2026.191</v>
      </c>
      <c r="D13" s="56">
        <v>1504.9780000000001</v>
      </c>
      <c r="E13" s="58">
        <v>1432.307</v>
      </c>
      <c r="F13" s="56">
        <v>1373.8710000000001</v>
      </c>
      <c r="G13" s="57">
        <v>1990.876</v>
      </c>
      <c r="H13" s="56">
        <v>1252.047</v>
      </c>
      <c r="I13" s="57">
        <v>1597.845</v>
      </c>
      <c r="J13" s="56">
        <v>1137.4590000000001</v>
      </c>
      <c r="K13" s="57">
        <v>1878.5619999999999</v>
      </c>
      <c r="L13" s="56">
        <v>1310.261</v>
      </c>
      <c r="M13" s="57">
        <v>729.98299999999995</v>
      </c>
      <c r="O13" s="145"/>
      <c r="P13" s="145"/>
      <c r="Q13" s="10" t="s">
        <v>18</v>
      </c>
      <c r="R13" s="11">
        <f>I34</f>
        <v>2937.6309999999999</v>
      </c>
      <c r="S13" s="11">
        <f>R13/$S$4</f>
        <v>1.4830904931785929</v>
      </c>
      <c r="U13" s="60"/>
    </row>
    <row r="14" spans="1:26" ht="16" thickBot="1" x14ac:dyDescent="0.25">
      <c r="A14" s="51">
        <v>1.5625E-2</v>
      </c>
      <c r="B14" s="56">
        <v>1525.4639999999999</v>
      </c>
      <c r="C14" s="57">
        <v>2177.123</v>
      </c>
      <c r="D14" s="56">
        <v>1604.1669999999999</v>
      </c>
      <c r="E14" s="58">
        <v>1532.7360000000001</v>
      </c>
      <c r="F14" s="56">
        <v>1447.268</v>
      </c>
      <c r="G14" s="57">
        <v>2144.674</v>
      </c>
      <c r="H14" s="56">
        <v>1332.825</v>
      </c>
      <c r="I14" s="57">
        <v>1703.2750000000001</v>
      </c>
      <c r="J14" s="56">
        <v>1171.653</v>
      </c>
      <c r="K14" s="57">
        <v>2013.7670000000001</v>
      </c>
      <c r="L14" s="56">
        <v>1393.077</v>
      </c>
      <c r="M14" s="57">
        <v>755.35299999999995</v>
      </c>
      <c r="O14" s="14"/>
      <c r="P14" s="4"/>
      <c r="Q14" s="4"/>
      <c r="R14" s="4"/>
      <c r="S14" s="4"/>
      <c r="U14" s="60"/>
    </row>
    <row r="15" spans="1:26" x14ac:dyDescent="0.2">
      <c r="A15" s="51">
        <v>1.7361111111111112E-2</v>
      </c>
      <c r="B15" s="56">
        <v>1631.123</v>
      </c>
      <c r="C15" s="57">
        <v>2345.4110000000001</v>
      </c>
      <c r="D15" s="56">
        <v>1709.367</v>
      </c>
      <c r="E15" s="58">
        <v>1636.3230000000001</v>
      </c>
      <c r="F15" s="56">
        <v>1516.327</v>
      </c>
      <c r="G15" s="57">
        <v>2294.3380000000002</v>
      </c>
      <c r="H15" s="56">
        <v>1441.3230000000001</v>
      </c>
      <c r="I15" s="57">
        <v>1845.876</v>
      </c>
      <c r="J15" s="56">
        <v>1239.607</v>
      </c>
      <c r="K15" s="57">
        <v>2160.7240000000002</v>
      </c>
      <c r="L15" s="56">
        <v>1484.694</v>
      </c>
      <c r="M15" s="57">
        <v>764.82299999999998</v>
      </c>
      <c r="O15" s="143" t="s">
        <v>27</v>
      </c>
      <c r="P15" s="143" t="s">
        <v>10</v>
      </c>
      <c r="Q15" s="7" t="s">
        <v>11</v>
      </c>
      <c r="R15" s="8">
        <f>J34</f>
        <v>1441.8960000000002</v>
      </c>
      <c r="S15" s="55">
        <f>R15/S4</f>
        <v>0.72795468517054751</v>
      </c>
      <c r="U15" s="60"/>
    </row>
    <row r="16" spans="1:26" ht="16" thickBot="1" x14ac:dyDescent="0.25">
      <c r="A16" s="51">
        <v>1.909722222222222E-2</v>
      </c>
      <c r="B16" s="56">
        <v>1718.4929999999999</v>
      </c>
      <c r="C16" s="57">
        <v>2509.0070000000001</v>
      </c>
      <c r="D16" s="56">
        <v>1818.374</v>
      </c>
      <c r="E16" s="58">
        <v>1735.729</v>
      </c>
      <c r="F16" s="56">
        <v>1601.413</v>
      </c>
      <c r="G16" s="57">
        <v>2456.1439999999998</v>
      </c>
      <c r="H16" s="56">
        <v>1500.5920000000001</v>
      </c>
      <c r="I16" s="57">
        <v>1950.01</v>
      </c>
      <c r="J16" s="56">
        <v>1282.404</v>
      </c>
      <c r="K16" s="57">
        <v>2303.8690000000001</v>
      </c>
      <c r="L16" s="56">
        <v>1576.518</v>
      </c>
      <c r="M16" s="57">
        <v>795.34900000000005</v>
      </c>
      <c r="O16" s="144"/>
      <c r="P16" s="146"/>
      <c r="Q16" s="10" t="s">
        <v>18</v>
      </c>
      <c r="R16" s="11">
        <f>K34</f>
        <v>3582.7219999999998</v>
      </c>
      <c r="S16" s="16">
        <f>R16/$S$4</f>
        <v>1.8087707196383052</v>
      </c>
      <c r="U16" s="60"/>
    </row>
    <row r="17" spans="1:26" x14ac:dyDescent="0.2">
      <c r="A17" s="51">
        <v>2.0833333333333332E-2</v>
      </c>
      <c r="B17" s="56">
        <v>1837.748</v>
      </c>
      <c r="C17" s="57">
        <v>2672.7370000000001</v>
      </c>
      <c r="D17" s="56">
        <v>1937.6769999999999</v>
      </c>
      <c r="E17" s="58">
        <v>1849.634</v>
      </c>
      <c r="F17" s="56">
        <v>1676.8240000000001</v>
      </c>
      <c r="G17" s="57">
        <v>2629.8620000000001</v>
      </c>
      <c r="H17" s="56">
        <v>1581.9059999999999</v>
      </c>
      <c r="I17" s="57">
        <v>2069.223</v>
      </c>
      <c r="J17" s="56">
        <v>1335.17</v>
      </c>
      <c r="K17" s="57">
        <v>2479.098</v>
      </c>
      <c r="L17" s="56">
        <v>1669.72</v>
      </c>
      <c r="M17" s="57">
        <v>835.34199999999998</v>
      </c>
      <c r="O17" s="144"/>
      <c r="P17" s="143" t="s">
        <v>42</v>
      </c>
      <c r="Q17" s="7" t="s">
        <v>11</v>
      </c>
      <c r="R17" s="16">
        <f>L34</f>
        <v>2199.9549999999999</v>
      </c>
      <c r="S17" s="16">
        <f>R17/$S$4</f>
        <v>1.11066786329553</v>
      </c>
      <c r="U17" s="60"/>
    </row>
    <row r="18" spans="1:26" ht="16" thickBot="1" x14ac:dyDescent="0.25">
      <c r="A18" s="51">
        <v>2.2569444444444444E-2</v>
      </c>
      <c r="B18" s="56">
        <v>1930.4949999999999</v>
      </c>
      <c r="C18" s="57">
        <v>2831.2179999999998</v>
      </c>
      <c r="D18" s="56">
        <v>2040.41</v>
      </c>
      <c r="E18" s="58">
        <v>1945.78</v>
      </c>
      <c r="F18" s="56">
        <v>1753.587</v>
      </c>
      <c r="G18" s="57">
        <v>2785.8409999999999</v>
      </c>
      <c r="H18" s="56">
        <v>1686.251</v>
      </c>
      <c r="I18" s="57">
        <v>2206.1210000000001</v>
      </c>
      <c r="J18" s="56">
        <v>1393.7049999999999</v>
      </c>
      <c r="K18" s="57">
        <v>2600.5039999999999</v>
      </c>
      <c r="L18" s="56">
        <v>1755.539</v>
      </c>
      <c r="M18" s="57">
        <v>835.87</v>
      </c>
      <c r="O18" s="145"/>
      <c r="P18" s="145"/>
      <c r="Q18" s="10" t="s">
        <v>18</v>
      </c>
      <c r="R18" s="11">
        <f>M34</f>
        <v>1555.212</v>
      </c>
      <c r="S18" s="11">
        <f>R18/$S$4</f>
        <v>0.78516332789151044</v>
      </c>
      <c r="U18" s="60"/>
    </row>
    <row r="19" spans="1:26" x14ac:dyDescent="0.2">
      <c r="A19" s="51">
        <v>2.4305555555555556E-2</v>
      </c>
      <c r="B19" s="56">
        <v>2047.8209999999999</v>
      </c>
      <c r="C19" s="57">
        <v>3003.886</v>
      </c>
      <c r="D19" s="56">
        <v>2169.931</v>
      </c>
      <c r="E19" s="58">
        <v>2069.0349999999999</v>
      </c>
      <c r="F19" s="56">
        <v>1837.365</v>
      </c>
      <c r="G19" s="57">
        <v>2960.5940000000001</v>
      </c>
      <c r="H19" s="56">
        <v>1749.0619999999999</v>
      </c>
      <c r="I19" s="57">
        <v>2317.4180000000001</v>
      </c>
      <c r="J19" s="56">
        <v>1461.7840000000001</v>
      </c>
      <c r="K19" s="57">
        <v>2789.1080000000002</v>
      </c>
      <c r="L19" s="56">
        <v>1857.2940000000001</v>
      </c>
      <c r="M19" s="57">
        <v>879.63099999999997</v>
      </c>
      <c r="O19" s="1"/>
      <c r="P19" s="4"/>
      <c r="Q19" s="4"/>
      <c r="R19" s="4"/>
      <c r="S19" s="4"/>
      <c r="U19" s="5"/>
    </row>
    <row r="20" spans="1:26" ht="12" x14ac:dyDescent="0.15">
      <c r="A20" s="51">
        <v>2.6041666666666668E-2</v>
      </c>
      <c r="B20" s="56">
        <v>2142.9389999999999</v>
      </c>
      <c r="C20" s="57">
        <v>3155.8029999999999</v>
      </c>
      <c r="D20" s="56">
        <v>2272.989</v>
      </c>
      <c r="E20" s="58">
        <v>2155.1770000000001</v>
      </c>
      <c r="F20" s="56">
        <v>1913.08</v>
      </c>
      <c r="G20" s="57">
        <v>3097.3139999999999</v>
      </c>
      <c r="H20" s="56">
        <v>1829.9670000000001</v>
      </c>
      <c r="I20" s="57">
        <v>2445.837</v>
      </c>
      <c r="J20" s="56">
        <v>1512.5889999999999</v>
      </c>
      <c r="K20" s="57">
        <v>2922.5859999999998</v>
      </c>
      <c r="L20" s="56">
        <v>1940.4110000000001</v>
      </c>
      <c r="M20" s="57">
        <v>883.63400000000001</v>
      </c>
      <c r="O20" s="1"/>
      <c r="P20" s="4"/>
      <c r="Q20" s="4"/>
      <c r="R20" s="4"/>
      <c r="S20" s="4" t="s">
        <v>29</v>
      </c>
      <c r="U20" s="4"/>
      <c r="V20" s="4"/>
      <c r="W20" s="4"/>
      <c r="X20" s="4"/>
      <c r="Y20" s="5"/>
      <c r="Z20" s="5"/>
    </row>
    <row r="21" spans="1:26" ht="12" x14ac:dyDescent="0.15">
      <c r="A21" s="51">
        <v>2.7777777777777776E-2</v>
      </c>
      <c r="B21" s="56">
        <v>2256.7260000000001</v>
      </c>
      <c r="C21" s="57">
        <v>3336.498</v>
      </c>
      <c r="D21" s="56">
        <v>2397.2249999999999</v>
      </c>
      <c r="E21" s="58">
        <v>2288.9810000000002</v>
      </c>
      <c r="F21" s="56">
        <v>2008.912</v>
      </c>
      <c r="G21" s="57">
        <v>3274.1790000000001</v>
      </c>
      <c r="H21" s="56">
        <v>1922.7639999999999</v>
      </c>
      <c r="I21" s="57">
        <v>2564.2370000000001</v>
      </c>
      <c r="J21" s="56">
        <v>1566.2829999999999</v>
      </c>
      <c r="K21" s="57">
        <v>3097.19</v>
      </c>
      <c r="L21" s="56">
        <v>2046.749</v>
      </c>
      <c r="M21" s="57">
        <v>927.57399999999996</v>
      </c>
      <c r="U21" s="4"/>
      <c r="V21" s="4"/>
      <c r="W21" s="4"/>
      <c r="X21" s="4"/>
      <c r="Y21" s="5"/>
      <c r="Z21" s="5"/>
    </row>
    <row r="22" spans="1:26" ht="12" x14ac:dyDescent="0.15">
      <c r="A22" s="51">
        <v>2.9513888888888892E-2</v>
      </c>
      <c r="B22" s="56">
        <v>2359.7570000000001</v>
      </c>
      <c r="C22" s="57">
        <v>3481.53</v>
      </c>
      <c r="D22" s="56">
        <v>2497.0720000000001</v>
      </c>
      <c r="E22" s="58">
        <v>2379.527</v>
      </c>
      <c r="F22" s="56">
        <v>2065.6149999999998</v>
      </c>
      <c r="G22" s="57">
        <v>3421.1419999999998</v>
      </c>
      <c r="H22" s="56">
        <v>1986.0309999999999</v>
      </c>
      <c r="I22" s="57">
        <v>2678.19</v>
      </c>
      <c r="J22" s="56">
        <v>1623.7439999999999</v>
      </c>
      <c r="K22" s="57">
        <v>3239.2820000000002</v>
      </c>
      <c r="L22" s="56">
        <v>2116.2159999999999</v>
      </c>
      <c r="M22" s="57">
        <v>944.67600000000004</v>
      </c>
      <c r="U22" s="4"/>
      <c r="V22" s="4"/>
      <c r="W22" s="4"/>
      <c r="X22" s="4"/>
      <c r="Y22" s="5"/>
      <c r="Z22" s="5"/>
    </row>
    <row r="23" spans="1:26" x14ac:dyDescent="0.2">
      <c r="A23" s="51">
        <v>3.125E-2</v>
      </c>
      <c r="B23" s="56">
        <v>2457.3690000000001</v>
      </c>
      <c r="C23" s="57">
        <v>3631.942</v>
      </c>
      <c r="D23" s="56">
        <v>2618.6509999999998</v>
      </c>
      <c r="E23" s="58">
        <v>2475.9169999999999</v>
      </c>
      <c r="F23" s="56">
        <v>2152.375</v>
      </c>
      <c r="G23" s="57">
        <v>3553.779</v>
      </c>
      <c r="H23" s="56">
        <v>2074.384</v>
      </c>
      <c r="I23" s="57">
        <v>2796.51</v>
      </c>
      <c r="J23" s="56">
        <v>1662.904</v>
      </c>
      <c r="K23" s="57">
        <v>3376.4409999999998</v>
      </c>
      <c r="L23" s="56">
        <v>2218.2860000000001</v>
      </c>
      <c r="M23" s="57">
        <v>962.40700000000004</v>
      </c>
    </row>
    <row r="24" spans="1:26" x14ac:dyDescent="0.2">
      <c r="A24" s="51">
        <v>3.2986111111111112E-2</v>
      </c>
      <c r="B24" s="56">
        <v>2557.59</v>
      </c>
      <c r="C24" s="57">
        <v>3791.556</v>
      </c>
      <c r="D24" s="56">
        <v>2731.404</v>
      </c>
      <c r="E24" s="58">
        <v>2580.9989999999998</v>
      </c>
      <c r="F24" s="56">
        <v>2222.0529999999999</v>
      </c>
      <c r="G24" s="57">
        <v>3720.261</v>
      </c>
      <c r="H24" s="56">
        <v>2151.9110000000001</v>
      </c>
      <c r="I24" s="57">
        <v>2923.69</v>
      </c>
      <c r="J24" s="56">
        <v>1739.1959999999999</v>
      </c>
      <c r="K24" s="57">
        <v>3529.1030000000001</v>
      </c>
      <c r="L24" s="56">
        <v>2297.6260000000002</v>
      </c>
      <c r="M24" s="57">
        <v>982.50599999999997</v>
      </c>
    </row>
    <row r="25" spans="1:26" x14ac:dyDescent="0.2">
      <c r="A25" s="51">
        <v>3.4722222222222224E-2</v>
      </c>
      <c r="B25" s="56">
        <v>2673.6320000000001</v>
      </c>
      <c r="C25" s="57">
        <v>3939.364</v>
      </c>
      <c r="D25" s="56">
        <v>2837.627</v>
      </c>
      <c r="E25" s="58">
        <v>2676.569</v>
      </c>
      <c r="F25" s="56">
        <v>2307.3139999999999</v>
      </c>
      <c r="G25" s="57">
        <v>3859.9690000000001</v>
      </c>
      <c r="H25" s="56">
        <v>2233.4450000000002</v>
      </c>
      <c r="I25" s="57">
        <v>3032.4009999999998</v>
      </c>
      <c r="J25" s="56">
        <v>1780.635</v>
      </c>
      <c r="K25" s="57">
        <v>3673.567</v>
      </c>
      <c r="L25" s="56">
        <v>2394.8409999999999</v>
      </c>
      <c r="M25" s="57">
        <v>1006.254</v>
      </c>
    </row>
    <row r="26" spans="1:26" x14ac:dyDescent="0.2">
      <c r="A26" s="51">
        <v>3.6458333333333336E-2</v>
      </c>
      <c r="B26" s="56">
        <v>2760.0419999999999</v>
      </c>
      <c r="C26" s="57">
        <v>4085.5770000000002</v>
      </c>
      <c r="D26" s="56">
        <v>2932.5309999999999</v>
      </c>
      <c r="E26" s="58">
        <v>2783.6289999999999</v>
      </c>
      <c r="F26" s="56">
        <v>2366.4830000000002</v>
      </c>
      <c r="G26" s="57">
        <v>3983.3719999999998</v>
      </c>
      <c r="H26" s="56">
        <v>2300.634</v>
      </c>
      <c r="I26" s="57">
        <v>3141.1709999999998</v>
      </c>
      <c r="J26" s="56">
        <v>1831.8030000000001</v>
      </c>
      <c r="K26" s="57">
        <v>3819.8310000000001</v>
      </c>
      <c r="L26" s="56">
        <v>2473.8780000000002</v>
      </c>
      <c r="M26" s="57">
        <v>1029.047</v>
      </c>
    </row>
    <row r="27" spans="1:26" x14ac:dyDescent="0.2">
      <c r="A27" s="51">
        <v>3.8194444444444441E-2</v>
      </c>
      <c r="B27" s="56">
        <v>2880.6880000000001</v>
      </c>
      <c r="C27" s="57">
        <v>4250.9489999999996</v>
      </c>
      <c r="D27" s="56">
        <v>3034.8719999999998</v>
      </c>
      <c r="E27" s="58">
        <v>2885.808</v>
      </c>
      <c r="F27" s="56">
        <v>2463.0259999999998</v>
      </c>
      <c r="G27" s="57">
        <v>4134.3720000000003</v>
      </c>
      <c r="H27" s="56">
        <v>2394.6570000000002</v>
      </c>
      <c r="I27" s="57">
        <v>3272.4290000000001</v>
      </c>
      <c r="J27" s="56">
        <v>1901.895</v>
      </c>
      <c r="K27" s="57">
        <v>3959.0219999999999</v>
      </c>
      <c r="L27" s="56">
        <v>2575.1819999999998</v>
      </c>
      <c r="M27" s="57">
        <v>1042.1790000000001</v>
      </c>
    </row>
    <row r="28" spans="1:26" x14ac:dyDescent="0.2">
      <c r="A28" s="51">
        <v>3.9930555555555559E-2</v>
      </c>
      <c r="B28" s="56">
        <v>2961.1289999999999</v>
      </c>
      <c r="C28" s="57">
        <v>4397.0860000000002</v>
      </c>
      <c r="D28" s="56">
        <v>3155.299</v>
      </c>
      <c r="E28" s="58">
        <v>2989.7669999999998</v>
      </c>
      <c r="F28" s="56">
        <v>2526.027</v>
      </c>
      <c r="G28" s="57">
        <v>4279.2719999999999</v>
      </c>
      <c r="H28" s="56">
        <v>2465.8850000000002</v>
      </c>
      <c r="I28" s="57">
        <v>3392.5419999999999</v>
      </c>
      <c r="J28" s="56">
        <v>1956.741</v>
      </c>
      <c r="K28" s="57">
        <v>4112.3590000000004</v>
      </c>
      <c r="L28" s="56">
        <v>2648.8519999999999</v>
      </c>
      <c r="M28" s="57">
        <v>1069.873</v>
      </c>
    </row>
    <row r="29" spans="1:26" ht="16" thickBot="1" x14ac:dyDescent="0.25">
      <c r="A29" s="61">
        <v>4.1666666666666664E-2</v>
      </c>
      <c r="B29" s="62">
        <v>3061.2750000000001</v>
      </c>
      <c r="C29" s="63">
        <v>4535.375</v>
      </c>
      <c r="D29" s="62">
        <v>3257.279</v>
      </c>
      <c r="E29" s="64">
        <v>3075.5770000000002</v>
      </c>
      <c r="F29" s="62">
        <v>2624.5929999999998</v>
      </c>
      <c r="G29" s="63">
        <v>4420.7049999999999</v>
      </c>
      <c r="H29" s="62">
        <v>2571.2260000000001</v>
      </c>
      <c r="I29" s="63">
        <v>3512.7159999999999</v>
      </c>
      <c r="J29" s="62">
        <v>2010.008</v>
      </c>
      <c r="K29" s="63">
        <v>4209.3109999999997</v>
      </c>
      <c r="L29" s="62">
        <v>2749.7280000000001</v>
      </c>
      <c r="M29" s="63">
        <v>2086.163</v>
      </c>
    </row>
    <row r="30" spans="1:26" x14ac:dyDescent="0.2">
      <c r="A30" s="65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26" ht="16" thickBot="1" x14ac:dyDescent="0.2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1:26" x14ac:dyDescent="0.2">
      <c r="A32" s="68" t="s">
        <v>49</v>
      </c>
      <c r="B32" s="69">
        <f t="shared" ref="B32:M32" si="0">MAX(B5:B29)</f>
        <v>3061.2750000000001</v>
      </c>
      <c r="C32" s="70">
        <f t="shared" si="0"/>
        <v>4535.375</v>
      </c>
      <c r="D32" s="70">
        <f t="shared" si="0"/>
        <v>3257.279</v>
      </c>
      <c r="E32" s="71">
        <f t="shared" si="0"/>
        <v>3075.5770000000002</v>
      </c>
      <c r="F32" s="69">
        <f t="shared" si="0"/>
        <v>2624.5929999999998</v>
      </c>
      <c r="G32" s="70">
        <f t="shared" si="0"/>
        <v>4420.7049999999999</v>
      </c>
      <c r="H32" s="70">
        <f t="shared" si="0"/>
        <v>2571.2260000000001</v>
      </c>
      <c r="I32" s="71">
        <f t="shared" si="0"/>
        <v>3512.7159999999999</v>
      </c>
      <c r="J32" s="69">
        <f t="shared" si="0"/>
        <v>2010.008</v>
      </c>
      <c r="K32" s="70">
        <f t="shared" si="0"/>
        <v>4209.3109999999997</v>
      </c>
      <c r="L32" s="70">
        <f t="shared" si="0"/>
        <v>2749.7280000000001</v>
      </c>
      <c r="M32" s="71">
        <f t="shared" si="0"/>
        <v>2086.163</v>
      </c>
    </row>
    <row r="33" spans="1:13" ht="16" thickBot="1" x14ac:dyDescent="0.25">
      <c r="A33" s="72" t="s">
        <v>50</v>
      </c>
      <c r="B33" s="52">
        <f t="shared" ref="B33:M33" si="1">MIN(B5:B29)</f>
        <v>617.77300000000002</v>
      </c>
      <c r="C33" s="54">
        <f t="shared" si="1"/>
        <v>719.95</v>
      </c>
      <c r="D33" s="54">
        <f t="shared" si="1"/>
        <v>588.37400000000002</v>
      </c>
      <c r="E33" s="53">
        <f t="shared" si="1"/>
        <v>542.94899999999996</v>
      </c>
      <c r="F33" s="52">
        <f t="shared" si="1"/>
        <v>567.74199999999996</v>
      </c>
      <c r="G33" s="54">
        <f t="shared" si="1"/>
        <v>596.69899999999996</v>
      </c>
      <c r="H33" s="54">
        <f t="shared" si="1"/>
        <v>539.54200000000003</v>
      </c>
      <c r="I33" s="53">
        <f t="shared" si="1"/>
        <v>575.08500000000004</v>
      </c>
      <c r="J33" s="52">
        <f t="shared" si="1"/>
        <v>568.11199999999997</v>
      </c>
      <c r="K33" s="54">
        <f t="shared" si="1"/>
        <v>626.58900000000006</v>
      </c>
      <c r="L33" s="54">
        <f t="shared" si="1"/>
        <v>549.77300000000002</v>
      </c>
      <c r="M33" s="53">
        <f t="shared" si="1"/>
        <v>530.95100000000002</v>
      </c>
    </row>
    <row r="34" spans="1:13" ht="16" thickBot="1" x14ac:dyDescent="0.25">
      <c r="A34" s="48" t="s">
        <v>38</v>
      </c>
      <c r="B34" s="73">
        <f t="shared" ref="B34:M34" si="2">B32-B33</f>
        <v>2443.502</v>
      </c>
      <c r="C34" s="74">
        <f t="shared" si="2"/>
        <v>3815.4250000000002</v>
      </c>
      <c r="D34" s="74">
        <f t="shared" si="2"/>
        <v>2668.9049999999997</v>
      </c>
      <c r="E34" s="75">
        <f t="shared" si="2"/>
        <v>2532.6280000000002</v>
      </c>
      <c r="F34" s="73">
        <f t="shared" si="2"/>
        <v>2056.8509999999997</v>
      </c>
      <c r="G34" s="74">
        <f t="shared" si="2"/>
        <v>3824.0059999999999</v>
      </c>
      <c r="H34" s="74">
        <f t="shared" si="2"/>
        <v>2031.6840000000002</v>
      </c>
      <c r="I34" s="75">
        <f t="shared" si="2"/>
        <v>2937.6309999999999</v>
      </c>
      <c r="J34" s="73">
        <f t="shared" si="2"/>
        <v>1441.8960000000002</v>
      </c>
      <c r="K34" s="74">
        <f t="shared" si="2"/>
        <v>3582.7219999999998</v>
      </c>
      <c r="L34" s="74">
        <f t="shared" si="2"/>
        <v>2199.9549999999999</v>
      </c>
      <c r="M34" s="75">
        <f t="shared" si="2"/>
        <v>1555.212</v>
      </c>
    </row>
  </sheetData>
  <mergeCells count="20">
    <mergeCell ref="B3:C3"/>
    <mergeCell ref="D3:E3"/>
    <mergeCell ref="F3:G3"/>
    <mergeCell ref="H3:I3"/>
    <mergeCell ref="J3:K3"/>
    <mergeCell ref="B1:M1"/>
    <mergeCell ref="U1:Z1"/>
    <mergeCell ref="B2:E2"/>
    <mergeCell ref="F2:I2"/>
    <mergeCell ref="J2:M2"/>
    <mergeCell ref="O15:O18"/>
    <mergeCell ref="P15:P16"/>
    <mergeCell ref="P17:P18"/>
    <mergeCell ref="L3:M3"/>
    <mergeCell ref="O5:O8"/>
    <mergeCell ref="P5:P6"/>
    <mergeCell ref="P7:P8"/>
    <mergeCell ref="O10:O13"/>
    <mergeCell ref="P10:P11"/>
    <mergeCell ref="P12:P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5"/>
  <sheetViews>
    <sheetView topLeftCell="A8" zoomScale="75" zoomScaleNormal="100" workbookViewId="0">
      <selection activeCell="L37" sqref="L37"/>
    </sheetView>
  </sheetViews>
  <sheetFormatPr baseColWidth="10" defaultColWidth="9.1640625" defaultRowHeight="14" x14ac:dyDescent="0.15"/>
  <cols>
    <col min="1" max="1" width="13.5" style="76" customWidth="1"/>
    <col min="2" max="25" width="9.1640625" style="78"/>
    <col min="26" max="26" width="11.33203125" style="78" customWidth="1"/>
    <col min="27" max="27" width="24.1640625" style="78" customWidth="1"/>
    <col min="28" max="28" width="9.1640625" style="99"/>
    <col min="29" max="29" width="31.5" style="19" customWidth="1"/>
    <col min="30" max="30" width="11.1640625" style="19" customWidth="1"/>
    <col min="31" max="31" width="17.83203125" style="19" customWidth="1"/>
    <col min="32" max="33" width="9.1640625" style="19"/>
    <col min="34" max="34" width="16.6640625" style="19" customWidth="1"/>
    <col min="35" max="35" width="9.1640625" style="78"/>
    <col min="36" max="16384" width="9.1640625" style="19"/>
  </cols>
  <sheetData>
    <row r="1" spans="1:36" ht="15" thickBot="1" x14ac:dyDescent="0.2">
      <c r="B1" s="166" t="s">
        <v>34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77"/>
      <c r="U1" s="77"/>
      <c r="V1" s="77"/>
      <c r="W1" s="77"/>
      <c r="Y1" s="79"/>
      <c r="Z1" s="80"/>
      <c r="AA1" s="80"/>
      <c r="AB1" s="81"/>
      <c r="AC1" s="162" t="s">
        <v>2</v>
      </c>
      <c r="AD1" s="163"/>
      <c r="AE1" s="163"/>
      <c r="AF1" s="163"/>
      <c r="AG1" s="163"/>
      <c r="AH1" s="164"/>
    </row>
    <row r="2" spans="1:36" ht="15" thickBot="1" x14ac:dyDescent="0.2">
      <c r="B2" s="162" t="s">
        <v>35</v>
      </c>
      <c r="C2" s="163"/>
      <c r="D2" s="163"/>
      <c r="E2" s="163"/>
      <c r="F2" s="163"/>
      <c r="G2" s="163"/>
      <c r="H2" s="163"/>
      <c r="I2" s="164"/>
      <c r="J2" s="160" t="s">
        <v>36</v>
      </c>
      <c r="K2" s="165"/>
      <c r="L2" s="165"/>
      <c r="M2" s="161"/>
      <c r="N2" s="160" t="s">
        <v>37</v>
      </c>
      <c r="O2" s="165"/>
      <c r="P2" s="165"/>
      <c r="Q2" s="161"/>
      <c r="R2" s="160" t="s">
        <v>51</v>
      </c>
      <c r="S2" s="165"/>
      <c r="T2" s="165"/>
      <c r="U2" s="161"/>
      <c r="W2" s="17"/>
      <c r="X2" s="17"/>
      <c r="Y2" s="17"/>
      <c r="Z2" s="17"/>
      <c r="AA2" s="18"/>
      <c r="AB2" s="82"/>
      <c r="AC2" s="17"/>
      <c r="AD2" s="17"/>
      <c r="AE2" s="17"/>
      <c r="AF2" s="17"/>
    </row>
    <row r="3" spans="1:36" ht="15" thickBot="1" x14ac:dyDescent="0.2">
      <c r="B3" s="160" t="s">
        <v>23</v>
      </c>
      <c r="C3" s="165"/>
      <c r="D3" s="165"/>
      <c r="E3" s="161"/>
      <c r="F3" s="162" t="s">
        <v>52</v>
      </c>
      <c r="G3" s="163"/>
      <c r="H3" s="163"/>
      <c r="I3" s="164"/>
      <c r="J3" s="160" t="s">
        <v>23</v>
      </c>
      <c r="K3" s="161"/>
      <c r="L3" s="160" t="s">
        <v>52</v>
      </c>
      <c r="M3" s="161"/>
      <c r="N3" s="160" t="s">
        <v>23</v>
      </c>
      <c r="O3" s="161"/>
      <c r="P3" s="160" t="s">
        <v>52</v>
      </c>
      <c r="Q3" s="161"/>
      <c r="R3" s="160" t="s">
        <v>23</v>
      </c>
      <c r="S3" s="161"/>
      <c r="T3" s="160" t="s">
        <v>52</v>
      </c>
      <c r="U3" s="161"/>
      <c r="W3" s="17"/>
      <c r="X3" s="20"/>
      <c r="Y3" s="20"/>
      <c r="Z3" s="18" t="s">
        <v>38</v>
      </c>
      <c r="AA3" s="83" t="s">
        <v>53</v>
      </c>
      <c r="AB3" s="82"/>
      <c r="AC3" s="20" t="s">
        <v>8</v>
      </c>
      <c r="AD3" s="20"/>
      <c r="AE3" s="20"/>
      <c r="AF3" s="20"/>
      <c r="AG3" s="21"/>
      <c r="AH3" s="21"/>
    </row>
    <row r="4" spans="1:36" ht="15" thickBot="1" x14ac:dyDescent="0.2">
      <c r="A4" s="84" t="s">
        <v>40</v>
      </c>
      <c r="B4" s="162" t="s">
        <v>23</v>
      </c>
      <c r="C4" s="163"/>
      <c r="D4" s="162" t="s">
        <v>31</v>
      </c>
      <c r="E4" s="164"/>
      <c r="F4" s="162" t="s">
        <v>23</v>
      </c>
      <c r="G4" s="164"/>
      <c r="H4" s="163" t="s">
        <v>31</v>
      </c>
      <c r="I4" s="164"/>
      <c r="J4" s="85" t="s">
        <v>23</v>
      </c>
      <c r="K4" s="86" t="s">
        <v>31</v>
      </c>
      <c r="L4" s="85" t="s">
        <v>23</v>
      </c>
      <c r="M4" s="86" t="s">
        <v>31</v>
      </c>
      <c r="N4" s="85" t="s">
        <v>23</v>
      </c>
      <c r="O4" s="86" t="s">
        <v>31</v>
      </c>
      <c r="P4" s="85" t="s">
        <v>23</v>
      </c>
      <c r="Q4" s="86" t="s">
        <v>31</v>
      </c>
      <c r="R4" s="85" t="s">
        <v>23</v>
      </c>
      <c r="S4" s="86" t="s">
        <v>31</v>
      </c>
      <c r="T4" s="85" t="s">
        <v>23</v>
      </c>
      <c r="U4" s="86" t="s">
        <v>31</v>
      </c>
      <c r="W4" s="17"/>
      <c r="X4" s="20"/>
      <c r="Y4" s="20"/>
      <c r="Z4" s="20"/>
      <c r="AA4" s="24">
        <f>AVERAGE(Z5,Z10,Z15,Z20)</f>
        <v>2046.6763749999973</v>
      </c>
      <c r="AB4" s="87"/>
      <c r="AC4" s="20"/>
      <c r="AD4" s="20"/>
      <c r="AE4" s="20"/>
      <c r="AF4" s="20"/>
      <c r="AG4" s="21"/>
      <c r="AH4" s="21"/>
    </row>
    <row r="5" spans="1:36" ht="15" thickBot="1" x14ac:dyDescent="0.2">
      <c r="A5" s="88">
        <v>0</v>
      </c>
      <c r="B5" s="89">
        <v>53849.332000000002</v>
      </c>
      <c r="C5" s="90">
        <v>51951.449000000001</v>
      </c>
      <c r="D5" s="89">
        <v>51876.77</v>
      </c>
      <c r="E5" s="91">
        <v>51609.491999999998</v>
      </c>
      <c r="F5" s="89">
        <v>53285.148000000001</v>
      </c>
      <c r="G5" s="91">
        <v>56430.328000000001</v>
      </c>
      <c r="H5" s="90">
        <v>55428.714999999997</v>
      </c>
      <c r="I5" s="90">
        <v>57104.718999999997</v>
      </c>
      <c r="J5" s="89">
        <v>39145.43</v>
      </c>
      <c r="K5" s="91">
        <v>35440.472999999998</v>
      </c>
      <c r="L5" s="89">
        <v>40876.480000000003</v>
      </c>
      <c r="M5" s="91">
        <v>35147.972999999998</v>
      </c>
      <c r="N5" s="89">
        <v>39459.832000000002</v>
      </c>
      <c r="O5" s="91">
        <v>33763.987999999998</v>
      </c>
      <c r="P5" s="89">
        <v>39453.07</v>
      </c>
      <c r="Q5" s="91">
        <v>35719.315999999999</v>
      </c>
      <c r="R5" s="89">
        <v>39589.105000000003</v>
      </c>
      <c r="S5" s="91">
        <v>31334.465</v>
      </c>
      <c r="T5" s="89">
        <v>40078.785000000003</v>
      </c>
      <c r="U5" s="91">
        <v>36709.434000000001</v>
      </c>
      <c r="W5" s="156" t="s">
        <v>9</v>
      </c>
      <c r="X5" s="156" t="s">
        <v>23</v>
      </c>
      <c r="Y5" s="25" t="s">
        <v>23</v>
      </c>
      <c r="Z5" s="26">
        <f>B35</f>
        <v>2357.2834999999977</v>
      </c>
      <c r="AA5" s="92">
        <f>Z5/AA4</f>
        <v>1.151761719045592</v>
      </c>
      <c r="AB5" s="93"/>
      <c r="AC5" s="29" t="s">
        <v>12</v>
      </c>
      <c r="AD5" s="29" t="s">
        <v>13</v>
      </c>
      <c r="AE5" s="29" t="s">
        <v>14</v>
      </c>
      <c r="AF5" s="29" t="s">
        <v>15</v>
      </c>
      <c r="AG5" s="29" t="s">
        <v>16</v>
      </c>
      <c r="AH5" s="29" t="s">
        <v>17</v>
      </c>
    </row>
    <row r="6" spans="1:36" ht="15" thickBot="1" x14ac:dyDescent="0.2">
      <c r="A6" s="88">
        <v>1.736111111111111E-3</v>
      </c>
      <c r="B6" s="94">
        <v>54736.43</v>
      </c>
      <c r="C6" s="95">
        <v>52958.266000000003</v>
      </c>
      <c r="D6" s="94">
        <v>52937.741999999998</v>
      </c>
      <c r="E6" s="96">
        <v>52841.093999999997</v>
      </c>
      <c r="F6" s="94">
        <v>54107.675999999999</v>
      </c>
      <c r="G6" s="96">
        <v>57393.550999999999</v>
      </c>
      <c r="H6" s="95">
        <v>56156.711000000003</v>
      </c>
      <c r="I6" s="95">
        <v>57593.527000000002</v>
      </c>
      <c r="J6" s="94">
        <v>40008.086000000003</v>
      </c>
      <c r="K6" s="96">
        <v>36995.663999999997</v>
      </c>
      <c r="L6" s="94">
        <v>41219.796999999999</v>
      </c>
      <c r="M6" s="96">
        <v>36204.461000000003</v>
      </c>
      <c r="N6" s="94">
        <v>39919.987999999998</v>
      </c>
      <c r="O6" s="96">
        <v>34875.754000000001</v>
      </c>
      <c r="P6" s="94">
        <v>40048.233999999997</v>
      </c>
      <c r="Q6" s="96">
        <v>36300.980000000003</v>
      </c>
      <c r="R6" s="94">
        <v>40457.809000000001</v>
      </c>
      <c r="S6" s="96">
        <v>32401.24</v>
      </c>
      <c r="T6" s="94">
        <v>41033.921999999999</v>
      </c>
      <c r="U6" s="96">
        <v>38137.339999999997</v>
      </c>
      <c r="W6" s="157"/>
      <c r="X6" s="159"/>
      <c r="Y6" s="30" t="s">
        <v>31</v>
      </c>
      <c r="Z6" s="31">
        <f>D35</f>
        <v>3800.4685000000027</v>
      </c>
      <c r="AA6" s="39">
        <f>Z6/$AA$4</f>
        <v>1.8568976250580933</v>
      </c>
      <c r="AB6" s="93"/>
      <c r="AC6" s="34" t="s">
        <v>54</v>
      </c>
      <c r="AD6" s="34">
        <v>-0.63900000000000001</v>
      </c>
      <c r="AE6" s="34" t="s">
        <v>55</v>
      </c>
      <c r="AF6" s="35" t="s">
        <v>20</v>
      </c>
      <c r="AG6" s="35" t="s">
        <v>21</v>
      </c>
      <c r="AH6" s="35">
        <v>2.3E-3</v>
      </c>
      <c r="AJ6" s="97"/>
    </row>
    <row r="7" spans="1:36" x14ac:dyDescent="0.15">
      <c r="A7" s="88">
        <v>3.472222222222222E-3</v>
      </c>
      <c r="B7" s="94">
        <v>54928.917999999998</v>
      </c>
      <c r="C7" s="95">
        <v>53371.199000000001</v>
      </c>
      <c r="D7" s="94">
        <v>53474.785000000003</v>
      </c>
      <c r="E7" s="96">
        <v>53441.703000000001</v>
      </c>
      <c r="F7" s="94">
        <v>54596.137000000002</v>
      </c>
      <c r="G7" s="96">
        <v>57783.851999999999</v>
      </c>
      <c r="H7" s="95">
        <v>56264.02</v>
      </c>
      <c r="I7" s="95">
        <v>57769.707000000002</v>
      </c>
      <c r="J7" s="94">
        <v>39742.273000000001</v>
      </c>
      <c r="K7" s="96">
        <v>37569.792999999998</v>
      </c>
      <c r="L7" s="94">
        <v>40781.387000000002</v>
      </c>
      <c r="M7" s="96">
        <v>36046.726999999999</v>
      </c>
      <c r="N7" s="94">
        <v>39728.945</v>
      </c>
      <c r="O7" s="96">
        <v>35205.18</v>
      </c>
      <c r="P7" s="94">
        <v>40215.027000000002</v>
      </c>
      <c r="Q7" s="96">
        <v>36142</v>
      </c>
      <c r="R7" s="94">
        <v>40191.589999999997</v>
      </c>
      <c r="S7" s="96">
        <v>32864.637000000002</v>
      </c>
      <c r="T7" s="94">
        <v>40730.296999999999</v>
      </c>
      <c r="U7" s="96">
        <v>38146.105000000003</v>
      </c>
      <c r="W7" s="157"/>
      <c r="X7" s="156" t="s">
        <v>52</v>
      </c>
      <c r="Y7" s="25" t="s">
        <v>23</v>
      </c>
      <c r="Z7" s="26">
        <f>F35</f>
        <v>1989.5354999999981</v>
      </c>
      <c r="AA7" s="39">
        <f>Z7/$AA$4</f>
        <v>0.97208113813303809</v>
      </c>
      <c r="AB7" s="93"/>
      <c r="AC7" s="34" t="s">
        <v>56</v>
      </c>
      <c r="AD7" s="34">
        <v>-2.104E-2</v>
      </c>
      <c r="AE7" s="34" t="s">
        <v>57</v>
      </c>
      <c r="AF7" s="34" t="s">
        <v>24</v>
      </c>
      <c r="AG7" s="34" t="s">
        <v>25</v>
      </c>
      <c r="AH7" s="98">
        <v>0.99860000000000004</v>
      </c>
    </row>
    <row r="8" spans="1:36" ht="15" thickBot="1" x14ac:dyDescent="0.2">
      <c r="A8" s="88">
        <v>5.208333333333333E-3</v>
      </c>
      <c r="B8" s="94">
        <v>55125.078000000001</v>
      </c>
      <c r="C8" s="95">
        <v>53512.105000000003</v>
      </c>
      <c r="D8" s="94">
        <v>53767.531000000003</v>
      </c>
      <c r="E8" s="96">
        <v>53651.644999999997</v>
      </c>
      <c r="F8" s="94">
        <v>54446.737999999998</v>
      </c>
      <c r="G8" s="96">
        <v>57636.559000000001</v>
      </c>
      <c r="H8" s="95">
        <v>56427.065999999999</v>
      </c>
      <c r="I8" s="95">
        <v>57960.495999999999</v>
      </c>
      <c r="J8" s="94">
        <v>39871.589999999997</v>
      </c>
      <c r="K8" s="96">
        <v>38159.620999999999</v>
      </c>
      <c r="L8" s="94">
        <v>41080.561999999998</v>
      </c>
      <c r="M8" s="96">
        <v>36096.055</v>
      </c>
      <c r="N8" s="94">
        <v>40059.555</v>
      </c>
      <c r="O8" s="96">
        <v>35841.565999999999</v>
      </c>
      <c r="P8" s="94">
        <v>40283.695</v>
      </c>
      <c r="Q8" s="96">
        <v>36529.625</v>
      </c>
      <c r="R8" s="94">
        <v>40309.483999999997</v>
      </c>
      <c r="S8" s="96">
        <v>33361.328000000001</v>
      </c>
      <c r="T8" s="94">
        <v>40979.226999999999</v>
      </c>
      <c r="U8" s="96">
        <v>38326.440999999999</v>
      </c>
      <c r="W8" s="158"/>
      <c r="X8" s="158"/>
      <c r="Y8" s="30" t="s">
        <v>31</v>
      </c>
      <c r="Z8" s="31">
        <f>H35</f>
        <v>1760.3610000000044</v>
      </c>
      <c r="AA8" s="31">
        <f>Z8/$AA$4</f>
        <v>0.86010715787932368</v>
      </c>
      <c r="AB8" s="93"/>
      <c r="AC8" s="34" t="s">
        <v>58</v>
      </c>
      <c r="AD8" s="34">
        <v>0.71699999999999997</v>
      </c>
      <c r="AE8" s="34" t="s">
        <v>59</v>
      </c>
      <c r="AF8" s="35" t="s">
        <v>20</v>
      </c>
      <c r="AG8" s="35" t="s">
        <v>60</v>
      </c>
      <c r="AH8" s="35">
        <v>8.9999999999999998E-4</v>
      </c>
      <c r="AJ8" s="97"/>
    </row>
    <row r="9" spans="1:36" ht="15" thickBot="1" x14ac:dyDescent="0.2">
      <c r="A9" s="88">
        <v>6.9444444444444441E-3</v>
      </c>
      <c r="B9" s="94">
        <v>55398.695</v>
      </c>
      <c r="C9" s="95">
        <v>53463.417999999998</v>
      </c>
      <c r="D9" s="94">
        <v>54044.82</v>
      </c>
      <c r="E9" s="96">
        <v>53962.055</v>
      </c>
      <c r="F9" s="94">
        <v>54687.097999999998</v>
      </c>
      <c r="G9" s="96">
        <v>57937.516000000003</v>
      </c>
      <c r="H9" s="95">
        <v>56586.879000000001</v>
      </c>
      <c r="I9" s="95">
        <v>58004.211000000003</v>
      </c>
      <c r="J9" s="94">
        <v>40550.438000000002</v>
      </c>
      <c r="K9" s="96">
        <v>38709.758000000002</v>
      </c>
      <c r="L9" s="94">
        <v>41893.362999999998</v>
      </c>
      <c r="M9" s="96">
        <v>36482.375</v>
      </c>
      <c r="N9" s="94">
        <v>40475.262000000002</v>
      </c>
      <c r="O9" s="96">
        <v>36645.035000000003</v>
      </c>
      <c r="P9" s="94">
        <v>40965.538999999997</v>
      </c>
      <c r="Q9" s="96">
        <v>36888.402000000002</v>
      </c>
      <c r="R9" s="94">
        <v>40481.398000000001</v>
      </c>
      <c r="S9" s="96">
        <v>33909.059000000001</v>
      </c>
      <c r="T9" s="94">
        <v>41493.809000000001</v>
      </c>
      <c r="U9" s="96">
        <v>38839.241999999998</v>
      </c>
      <c r="W9" s="36"/>
      <c r="X9" s="20"/>
      <c r="Y9" s="20"/>
      <c r="Z9" s="17"/>
      <c r="AA9" s="20"/>
      <c r="AB9" s="87"/>
      <c r="AC9" s="37" t="s">
        <v>61</v>
      </c>
      <c r="AD9" s="37">
        <v>9.9110000000000004E-2</v>
      </c>
      <c r="AE9" s="37" t="s">
        <v>62</v>
      </c>
      <c r="AF9" s="37" t="s">
        <v>24</v>
      </c>
      <c r="AG9" s="37" t="s">
        <v>25</v>
      </c>
      <c r="AH9" s="37">
        <v>0.88049999999999995</v>
      </c>
    </row>
    <row r="10" spans="1:36" x14ac:dyDescent="0.15">
      <c r="A10" s="88">
        <v>8.6805555555555559E-3</v>
      </c>
      <c r="B10" s="94">
        <v>55413.811999999998</v>
      </c>
      <c r="C10" s="95">
        <v>53727.050999999999</v>
      </c>
      <c r="D10" s="94">
        <v>54325.813000000002</v>
      </c>
      <c r="E10" s="96">
        <v>54049.222999999998</v>
      </c>
      <c r="F10" s="94">
        <v>54617.421999999999</v>
      </c>
      <c r="G10" s="96">
        <v>57725.737999999998</v>
      </c>
      <c r="H10" s="95">
        <v>56715.108999999997</v>
      </c>
      <c r="I10" s="95">
        <v>58178.144999999997</v>
      </c>
      <c r="J10" s="94">
        <v>41131.07</v>
      </c>
      <c r="K10" s="96">
        <v>38966.93</v>
      </c>
      <c r="L10" s="94">
        <v>42402.300999999999</v>
      </c>
      <c r="M10" s="96">
        <v>36711.211000000003</v>
      </c>
      <c r="N10" s="94">
        <v>40926.402000000002</v>
      </c>
      <c r="O10" s="96">
        <v>37102.601999999999</v>
      </c>
      <c r="P10" s="94">
        <v>41273.684000000001</v>
      </c>
      <c r="Q10" s="96">
        <v>37444.004000000001</v>
      </c>
      <c r="R10" s="94">
        <v>40826.921999999999</v>
      </c>
      <c r="S10" s="96">
        <v>34086.75</v>
      </c>
      <c r="T10" s="94">
        <v>41934.171999999999</v>
      </c>
      <c r="U10" s="96">
        <v>39059.565999999999</v>
      </c>
      <c r="W10" s="156" t="s">
        <v>26</v>
      </c>
      <c r="X10" s="156" t="s">
        <v>23</v>
      </c>
      <c r="Y10" s="25" t="s">
        <v>23</v>
      </c>
      <c r="Z10" s="26">
        <f>J34</f>
        <v>2599.1089999999967</v>
      </c>
      <c r="AA10" s="92">
        <f>Z10/AA4</f>
        <v>1.2699169403369892</v>
      </c>
      <c r="AB10" s="93"/>
      <c r="AC10" s="20"/>
      <c r="AF10" s="20"/>
      <c r="AG10" s="21"/>
      <c r="AH10" s="21"/>
    </row>
    <row r="11" spans="1:36" ht="15" thickBot="1" x14ac:dyDescent="0.2">
      <c r="A11" s="88">
        <v>1.0416666666666666E-2</v>
      </c>
      <c r="B11" s="94">
        <v>55622.141000000003</v>
      </c>
      <c r="C11" s="95">
        <v>53851.108999999997</v>
      </c>
      <c r="D11" s="94">
        <v>54681.305</v>
      </c>
      <c r="E11" s="96">
        <v>54586.894999999997</v>
      </c>
      <c r="F11" s="94">
        <v>54783.535000000003</v>
      </c>
      <c r="G11" s="96">
        <v>58188.487999999998</v>
      </c>
      <c r="H11" s="95">
        <v>56727.476999999999</v>
      </c>
      <c r="I11" s="95">
        <v>58369.52</v>
      </c>
      <c r="J11" s="94">
        <v>41226.762000000002</v>
      </c>
      <c r="K11" s="96">
        <v>38580.894999999997</v>
      </c>
      <c r="L11" s="94">
        <v>42474.112999999998</v>
      </c>
      <c r="M11" s="96">
        <v>36485.648000000001</v>
      </c>
      <c r="N11" s="94">
        <v>40728.262000000002</v>
      </c>
      <c r="O11" s="96">
        <v>36891.156000000003</v>
      </c>
      <c r="P11" s="94">
        <v>41181.434000000001</v>
      </c>
      <c r="Q11" s="96">
        <v>37233.167999999998</v>
      </c>
      <c r="R11" s="94">
        <v>40541.766000000003</v>
      </c>
      <c r="S11" s="96">
        <v>33907.836000000003</v>
      </c>
      <c r="T11" s="94">
        <v>41697.233999999997</v>
      </c>
      <c r="U11" s="96">
        <v>38977.171999999999</v>
      </c>
      <c r="W11" s="157"/>
      <c r="X11" s="159"/>
      <c r="Y11" s="30" t="s">
        <v>31</v>
      </c>
      <c r="Z11" s="31">
        <f>K34</f>
        <v>3526.4570000000022</v>
      </c>
      <c r="AA11" s="39">
        <f>Z11/$AA$4</f>
        <v>1.7230164197307485</v>
      </c>
      <c r="AB11" s="93"/>
      <c r="AC11" s="17"/>
    </row>
    <row r="12" spans="1:36" x14ac:dyDescent="0.15">
      <c r="A12" s="88">
        <v>1.2152777777777778E-2</v>
      </c>
      <c r="B12" s="94">
        <v>55493.84</v>
      </c>
      <c r="C12" s="95">
        <v>53705.023000000001</v>
      </c>
      <c r="D12" s="94">
        <v>54451.391000000003</v>
      </c>
      <c r="E12" s="96">
        <v>54343.902000000002</v>
      </c>
      <c r="F12" s="94">
        <v>54722.186999999998</v>
      </c>
      <c r="G12" s="96">
        <v>57913.597999999998</v>
      </c>
      <c r="H12" s="95">
        <v>56795.315999999999</v>
      </c>
      <c r="I12" s="95">
        <v>58215.656000000003</v>
      </c>
      <c r="J12" s="94">
        <v>40628.616999999998</v>
      </c>
      <c r="K12" s="96">
        <v>37692.222999999998</v>
      </c>
      <c r="L12" s="94">
        <v>41898.953000000001</v>
      </c>
      <c r="M12" s="96">
        <v>35943.620999999999</v>
      </c>
      <c r="N12" s="94">
        <v>40306.133000000002</v>
      </c>
      <c r="O12" s="96">
        <v>36104.086000000003</v>
      </c>
      <c r="P12" s="94">
        <v>40604.055</v>
      </c>
      <c r="Q12" s="96">
        <v>36729.144999999997</v>
      </c>
      <c r="R12" s="94">
        <v>39942.851999999999</v>
      </c>
      <c r="S12" s="96">
        <v>33320.766000000003</v>
      </c>
      <c r="T12" s="94">
        <v>41108.105000000003</v>
      </c>
      <c r="U12" s="96">
        <v>38150.476999999999</v>
      </c>
      <c r="W12" s="157"/>
      <c r="X12" s="156" t="s">
        <v>52</v>
      </c>
      <c r="Y12" s="25" t="s">
        <v>23</v>
      </c>
      <c r="Z12" s="26">
        <f>L34</f>
        <v>2326.0740000000005</v>
      </c>
      <c r="AA12" s="39">
        <f>Z12/$AA$4</f>
        <v>1.1365128500103021</v>
      </c>
      <c r="AB12" s="93"/>
      <c r="AC12" s="17"/>
    </row>
    <row r="13" spans="1:36" ht="15" thickBot="1" x14ac:dyDescent="0.2">
      <c r="A13" s="88">
        <v>1.3888888888888888E-2</v>
      </c>
      <c r="B13" s="94">
        <v>55484.480000000003</v>
      </c>
      <c r="C13" s="95">
        <v>53923.402000000002</v>
      </c>
      <c r="D13" s="94">
        <v>54885.461000000003</v>
      </c>
      <c r="E13" s="96">
        <v>54474.464999999997</v>
      </c>
      <c r="F13" s="94">
        <v>54826.129000000001</v>
      </c>
      <c r="G13" s="96">
        <v>58221.59</v>
      </c>
      <c r="H13" s="95">
        <v>56710.785000000003</v>
      </c>
      <c r="I13" s="95">
        <v>58392.34</v>
      </c>
      <c r="J13" s="94">
        <v>40973.285000000003</v>
      </c>
      <c r="K13" s="96">
        <v>38047.112999999998</v>
      </c>
      <c r="L13" s="94">
        <v>42445.68</v>
      </c>
      <c r="M13" s="96">
        <v>36174.43</v>
      </c>
      <c r="N13" s="94">
        <v>40605.495999999999</v>
      </c>
      <c r="O13" s="96">
        <v>36258.741999999998</v>
      </c>
      <c r="P13" s="94">
        <v>41019.116999999998</v>
      </c>
      <c r="Q13" s="96">
        <v>37050.324000000001</v>
      </c>
      <c r="R13" s="94">
        <v>41077.277000000002</v>
      </c>
      <c r="S13" s="96">
        <v>33485.945</v>
      </c>
      <c r="T13" s="94">
        <v>41623.160000000003</v>
      </c>
      <c r="U13" s="96">
        <v>38636.714999999997</v>
      </c>
      <c r="W13" s="158"/>
      <c r="X13" s="158"/>
      <c r="Y13" s="30" t="s">
        <v>31</v>
      </c>
      <c r="Z13" s="31">
        <f>M34</f>
        <v>1563.2380000000048</v>
      </c>
      <c r="AA13" s="31">
        <f>Z13/$AA$4</f>
        <v>0.76379344536089977</v>
      </c>
      <c r="AB13" s="93"/>
      <c r="AC13" s="17"/>
    </row>
    <row r="14" spans="1:36" ht="15" thickBot="1" x14ac:dyDescent="0.2">
      <c r="A14" s="88">
        <v>1.5625E-2</v>
      </c>
      <c r="B14" s="94">
        <v>55967.402000000002</v>
      </c>
      <c r="C14" s="95">
        <v>54141.917999999998</v>
      </c>
      <c r="D14" s="94">
        <v>55032.156000000003</v>
      </c>
      <c r="E14" s="96">
        <v>54852.07</v>
      </c>
      <c r="F14" s="94">
        <v>55085.440999999999</v>
      </c>
      <c r="G14" s="96">
        <v>58185.203000000001</v>
      </c>
      <c r="H14" s="95">
        <v>57148.883000000002</v>
      </c>
      <c r="I14" s="95">
        <v>58533.722999999998</v>
      </c>
      <c r="J14" s="94">
        <v>41172.391000000003</v>
      </c>
      <c r="K14" s="96">
        <v>38015.949000000001</v>
      </c>
      <c r="L14" s="94">
        <v>42566.09</v>
      </c>
      <c r="M14" s="96">
        <v>36290.512000000002</v>
      </c>
      <c r="N14" s="94">
        <v>40702.129000000001</v>
      </c>
      <c r="O14" s="96">
        <v>36303.355000000003</v>
      </c>
      <c r="P14" s="94">
        <v>41102.788999999997</v>
      </c>
      <c r="Q14" s="96">
        <v>37224.218999999997</v>
      </c>
      <c r="R14" s="94">
        <v>40442.531000000003</v>
      </c>
      <c r="S14" s="96">
        <v>33584.847999999998</v>
      </c>
      <c r="T14" s="94">
        <v>41836.035000000003</v>
      </c>
      <c r="U14" s="96">
        <v>38520.5</v>
      </c>
      <c r="W14" s="36"/>
      <c r="X14" s="20"/>
      <c r="Y14" s="20"/>
      <c r="Z14" s="20"/>
      <c r="AA14" s="20"/>
      <c r="AB14" s="87"/>
      <c r="AC14" s="17"/>
    </row>
    <row r="15" spans="1:36" x14ac:dyDescent="0.15">
      <c r="A15" s="88">
        <v>1.7361111111111112E-2</v>
      </c>
      <c r="B15" s="94">
        <v>55830.66</v>
      </c>
      <c r="C15" s="95">
        <v>54128.855000000003</v>
      </c>
      <c r="D15" s="94">
        <v>55001.07</v>
      </c>
      <c r="E15" s="96">
        <v>54765.046999999999</v>
      </c>
      <c r="F15" s="94">
        <v>54978.383000000002</v>
      </c>
      <c r="G15" s="96">
        <v>58071.870999999999</v>
      </c>
      <c r="H15" s="95">
        <v>57019.972999999998</v>
      </c>
      <c r="I15" s="95">
        <v>58422.440999999999</v>
      </c>
      <c r="J15" s="94">
        <v>40878.758000000002</v>
      </c>
      <c r="K15" s="96">
        <v>37675.023000000001</v>
      </c>
      <c r="L15" s="94">
        <v>42207.887000000002</v>
      </c>
      <c r="M15" s="96">
        <v>35884.042999999998</v>
      </c>
      <c r="N15" s="94">
        <v>40239.891000000003</v>
      </c>
      <c r="O15" s="96">
        <v>35977.214999999997</v>
      </c>
      <c r="P15" s="94">
        <v>40507.387000000002</v>
      </c>
      <c r="Q15" s="96">
        <v>36678.652000000002</v>
      </c>
      <c r="R15" s="94">
        <v>39849.309000000001</v>
      </c>
      <c r="S15" s="96">
        <v>33211.504000000001</v>
      </c>
      <c r="T15" s="94">
        <v>41370.972999999998</v>
      </c>
      <c r="U15" s="96">
        <v>38215.398000000001</v>
      </c>
      <c r="W15" s="156" t="s">
        <v>27</v>
      </c>
      <c r="X15" s="156" t="s">
        <v>23</v>
      </c>
      <c r="Y15" s="25" t="s">
        <v>23</v>
      </c>
      <c r="Z15" s="26">
        <f>N34</f>
        <v>1742.140999999996</v>
      </c>
      <c r="AA15" s="92">
        <f>Z15/AA4</f>
        <v>0.85120491997666137</v>
      </c>
      <c r="AB15" s="93"/>
      <c r="AC15" s="17"/>
    </row>
    <row r="16" spans="1:36" ht="15" thickBot="1" x14ac:dyDescent="0.2">
      <c r="A16" s="88">
        <v>1.909722222222222E-2</v>
      </c>
      <c r="B16" s="94">
        <v>55734.457000000002</v>
      </c>
      <c r="C16" s="95">
        <v>54151.195</v>
      </c>
      <c r="D16" s="94">
        <v>55149.343999999997</v>
      </c>
      <c r="E16" s="96">
        <v>54884.953000000001</v>
      </c>
      <c r="F16" s="94">
        <v>55067.940999999999</v>
      </c>
      <c r="G16" s="96">
        <v>58348.152000000002</v>
      </c>
      <c r="H16" s="95">
        <v>56859.550999999999</v>
      </c>
      <c r="I16" s="95">
        <v>58429.027000000002</v>
      </c>
      <c r="J16" s="94">
        <v>41379.25</v>
      </c>
      <c r="K16" s="96">
        <v>38037.43</v>
      </c>
      <c r="L16" s="94">
        <v>42674.858999999997</v>
      </c>
      <c r="M16" s="96">
        <v>36147.483999999997</v>
      </c>
      <c r="N16" s="94">
        <v>40777.406000000003</v>
      </c>
      <c r="O16" s="96">
        <v>36331.656000000003</v>
      </c>
      <c r="P16" s="94">
        <v>41095.233999999997</v>
      </c>
      <c r="Q16" s="96">
        <v>37102.269999999997</v>
      </c>
      <c r="R16" s="94">
        <v>40377.207000000002</v>
      </c>
      <c r="S16" s="96">
        <v>33578.311999999998</v>
      </c>
      <c r="T16" s="94">
        <v>41758.016000000003</v>
      </c>
      <c r="U16" s="96">
        <v>38709.425999999999</v>
      </c>
      <c r="W16" s="157"/>
      <c r="X16" s="159"/>
      <c r="Y16" s="30" t="s">
        <v>31</v>
      </c>
      <c r="Z16" s="31">
        <f>O34</f>
        <v>3338.6140000000014</v>
      </c>
      <c r="AA16" s="39">
        <f>Z16/$AA$4</f>
        <v>1.631236887658903</v>
      </c>
      <c r="AB16" s="93"/>
      <c r="AC16" s="17"/>
    </row>
    <row r="17" spans="1:34" x14ac:dyDescent="0.15">
      <c r="A17" s="88">
        <v>2.0833333333333332E-2</v>
      </c>
      <c r="B17" s="94">
        <v>55728.112999999998</v>
      </c>
      <c r="C17" s="95">
        <v>54030.531000000003</v>
      </c>
      <c r="D17" s="94">
        <v>55088.328000000001</v>
      </c>
      <c r="E17" s="96">
        <v>54924.461000000003</v>
      </c>
      <c r="F17" s="94">
        <v>54829.52</v>
      </c>
      <c r="G17" s="96">
        <v>58038.608999999997</v>
      </c>
      <c r="H17" s="95">
        <v>56764.101999999999</v>
      </c>
      <c r="I17" s="95">
        <v>58475.559000000001</v>
      </c>
      <c r="J17" s="94">
        <v>41561.097999999998</v>
      </c>
      <c r="K17" s="96">
        <v>38223.714999999997</v>
      </c>
      <c r="L17" s="94">
        <v>42939.07</v>
      </c>
      <c r="M17" s="96">
        <v>36452.305</v>
      </c>
      <c r="N17" s="94">
        <v>41065.707000000002</v>
      </c>
      <c r="O17" s="96">
        <v>36610.233999999997</v>
      </c>
      <c r="P17" s="94">
        <v>41400.910000000003</v>
      </c>
      <c r="Q17" s="96">
        <v>37475.5</v>
      </c>
      <c r="R17" s="94">
        <v>40756.266000000003</v>
      </c>
      <c r="S17" s="96">
        <v>33801.288999999997</v>
      </c>
      <c r="T17" s="94">
        <v>41993.5</v>
      </c>
      <c r="U17" s="96">
        <v>38732.120999999999</v>
      </c>
      <c r="W17" s="157"/>
      <c r="X17" s="156" t="s">
        <v>52</v>
      </c>
      <c r="Y17" s="25" t="s">
        <v>23</v>
      </c>
      <c r="Z17" s="39">
        <f>P34</f>
        <v>1947.8400000000038</v>
      </c>
      <c r="AA17" s="39">
        <f>Z17/$AA$4</f>
        <v>0.95170884063192762</v>
      </c>
      <c r="AB17" s="93"/>
      <c r="AC17" s="17"/>
    </row>
    <row r="18" spans="1:34" ht="15" thickBot="1" x14ac:dyDescent="0.2">
      <c r="A18" s="88">
        <v>2.2569444444444444E-2</v>
      </c>
      <c r="B18" s="94">
        <v>56045.285000000003</v>
      </c>
      <c r="C18" s="95">
        <v>53954.074000000001</v>
      </c>
      <c r="D18" s="94">
        <v>55188.726999999999</v>
      </c>
      <c r="E18" s="96">
        <v>54925.413999999997</v>
      </c>
      <c r="F18" s="94">
        <v>55147.065999999999</v>
      </c>
      <c r="G18" s="96">
        <v>58196.023000000001</v>
      </c>
      <c r="H18" s="95">
        <v>57088.671999999999</v>
      </c>
      <c r="I18" s="95">
        <v>58653.652000000002</v>
      </c>
      <c r="J18" s="94">
        <v>41378.527000000002</v>
      </c>
      <c r="K18" s="96">
        <v>37988.811999999998</v>
      </c>
      <c r="L18" s="94">
        <v>42724.487999999998</v>
      </c>
      <c r="M18" s="96">
        <v>36268.961000000003</v>
      </c>
      <c r="N18" s="94">
        <v>40781.347999999998</v>
      </c>
      <c r="O18" s="96">
        <v>36323.129000000001</v>
      </c>
      <c r="P18" s="94">
        <v>41041.730000000003</v>
      </c>
      <c r="Q18" s="96">
        <v>37210.883000000002</v>
      </c>
      <c r="R18" s="94">
        <v>40451.328000000001</v>
      </c>
      <c r="S18" s="96">
        <v>33528.004000000001</v>
      </c>
      <c r="T18" s="94">
        <v>41874.949000000001</v>
      </c>
      <c r="U18" s="96">
        <v>38636.417999999998</v>
      </c>
      <c r="W18" s="158"/>
      <c r="X18" s="158"/>
      <c r="Y18" s="30" t="s">
        <v>31</v>
      </c>
      <c r="Z18" s="31">
        <f>Q34</f>
        <v>1873.8790000000008</v>
      </c>
      <c r="AA18" s="31">
        <f>Z18/$AA$4</f>
        <v>0.91557171563091078</v>
      </c>
      <c r="AB18" s="93"/>
      <c r="AC18" s="17"/>
    </row>
    <row r="19" spans="1:34" ht="15" thickBot="1" x14ac:dyDescent="0.2">
      <c r="A19" s="88">
        <v>2.4305555555555556E-2</v>
      </c>
      <c r="B19" s="94">
        <v>55963.41</v>
      </c>
      <c r="C19" s="95">
        <v>53823.144999999997</v>
      </c>
      <c r="D19" s="94">
        <v>55287.32</v>
      </c>
      <c r="E19" s="96">
        <v>55078.351999999999</v>
      </c>
      <c r="F19" s="94">
        <v>55044.273000000001</v>
      </c>
      <c r="G19" s="96">
        <v>58178.394999999997</v>
      </c>
      <c r="H19" s="95">
        <v>56815.398000000001</v>
      </c>
      <c r="I19" s="95">
        <v>58589.16</v>
      </c>
      <c r="J19" s="94">
        <v>41510.608999999997</v>
      </c>
      <c r="K19" s="96">
        <v>38041.855000000003</v>
      </c>
      <c r="L19" s="94">
        <v>42825.012000000002</v>
      </c>
      <c r="M19" s="96">
        <v>36164.972999999998</v>
      </c>
      <c r="N19" s="94">
        <v>40747.300999999999</v>
      </c>
      <c r="O19" s="96">
        <v>36312.722999999998</v>
      </c>
      <c r="P19" s="94">
        <v>40933.766000000003</v>
      </c>
      <c r="Q19" s="96">
        <v>37326.561999999998</v>
      </c>
      <c r="R19" s="94">
        <v>40485.633000000002</v>
      </c>
      <c r="S19" s="96">
        <v>33588.120999999999</v>
      </c>
      <c r="T19" s="94">
        <v>41801.101999999999</v>
      </c>
      <c r="U19" s="96">
        <v>38671.156000000003</v>
      </c>
      <c r="W19" s="17"/>
      <c r="X19" s="20"/>
      <c r="Y19" s="20"/>
      <c r="Z19" s="20"/>
      <c r="AA19" s="20"/>
      <c r="AB19" s="87"/>
      <c r="AC19" s="21"/>
    </row>
    <row r="20" spans="1:34" x14ac:dyDescent="0.15">
      <c r="A20" s="88">
        <v>2.6041666666666668E-2</v>
      </c>
      <c r="B20" s="94">
        <v>55940.925999999999</v>
      </c>
      <c r="C20" s="95">
        <v>54035.398000000001</v>
      </c>
      <c r="D20" s="94">
        <v>55441.542999999998</v>
      </c>
      <c r="E20" s="96">
        <v>55318.141000000003</v>
      </c>
      <c r="F20" s="94">
        <v>55172.722999999998</v>
      </c>
      <c r="G20" s="96">
        <v>58324.504000000001</v>
      </c>
      <c r="H20" s="95">
        <v>56979.762000000002</v>
      </c>
      <c r="I20" s="95">
        <v>58582.277000000002</v>
      </c>
      <c r="J20" s="94">
        <v>41189.699000000001</v>
      </c>
      <c r="K20" s="96">
        <v>37798.305</v>
      </c>
      <c r="L20" s="94">
        <v>42609.292999999998</v>
      </c>
      <c r="M20" s="96">
        <v>36114.733999999997</v>
      </c>
      <c r="N20" s="94">
        <v>40635.809000000001</v>
      </c>
      <c r="O20" s="96">
        <v>36332.402000000002</v>
      </c>
      <c r="P20" s="94">
        <v>40956.262000000002</v>
      </c>
      <c r="Q20" s="96">
        <v>37267.656000000003</v>
      </c>
      <c r="R20" s="94">
        <v>40232.218999999997</v>
      </c>
      <c r="S20" s="96">
        <v>33582.086000000003</v>
      </c>
      <c r="T20" s="94">
        <v>41785.745999999999</v>
      </c>
      <c r="U20" s="96">
        <v>38456.203000000001</v>
      </c>
      <c r="W20" s="156" t="s">
        <v>28</v>
      </c>
      <c r="X20" s="156" t="s">
        <v>23</v>
      </c>
      <c r="Y20" s="25" t="s">
        <v>23</v>
      </c>
      <c r="Z20" s="26">
        <f>R34</f>
        <v>1488.1719999999987</v>
      </c>
      <c r="AA20" s="92">
        <f>Z20/AA4</f>
        <v>0.72711642064075743</v>
      </c>
      <c r="AB20" s="93"/>
      <c r="AC20" s="20"/>
      <c r="AD20" s="20"/>
      <c r="AE20" s="20"/>
      <c r="AF20" s="20"/>
      <c r="AG20" s="21"/>
      <c r="AH20" s="21"/>
    </row>
    <row r="21" spans="1:34" ht="15" thickBot="1" x14ac:dyDescent="0.2">
      <c r="A21" s="88">
        <v>2.7777777777777776E-2</v>
      </c>
      <c r="B21" s="94">
        <v>55967.813000000002</v>
      </c>
      <c r="C21" s="95">
        <v>54109.745999999999</v>
      </c>
      <c r="D21" s="94">
        <v>55242.305</v>
      </c>
      <c r="E21" s="96">
        <v>55203.254000000001</v>
      </c>
      <c r="F21" s="94">
        <v>55028.898000000001</v>
      </c>
      <c r="G21" s="96">
        <v>58191.938000000002</v>
      </c>
      <c r="H21" s="95">
        <v>56921.394999999997</v>
      </c>
      <c r="I21" s="95">
        <v>58560.862999999998</v>
      </c>
      <c r="J21" s="94">
        <v>41744.538999999997</v>
      </c>
      <c r="K21" s="96">
        <v>38299.008000000002</v>
      </c>
      <c r="L21" s="94">
        <v>43107.461000000003</v>
      </c>
      <c r="M21" s="96">
        <v>36636.440999999999</v>
      </c>
      <c r="N21" s="94">
        <v>41201.972999999998</v>
      </c>
      <c r="O21" s="96">
        <v>36597.065999999999</v>
      </c>
      <c r="P21" s="94">
        <v>41344.061999999998</v>
      </c>
      <c r="Q21" s="96">
        <v>37593.195</v>
      </c>
      <c r="R21" s="94">
        <v>40557.434000000001</v>
      </c>
      <c r="S21" s="96">
        <v>33843.07</v>
      </c>
      <c r="T21" s="94">
        <v>42174.311999999998</v>
      </c>
      <c r="U21" s="96">
        <v>38996.862999999998</v>
      </c>
      <c r="W21" s="157"/>
      <c r="X21" s="159"/>
      <c r="Y21" s="30" t="s">
        <v>31</v>
      </c>
      <c r="Z21" s="31">
        <f>S34</f>
        <v>2752.2849999999999</v>
      </c>
      <c r="AA21" s="39">
        <f>Z21/$AA$4</f>
        <v>1.344758279139272</v>
      </c>
      <c r="AB21" s="93"/>
      <c r="AC21" s="20"/>
      <c r="AD21" s="20"/>
      <c r="AE21" s="20"/>
      <c r="AF21" s="20"/>
      <c r="AG21" s="21"/>
      <c r="AH21" s="21"/>
    </row>
    <row r="22" spans="1:34" x14ac:dyDescent="0.15">
      <c r="A22" s="88">
        <v>2.9513888888888892E-2</v>
      </c>
      <c r="B22" s="94">
        <v>55822.983999999997</v>
      </c>
      <c r="C22" s="95">
        <v>53828.84</v>
      </c>
      <c r="D22" s="94">
        <v>55329.898000000001</v>
      </c>
      <c r="E22" s="96">
        <v>54935.703000000001</v>
      </c>
      <c r="F22" s="94">
        <v>54745.445</v>
      </c>
      <c r="G22" s="96">
        <v>58142.093999999997</v>
      </c>
      <c r="H22" s="95">
        <v>56669.292999999998</v>
      </c>
      <c r="I22" s="95">
        <v>58585.726999999999</v>
      </c>
      <c r="J22" s="94">
        <v>41453.07</v>
      </c>
      <c r="K22" s="96">
        <v>38078.254000000001</v>
      </c>
      <c r="L22" s="94">
        <v>42957.315999999999</v>
      </c>
      <c r="M22" s="96">
        <v>36291.93</v>
      </c>
      <c r="N22" s="94">
        <v>40819.788999999997</v>
      </c>
      <c r="O22" s="96">
        <v>36455.148000000001</v>
      </c>
      <c r="P22" s="94">
        <v>40961.648000000001</v>
      </c>
      <c r="Q22" s="96">
        <v>37267.836000000003</v>
      </c>
      <c r="R22" s="94">
        <v>40472.839999999997</v>
      </c>
      <c r="S22" s="96">
        <v>33760.633000000002</v>
      </c>
      <c r="T22" s="94">
        <v>41853.065999999999</v>
      </c>
      <c r="U22" s="96">
        <v>38669.945</v>
      </c>
      <c r="W22" s="157"/>
      <c r="X22" s="156" t="s">
        <v>52</v>
      </c>
      <c r="Y22" s="25" t="s">
        <v>23</v>
      </c>
      <c r="Z22" s="39">
        <f>T34</f>
        <v>2095.5269999999946</v>
      </c>
      <c r="AA22" s="39">
        <f>Z22/$AA$4</f>
        <v>1.0238682703316968</v>
      </c>
      <c r="AB22" s="93"/>
      <c r="AC22" s="20"/>
      <c r="AD22" s="20"/>
      <c r="AE22" s="20"/>
      <c r="AF22" s="20"/>
      <c r="AG22" s="21"/>
      <c r="AH22" s="21"/>
    </row>
    <row r="23" spans="1:34" ht="15" thickBot="1" x14ac:dyDescent="0.2">
      <c r="A23" s="88">
        <v>3.125E-2</v>
      </c>
      <c r="B23" s="94">
        <v>55528.688000000002</v>
      </c>
      <c r="C23" s="95">
        <v>53752.112999999998</v>
      </c>
      <c r="D23" s="94">
        <v>55201.27</v>
      </c>
      <c r="E23" s="96">
        <v>54910.152000000002</v>
      </c>
      <c r="F23" s="94">
        <v>54727.938000000002</v>
      </c>
      <c r="G23" s="96">
        <v>57749.391000000003</v>
      </c>
      <c r="H23" s="95">
        <v>56733.453000000001</v>
      </c>
      <c r="I23" s="95">
        <v>58220.065999999999</v>
      </c>
      <c r="J23" s="94">
        <v>41198.144999999997</v>
      </c>
      <c r="K23" s="96">
        <v>37679.218999999997</v>
      </c>
      <c r="L23" s="94">
        <v>42671.866999999998</v>
      </c>
      <c r="M23" s="96">
        <v>36109.277000000002</v>
      </c>
      <c r="N23" s="94">
        <v>40588.629000000001</v>
      </c>
      <c r="O23" s="96">
        <v>36148.269999999997</v>
      </c>
      <c r="P23" s="94">
        <v>40767.870999999999</v>
      </c>
      <c r="Q23" s="96">
        <v>37084.042999999998</v>
      </c>
      <c r="R23" s="94">
        <v>40202.063000000002</v>
      </c>
      <c r="S23" s="96">
        <v>33403.449000000001</v>
      </c>
      <c r="T23" s="94">
        <v>41572.112999999998</v>
      </c>
      <c r="U23" s="96">
        <v>38499.605000000003</v>
      </c>
      <c r="W23" s="158"/>
      <c r="X23" s="158"/>
      <c r="Y23" s="30" t="s">
        <v>31</v>
      </c>
      <c r="Z23" s="31">
        <f>U34</f>
        <v>2350.1319999999978</v>
      </c>
      <c r="AA23" s="31">
        <f>Z23/$AA$4</f>
        <v>1.148267517379244</v>
      </c>
      <c r="AB23" s="93"/>
    </row>
    <row r="24" spans="1:34" x14ac:dyDescent="0.15">
      <c r="A24" s="88">
        <v>3.2986111111111112E-2</v>
      </c>
      <c r="B24" s="94">
        <v>56225.972999999998</v>
      </c>
      <c r="C24" s="95">
        <v>54289.375</v>
      </c>
      <c r="D24" s="94">
        <v>55709.815999999999</v>
      </c>
      <c r="E24" s="96">
        <v>55377.383000000002</v>
      </c>
      <c r="F24" s="94">
        <v>55232.063000000002</v>
      </c>
      <c r="G24" s="96">
        <v>58462.483999999997</v>
      </c>
      <c r="H24" s="95">
        <v>57228.781000000003</v>
      </c>
      <c r="I24" s="95">
        <v>58821.788999999997</v>
      </c>
      <c r="J24" s="94">
        <v>41627.741999999998</v>
      </c>
      <c r="K24" s="96">
        <v>38014.711000000003</v>
      </c>
      <c r="L24" s="94">
        <v>42828.762000000002</v>
      </c>
      <c r="M24" s="96">
        <v>36291.809000000001</v>
      </c>
      <c r="N24" s="94">
        <v>40806.059000000001</v>
      </c>
      <c r="O24" s="96">
        <v>36364.031000000003</v>
      </c>
      <c r="P24" s="94">
        <v>40935.625</v>
      </c>
      <c r="Q24" s="96">
        <v>37272.68</v>
      </c>
      <c r="R24" s="94">
        <v>40401.449000000001</v>
      </c>
      <c r="S24" s="96">
        <v>33651.608999999997</v>
      </c>
      <c r="T24" s="94">
        <v>41907.027000000002</v>
      </c>
      <c r="U24" s="96">
        <v>38741.167999999998</v>
      </c>
    </row>
    <row r="25" spans="1:34" x14ac:dyDescent="0.15">
      <c r="A25" s="88">
        <v>3.4722222222222224E-2</v>
      </c>
      <c r="B25" s="94">
        <v>55910.800999999999</v>
      </c>
      <c r="C25" s="95">
        <v>53920.961000000003</v>
      </c>
      <c r="D25" s="94">
        <v>55434.578000000001</v>
      </c>
      <c r="E25" s="96">
        <v>55243.762000000002</v>
      </c>
      <c r="F25" s="94">
        <v>54921.461000000003</v>
      </c>
      <c r="G25" s="96">
        <v>58240.815999999999</v>
      </c>
      <c r="H25" s="95">
        <v>56918.917999999998</v>
      </c>
      <c r="I25" s="95">
        <v>58548.050999999999</v>
      </c>
      <c r="J25" s="94">
        <v>40914.186999999998</v>
      </c>
      <c r="K25" s="96">
        <v>37269.101999999999</v>
      </c>
      <c r="L25" s="94">
        <v>42096.894999999997</v>
      </c>
      <c r="M25" s="96">
        <v>35688.355000000003</v>
      </c>
      <c r="N25" s="94">
        <v>40204.434000000001</v>
      </c>
      <c r="O25" s="96">
        <v>35914.370999999999</v>
      </c>
      <c r="P25" s="94">
        <v>40336.828000000001</v>
      </c>
      <c r="Q25" s="96">
        <v>36748.608999999997</v>
      </c>
      <c r="R25" s="94">
        <v>39821.718999999997</v>
      </c>
      <c r="S25" s="96">
        <v>33080.019999999997</v>
      </c>
      <c r="T25" s="94">
        <v>41094.059000000001</v>
      </c>
      <c r="U25" s="96">
        <v>38082.995999999999</v>
      </c>
    </row>
    <row r="26" spans="1:34" x14ac:dyDescent="0.15">
      <c r="A26" s="88">
        <v>3.6458333333333336E-2</v>
      </c>
      <c r="B26" s="94">
        <v>55952.809000000001</v>
      </c>
      <c r="C26" s="95">
        <v>54228.93</v>
      </c>
      <c r="D26" s="94">
        <v>55606.012000000002</v>
      </c>
      <c r="E26" s="96">
        <v>55353.644999999997</v>
      </c>
      <c r="F26" s="94">
        <v>54974.582000000002</v>
      </c>
      <c r="G26" s="96">
        <v>58404.5</v>
      </c>
      <c r="H26" s="95">
        <v>56815.184000000001</v>
      </c>
      <c r="I26" s="95">
        <v>58665.120999999999</v>
      </c>
      <c r="J26" s="94">
        <v>41499.476999999999</v>
      </c>
      <c r="K26" s="96">
        <v>37994.004000000001</v>
      </c>
      <c r="L26" s="94">
        <v>43020.917999999998</v>
      </c>
      <c r="M26" s="96">
        <v>36230.375</v>
      </c>
      <c r="N26" s="94">
        <v>40719.809000000001</v>
      </c>
      <c r="O26" s="96">
        <v>36376.512000000002</v>
      </c>
      <c r="P26" s="94">
        <v>41116.402000000002</v>
      </c>
      <c r="Q26" s="96">
        <v>37167.968999999997</v>
      </c>
      <c r="R26" s="94">
        <v>40400.836000000003</v>
      </c>
      <c r="S26" s="96">
        <v>33714.637000000002</v>
      </c>
      <c r="T26" s="94">
        <v>41834.315999999999</v>
      </c>
      <c r="U26" s="96">
        <v>38718.491999999998</v>
      </c>
    </row>
    <row r="27" spans="1:34" x14ac:dyDescent="0.15">
      <c r="A27" s="88">
        <v>3.8194444444444441E-2</v>
      </c>
      <c r="B27" s="94">
        <v>55976.144999999997</v>
      </c>
      <c r="C27" s="95">
        <v>53973.652000000002</v>
      </c>
      <c r="D27" s="94">
        <v>55447.245999999999</v>
      </c>
      <c r="E27" s="96">
        <v>55230.796999999999</v>
      </c>
      <c r="F27" s="94">
        <v>55018.987999999998</v>
      </c>
      <c r="G27" s="96">
        <v>58028.074000000001</v>
      </c>
      <c r="H27" s="95">
        <v>56619.546999999999</v>
      </c>
      <c r="I27" s="95">
        <v>58620.347999999998</v>
      </c>
      <c r="J27" s="94">
        <v>41002.866999999998</v>
      </c>
      <c r="K27" s="96">
        <v>37383.027000000002</v>
      </c>
      <c r="L27" s="94">
        <v>42281.199000000001</v>
      </c>
      <c r="M27" s="96">
        <v>35817.089999999997</v>
      </c>
      <c r="N27" s="94">
        <v>40154.862999999998</v>
      </c>
      <c r="O27" s="96">
        <v>35858.516000000003</v>
      </c>
      <c r="P27" s="94">
        <v>40392.675999999999</v>
      </c>
      <c r="Q27" s="96">
        <v>36729.245999999999</v>
      </c>
      <c r="R27" s="94">
        <v>39865.565999999999</v>
      </c>
      <c r="S27" s="96">
        <v>33102.43</v>
      </c>
      <c r="T27" s="94">
        <v>41194.141000000003</v>
      </c>
      <c r="U27" s="96">
        <v>38044.105000000003</v>
      </c>
    </row>
    <row r="28" spans="1:34" x14ac:dyDescent="0.15">
      <c r="A28" s="88">
        <v>3.9930555555555559E-2</v>
      </c>
      <c r="B28" s="94">
        <v>55715.027000000002</v>
      </c>
      <c r="C28" s="95">
        <v>53934.362999999998</v>
      </c>
      <c r="D28" s="94">
        <v>55187.82</v>
      </c>
      <c r="E28" s="96">
        <v>55086.285000000003</v>
      </c>
      <c r="F28" s="94">
        <v>54691.214999999997</v>
      </c>
      <c r="G28" s="96">
        <v>57993.938000000002</v>
      </c>
      <c r="H28" s="95">
        <v>56746.902000000002</v>
      </c>
      <c r="I28" s="95">
        <v>58345.406000000003</v>
      </c>
      <c r="J28" s="94">
        <v>41356.883000000002</v>
      </c>
      <c r="K28" s="96">
        <v>37634.695</v>
      </c>
      <c r="L28" s="94">
        <v>42637.34</v>
      </c>
      <c r="M28" s="96">
        <v>35986.082000000002</v>
      </c>
      <c r="N28" s="94">
        <v>40626.589999999997</v>
      </c>
      <c r="O28" s="96">
        <v>36118.281000000003</v>
      </c>
      <c r="P28" s="94">
        <v>40765.184000000001</v>
      </c>
      <c r="Q28" s="96">
        <v>37023.262000000002</v>
      </c>
      <c r="R28" s="94">
        <v>40087.512000000002</v>
      </c>
      <c r="S28" s="96">
        <v>33337.343999999997</v>
      </c>
      <c r="T28" s="94">
        <v>41531.245999999999</v>
      </c>
      <c r="U28" s="96">
        <v>38398.902000000002</v>
      </c>
    </row>
    <row r="29" spans="1:34" ht="15" thickBot="1" x14ac:dyDescent="0.2">
      <c r="A29" s="100">
        <v>4.1666666666666664E-2</v>
      </c>
      <c r="B29" s="101">
        <v>55891.605000000003</v>
      </c>
      <c r="C29" s="102">
        <v>54163.233999999997</v>
      </c>
      <c r="D29" s="101">
        <v>55570.625</v>
      </c>
      <c r="E29" s="103">
        <v>55206.620999999999</v>
      </c>
      <c r="F29" s="101">
        <v>55071.483999999997</v>
      </c>
      <c r="G29" s="103">
        <v>58332.43</v>
      </c>
      <c r="H29" s="102">
        <v>56964.593999999997</v>
      </c>
      <c r="I29" s="102">
        <v>58825.375</v>
      </c>
      <c r="J29" s="101">
        <v>41411.241999999998</v>
      </c>
      <c r="K29" s="103">
        <v>37782.055</v>
      </c>
      <c r="L29" s="101">
        <v>42777.656000000003</v>
      </c>
      <c r="M29" s="103">
        <v>36107.019999999997</v>
      </c>
      <c r="N29" s="101">
        <v>40675.754000000001</v>
      </c>
      <c r="O29" s="103">
        <v>36288.699000000001</v>
      </c>
      <c r="P29" s="101">
        <v>40831.461000000003</v>
      </c>
      <c r="Q29" s="103">
        <v>37120.226999999999</v>
      </c>
      <c r="R29" s="101">
        <v>40327.065999999999</v>
      </c>
      <c r="S29" s="103">
        <v>33439.921999999999</v>
      </c>
      <c r="T29" s="101">
        <v>41799.461000000003</v>
      </c>
      <c r="U29" s="103">
        <v>38612.733999999997</v>
      </c>
    </row>
    <row r="30" spans="1:34" x14ac:dyDescent="0.15">
      <c r="A30" s="10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</row>
    <row r="31" spans="1:34" ht="15" thickBot="1" x14ac:dyDescent="0.2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</row>
    <row r="32" spans="1:34" x14ac:dyDescent="0.15">
      <c r="A32" s="107" t="s">
        <v>49</v>
      </c>
      <c r="B32" s="108">
        <f>MAX(B5:B29)</f>
        <v>56225.972999999998</v>
      </c>
      <c r="C32" s="109">
        <f t="shared" ref="B32:U32" si="0">MAX(C5:C29)</f>
        <v>54289.375</v>
      </c>
      <c r="D32" s="109">
        <f t="shared" si="0"/>
        <v>55709.815999999999</v>
      </c>
      <c r="E32" s="109">
        <f t="shared" si="0"/>
        <v>55377.383000000002</v>
      </c>
      <c r="F32" s="109">
        <f t="shared" si="0"/>
        <v>55232.063000000002</v>
      </c>
      <c r="G32" s="109">
        <f t="shared" si="0"/>
        <v>58462.483999999997</v>
      </c>
      <c r="H32" s="109">
        <f t="shared" si="0"/>
        <v>57228.781000000003</v>
      </c>
      <c r="I32" s="109">
        <f t="shared" si="0"/>
        <v>58825.375</v>
      </c>
      <c r="J32" s="108">
        <f t="shared" si="0"/>
        <v>41744.538999999997</v>
      </c>
      <c r="K32" s="109">
        <f t="shared" si="0"/>
        <v>38966.93</v>
      </c>
      <c r="L32" s="109">
        <f t="shared" si="0"/>
        <v>43107.461000000003</v>
      </c>
      <c r="M32" s="110">
        <f t="shared" si="0"/>
        <v>36711.211000000003</v>
      </c>
      <c r="N32" s="108">
        <f t="shared" si="0"/>
        <v>41201.972999999998</v>
      </c>
      <c r="O32" s="109">
        <f t="shared" si="0"/>
        <v>37102.601999999999</v>
      </c>
      <c r="P32" s="109">
        <f t="shared" si="0"/>
        <v>41400.910000000003</v>
      </c>
      <c r="Q32" s="110">
        <f t="shared" si="0"/>
        <v>37593.195</v>
      </c>
      <c r="R32" s="108">
        <f t="shared" si="0"/>
        <v>41077.277000000002</v>
      </c>
      <c r="S32" s="109">
        <f t="shared" si="0"/>
        <v>34086.75</v>
      </c>
      <c r="T32" s="109">
        <f t="shared" si="0"/>
        <v>42174.311999999998</v>
      </c>
      <c r="U32" s="110">
        <f t="shared" si="0"/>
        <v>39059.565999999999</v>
      </c>
    </row>
    <row r="33" spans="1:21" ht="15" thickBot="1" x14ac:dyDescent="0.2">
      <c r="A33" s="111" t="s">
        <v>50</v>
      </c>
      <c r="B33" s="112">
        <f>MIN(B5:B29)</f>
        <v>53849.332000000002</v>
      </c>
      <c r="C33" s="113">
        <f t="shared" ref="C33:U33" si="1">MIN(C5:C29)</f>
        <v>51951.449000000001</v>
      </c>
      <c r="D33" s="113">
        <f t="shared" si="1"/>
        <v>51876.77</v>
      </c>
      <c r="E33" s="113">
        <f t="shared" si="1"/>
        <v>51609.491999999998</v>
      </c>
      <c r="F33" s="113">
        <f t="shared" si="1"/>
        <v>53285.148000000001</v>
      </c>
      <c r="G33" s="113">
        <f t="shared" si="1"/>
        <v>56430.328000000001</v>
      </c>
      <c r="H33" s="113">
        <f t="shared" si="1"/>
        <v>55428.714999999997</v>
      </c>
      <c r="I33" s="113">
        <f t="shared" si="1"/>
        <v>57104.718999999997</v>
      </c>
      <c r="J33" s="112">
        <f t="shared" si="1"/>
        <v>39145.43</v>
      </c>
      <c r="K33" s="113">
        <f t="shared" si="1"/>
        <v>35440.472999999998</v>
      </c>
      <c r="L33" s="113">
        <f t="shared" si="1"/>
        <v>40781.387000000002</v>
      </c>
      <c r="M33" s="114">
        <f t="shared" si="1"/>
        <v>35147.972999999998</v>
      </c>
      <c r="N33" s="112">
        <f t="shared" si="1"/>
        <v>39459.832000000002</v>
      </c>
      <c r="O33" s="113">
        <f t="shared" si="1"/>
        <v>33763.987999999998</v>
      </c>
      <c r="P33" s="113">
        <f t="shared" si="1"/>
        <v>39453.07</v>
      </c>
      <c r="Q33" s="114">
        <f t="shared" si="1"/>
        <v>35719.315999999999</v>
      </c>
      <c r="R33" s="112">
        <f t="shared" si="1"/>
        <v>39589.105000000003</v>
      </c>
      <c r="S33" s="113">
        <f t="shared" si="1"/>
        <v>31334.465</v>
      </c>
      <c r="T33" s="113">
        <f t="shared" si="1"/>
        <v>40078.785000000003</v>
      </c>
      <c r="U33" s="114">
        <f t="shared" si="1"/>
        <v>36709.434000000001</v>
      </c>
    </row>
    <row r="34" spans="1:21" ht="15" thickBot="1" x14ac:dyDescent="0.2">
      <c r="A34" s="85" t="s">
        <v>38</v>
      </c>
      <c r="B34" s="115">
        <f>B32-B33</f>
        <v>2376.640999999996</v>
      </c>
      <c r="C34" s="116">
        <f t="shared" ref="C34:U34" si="2">C32-C33</f>
        <v>2337.9259999999995</v>
      </c>
      <c r="D34" s="116">
        <f t="shared" si="2"/>
        <v>3833.0460000000021</v>
      </c>
      <c r="E34" s="116">
        <f t="shared" si="2"/>
        <v>3767.8910000000033</v>
      </c>
      <c r="F34" s="116">
        <f t="shared" si="2"/>
        <v>1946.9150000000009</v>
      </c>
      <c r="G34" s="116">
        <f t="shared" si="2"/>
        <v>2032.1559999999954</v>
      </c>
      <c r="H34" s="116">
        <f t="shared" si="2"/>
        <v>1800.0660000000062</v>
      </c>
      <c r="I34" s="116">
        <f t="shared" si="2"/>
        <v>1720.6560000000027</v>
      </c>
      <c r="J34" s="115">
        <f t="shared" si="2"/>
        <v>2599.1089999999967</v>
      </c>
      <c r="K34" s="116">
        <f t="shared" si="2"/>
        <v>3526.4570000000022</v>
      </c>
      <c r="L34" s="116">
        <f t="shared" si="2"/>
        <v>2326.0740000000005</v>
      </c>
      <c r="M34" s="117">
        <f t="shared" si="2"/>
        <v>1563.2380000000048</v>
      </c>
      <c r="N34" s="115">
        <f t="shared" si="2"/>
        <v>1742.140999999996</v>
      </c>
      <c r="O34" s="116">
        <f t="shared" si="2"/>
        <v>3338.6140000000014</v>
      </c>
      <c r="P34" s="116">
        <f t="shared" si="2"/>
        <v>1947.8400000000038</v>
      </c>
      <c r="Q34" s="117">
        <f t="shared" si="2"/>
        <v>1873.8790000000008</v>
      </c>
      <c r="R34" s="115">
        <f t="shared" si="2"/>
        <v>1488.1719999999987</v>
      </c>
      <c r="S34" s="116">
        <f t="shared" si="2"/>
        <v>2752.2849999999999</v>
      </c>
      <c r="T34" s="116">
        <f t="shared" si="2"/>
        <v>2095.5269999999946</v>
      </c>
      <c r="U34" s="117">
        <f t="shared" si="2"/>
        <v>2350.1319999999978</v>
      </c>
    </row>
    <row r="35" spans="1:21" ht="15" thickBot="1" x14ac:dyDescent="0.2">
      <c r="A35" s="118" t="s">
        <v>63</v>
      </c>
      <c r="B35" s="154">
        <f>AVERAGE(B34:C34)</f>
        <v>2357.2834999999977</v>
      </c>
      <c r="C35" s="155"/>
      <c r="D35" s="154">
        <f>AVERAGE(D34:E34)</f>
        <v>3800.4685000000027</v>
      </c>
      <c r="E35" s="155"/>
      <c r="F35" s="154">
        <f>AVERAGE(F34:G34)</f>
        <v>1989.5354999999981</v>
      </c>
      <c r="G35" s="155"/>
      <c r="H35" s="154">
        <f>AVERAGE(H34:I34)</f>
        <v>1760.3610000000044</v>
      </c>
      <c r="I35" s="155"/>
    </row>
  </sheetData>
  <mergeCells count="34">
    <mergeCell ref="B1:S1"/>
    <mergeCell ref="AC1:AH1"/>
    <mergeCell ref="B2:I2"/>
    <mergeCell ref="J2:M2"/>
    <mergeCell ref="N2:Q2"/>
    <mergeCell ref="R2:U2"/>
    <mergeCell ref="R3:S3"/>
    <mergeCell ref="T3:U3"/>
    <mergeCell ref="B4:C4"/>
    <mergeCell ref="D4:E4"/>
    <mergeCell ref="F4:G4"/>
    <mergeCell ref="H4:I4"/>
    <mergeCell ref="B3:E3"/>
    <mergeCell ref="F3:I3"/>
    <mergeCell ref="J3:K3"/>
    <mergeCell ref="L3:M3"/>
    <mergeCell ref="N3:O3"/>
    <mergeCell ref="P3:Q3"/>
    <mergeCell ref="W5:W8"/>
    <mergeCell ref="X5:X6"/>
    <mergeCell ref="X7:X8"/>
    <mergeCell ref="W10:W13"/>
    <mergeCell ref="X10:X11"/>
    <mergeCell ref="X12:X13"/>
    <mergeCell ref="X15:X16"/>
    <mergeCell ref="X17:X18"/>
    <mergeCell ref="W20:W23"/>
    <mergeCell ref="X20:X21"/>
    <mergeCell ref="X22:X23"/>
    <mergeCell ref="B35:C35"/>
    <mergeCell ref="D35:E35"/>
    <mergeCell ref="F35:G35"/>
    <mergeCell ref="H35:I35"/>
    <mergeCell ref="W15:W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workbookViewId="0">
      <selection activeCell="E33" sqref="E33"/>
    </sheetView>
  </sheetViews>
  <sheetFormatPr baseColWidth="10" defaultColWidth="8.83203125" defaultRowHeight="15" x14ac:dyDescent="0.2"/>
  <cols>
    <col min="3" max="3" width="28.6640625" customWidth="1"/>
    <col min="7" max="7" width="16" customWidth="1"/>
    <col min="8" max="8" width="17.33203125" customWidth="1"/>
    <col min="10" max="10" width="40.5" style="141" customWidth="1"/>
    <col min="11" max="11" width="17.5" style="142" customWidth="1"/>
  </cols>
  <sheetData>
    <row r="1" spans="1:12" ht="32.25" customHeight="1" thickBot="1" x14ac:dyDescent="0.25">
      <c r="A1" s="171" t="s">
        <v>0</v>
      </c>
      <c r="B1" s="172"/>
      <c r="C1" s="172"/>
      <c r="D1" s="173"/>
      <c r="E1" s="129"/>
      <c r="F1" s="171" t="s">
        <v>1</v>
      </c>
      <c r="G1" s="172"/>
      <c r="H1" s="173"/>
      <c r="I1" s="17"/>
      <c r="J1" s="162" t="s">
        <v>2</v>
      </c>
      <c r="K1" s="164"/>
    </row>
    <row r="2" spans="1:12" x14ac:dyDescent="0.2">
      <c r="A2" s="17"/>
      <c r="B2" s="17"/>
      <c r="C2" s="17"/>
      <c r="D2" s="17"/>
      <c r="E2" s="17"/>
      <c r="F2" s="17"/>
      <c r="G2" s="18" t="s">
        <v>3</v>
      </c>
      <c r="H2" s="18" t="s">
        <v>73</v>
      </c>
      <c r="I2" s="17"/>
      <c r="J2" s="130"/>
      <c r="K2" s="131"/>
    </row>
    <row r="3" spans="1:12" ht="16" thickBot="1" x14ac:dyDescent="0.25">
      <c r="A3" s="17"/>
      <c r="B3" s="20"/>
      <c r="C3" s="18" t="s">
        <v>81</v>
      </c>
      <c r="D3" s="18" t="s">
        <v>5</v>
      </c>
      <c r="E3" s="20"/>
      <c r="F3" s="18" t="s">
        <v>6</v>
      </c>
      <c r="G3" s="18" t="s">
        <v>7</v>
      </c>
      <c r="H3" s="20"/>
      <c r="I3" s="20"/>
      <c r="J3" s="130"/>
      <c r="K3" s="131"/>
      <c r="L3" s="22"/>
    </row>
    <row r="4" spans="1:12" ht="16" thickBot="1" x14ac:dyDescent="0.25">
      <c r="A4" s="17"/>
      <c r="B4" s="20"/>
      <c r="C4" s="20"/>
      <c r="D4" s="20"/>
      <c r="E4" s="23"/>
      <c r="F4" s="20"/>
      <c r="G4" s="24">
        <f>AVERAGE(F5,F8,F11)</f>
        <v>1.190770857697116E-2</v>
      </c>
      <c r="H4" s="20"/>
      <c r="I4" s="20"/>
      <c r="J4" s="167" t="s">
        <v>82</v>
      </c>
      <c r="K4" s="168"/>
      <c r="L4" s="22"/>
    </row>
    <row r="5" spans="1:12" x14ac:dyDescent="0.2">
      <c r="A5" s="169" t="s">
        <v>9</v>
      </c>
      <c r="B5" s="25" t="s">
        <v>23</v>
      </c>
      <c r="C5" s="26">
        <v>175.26300000000001</v>
      </c>
      <c r="D5" s="27">
        <v>12332.094999999999</v>
      </c>
      <c r="E5" s="23"/>
      <c r="F5" s="119">
        <f>C5/D5</f>
        <v>1.4211940469157918E-2</v>
      </c>
      <c r="G5" s="120">
        <f>F5/G4</f>
        <v>1.1935075818569338</v>
      </c>
      <c r="H5" s="28"/>
      <c r="I5" s="20"/>
      <c r="J5" s="132" t="s">
        <v>83</v>
      </c>
      <c r="K5" s="133">
        <v>4.3E-3</v>
      </c>
    </row>
    <row r="6" spans="1:12" ht="16" thickBot="1" x14ac:dyDescent="0.25">
      <c r="A6" s="170"/>
      <c r="B6" s="30" t="s">
        <v>31</v>
      </c>
      <c r="C6" s="31">
        <v>1494.962</v>
      </c>
      <c r="D6" s="32">
        <v>12203.852999999999</v>
      </c>
      <c r="E6" s="23"/>
      <c r="F6" s="31">
        <f t="shared" ref="F6" si="0">C6/D6</f>
        <v>0.12249918120121572</v>
      </c>
      <c r="G6" s="134"/>
      <c r="H6" s="32">
        <f>F6/F5</f>
        <v>8.6194549904749227</v>
      </c>
      <c r="I6" s="20"/>
      <c r="J6" s="132" t="s">
        <v>84</v>
      </c>
      <c r="K6" s="135" t="s">
        <v>21</v>
      </c>
    </row>
    <row r="7" spans="1:12" ht="16" thickBot="1" x14ac:dyDescent="0.25">
      <c r="A7" s="36"/>
      <c r="B7" s="20"/>
      <c r="C7" s="17"/>
      <c r="D7" s="17"/>
      <c r="E7" s="23"/>
      <c r="F7" s="20"/>
      <c r="G7" s="20"/>
      <c r="H7" s="20"/>
      <c r="I7" s="20"/>
      <c r="J7" s="132" t="s">
        <v>85</v>
      </c>
      <c r="K7" s="136" t="s">
        <v>20</v>
      </c>
    </row>
    <row r="8" spans="1:12" x14ac:dyDescent="0.2">
      <c r="A8" s="169" t="s">
        <v>26</v>
      </c>
      <c r="B8" s="25" t="s">
        <v>23</v>
      </c>
      <c r="C8" s="26">
        <v>82.042000000000002</v>
      </c>
      <c r="D8" s="27">
        <v>8382.1959999999999</v>
      </c>
      <c r="E8" s="20"/>
      <c r="F8" s="119">
        <f>C8/D8</f>
        <v>9.7876499189472541E-3</v>
      </c>
      <c r="G8" s="121">
        <f>F8/G4</f>
        <v>0.82195914148218407</v>
      </c>
      <c r="H8" s="28"/>
      <c r="I8" s="20"/>
      <c r="J8" s="132" t="s">
        <v>86</v>
      </c>
      <c r="K8" s="136" t="s">
        <v>87</v>
      </c>
    </row>
    <row r="9" spans="1:12" ht="16" thickBot="1" x14ac:dyDescent="0.25">
      <c r="A9" s="170"/>
      <c r="B9" s="30" t="s">
        <v>31</v>
      </c>
      <c r="C9" s="31">
        <v>858.46799999999996</v>
      </c>
      <c r="D9" s="32">
        <v>9186.125</v>
      </c>
      <c r="E9" s="20"/>
      <c r="F9" s="31">
        <f t="shared" ref="F9" si="1">C9/D9</f>
        <v>9.3452679992924101E-2</v>
      </c>
      <c r="G9" s="41"/>
      <c r="H9" s="32">
        <f>F9/F8</f>
        <v>9.5480202874865121</v>
      </c>
      <c r="I9" s="20"/>
      <c r="J9" s="132" t="s">
        <v>88</v>
      </c>
      <c r="K9" s="137" t="s">
        <v>89</v>
      </c>
    </row>
    <row r="10" spans="1:12" ht="16" thickBot="1" x14ac:dyDescent="0.25">
      <c r="A10" s="36"/>
      <c r="B10" s="20"/>
      <c r="C10" s="20"/>
      <c r="D10" s="20"/>
      <c r="E10" s="20"/>
      <c r="F10" s="20"/>
      <c r="G10" s="20"/>
      <c r="H10" s="20"/>
      <c r="I10" s="20"/>
      <c r="J10" s="167" t="s">
        <v>90</v>
      </c>
      <c r="K10" s="168"/>
    </row>
    <row r="11" spans="1:12" x14ac:dyDescent="0.2">
      <c r="A11" s="169" t="s">
        <v>27</v>
      </c>
      <c r="B11" s="25" t="s">
        <v>23</v>
      </c>
      <c r="C11" s="26">
        <v>107.19199999999999</v>
      </c>
      <c r="D11" s="27">
        <v>9143.3169999999991</v>
      </c>
      <c r="E11" s="20"/>
      <c r="F11" s="119">
        <f>C11/D11</f>
        <v>1.1723535342808305E-2</v>
      </c>
      <c r="G11" s="121">
        <f>F11/G4</f>
        <v>0.98453327666088208</v>
      </c>
      <c r="H11" s="28"/>
      <c r="I11" s="20"/>
      <c r="J11" s="132" t="s">
        <v>91</v>
      </c>
      <c r="K11" s="138">
        <v>1</v>
      </c>
    </row>
    <row r="12" spans="1:12" ht="16" thickBot="1" x14ac:dyDescent="0.25">
      <c r="A12" s="170"/>
      <c r="B12" s="30" t="s">
        <v>31</v>
      </c>
      <c r="C12" s="31">
        <v>674.40599999999995</v>
      </c>
      <c r="D12" s="32">
        <v>10225.489</v>
      </c>
      <c r="E12" s="20"/>
      <c r="F12" s="31">
        <f t="shared" ref="F12" si="2">C12/D12</f>
        <v>6.5953422863199981E-2</v>
      </c>
      <c r="G12" s="139"/>
      <c r="H12" s="32">
        <f>F12/F11</f>
        <v>5.6257281557698811</v>
      </c>
      <c r="I12" s="20"/>
      <c r="J12" s="132" t="s">
        <v>92</v>
      </c>
      <c r="K12" s="136">
        <v>7.931</v>
      </c>
    </row>
    <row r="13" spans="1:12" x14ac:dyDescent="0.2">
      <c r="A13" s="17"/>
      <c r="B13" s="20"/>
      <c r="C13" s="20"/>
      <c r="D13" s="20"/>
      <c r="E13" s="20"/>
      <c r="F13" s="20"/>
      <c r="G13" s="20"/>
      <c r="H13" s="20"/>
      <c r="I13" s="20"/>
      <c r="J13" s="132" t="s">
        <v>93</v>
      </c>
      <c r="K13" s="136" t="s">
        <v>94</v>
      </c>
    </row>
    <row r="14" spans="1:12" x14ac:dyDescent="0.2">
      <c r="A14" s="17"/>
      <c r="B14" s="20"/>
      <c r="C14" s="20"/>
      <c r="D14" s="20"/>
      <c r="E14" s="20"/>
      <c r="F14" s="20"/>
      <c r="G14" s="20" t="s">
        <v>29</v>
      </c>
      <c r="H14" s="20"/>
      <c r="I14" s="20"/>
      <c r="J14" s="132" t="s">
        <v>95</v>
      </c>
      <c r="K14" s="136" t="s">
        <v>96</v>
      </c>
      <c r="L14" s="22"/>
    </row>
    <row r="15" spans="1:12" ht="16" thickBot="1" x14ac:dyDescent="0.25">
      <c r="A15" s="17"/>
      <c r="B15" s="20"/>
      <c r="C15" s="20"/>
      <c r="D15" s="20"/>
      <c r="E15" s="20"/>
      <c r="F15" s="20"/>
      <c r="G15" s="20"/>
      <c r="H15" s="20"/>
      <c r="I15" s="20"/>
      <c r="J15" s="140" t="s">
        <v>97</v>
      </c>
      <c r="K15" s="137">
        <v>0.89480000000000004</v>
      </c>
      <c r="L15" s="22"/>
    </row>
    <row r="16" spans="1:12" x14ac:dyDescent="0.2">
      <c r="A16" s="17"/>
      <c r="B16" s="20"/>
      <c r="C16" s="20"/>
      <c r="D16" s="20"/>
      <c r="E16" s="20"/>
      <c r="F16" s="20"/>
      <c r="G16" s="20"/>
      <c r="H16" s="20"/>
      <c r="I16" s="20"/>
      <c r="J16"/>
      <c r="K16"/>
      <c r="L16" s="22"/>
    </row>
    <row r="17" spans="2:12" x14ac:dyDescent="0.2">
      <c r="B17" s="22"/>
      <c r="C17" s="22"/>
      <c r="D17" s="22"/>
      <c r="E17" s="22"/>
      <c r="F17" s="22"/>
      <c r="G17" s="22"/>
      <c r="H17" s="22"/>
      <c r="I17" s="22"/>
      <c r="J17"/>
      <c r="K17"/>
      <c r="L17" s="22"/>
    </row>
    <row r="18" spans="2:12" x14ac:dyDescent="0.2">
      <c r="B18" s="22"/>
      <c r="C18" s="22"/>
      <c r="D18" s="22"/>
      <c r="E18" s="22"/>
      <c r="F18" s="22"/>
      <c r="G18" s="22"/>
      <c r="H18" s="22"/>
      <c r="I18" s="22"/>
      <c r="J18"/>
      <c r="K18"/>
      <c r="L18" s="22"/>
    </row>
    <row r="19" spans="2:12" x14ac:dyDescent="0.2">
      <c r="B19" s="22"/>
      <c r="C19" s="22"/>
      <c r="D19" s="22"/>
      <c r="E19" s="22"/>
      <c r="F19" s="22"/>
      <c r="G19" s="22"/>
      <c r="H19" s="22"/>
      <c r="I19" s="22"/>
      <c r="J19"/>
      <c r="K19"/>
      <c r="L19" s="22"/>
    </row>
    <row r="20" spans="2:12" x14ac:dyDescent="0.2">
      <c r="B20" s="22"/>
      <c r="C20" s="22"/>
      <c r="D20" s="22"/>
      <c r="E20" s="22"/>
      <c r="F20" s="22"/>
      <c r="G20" s="22"/>
      <c r="H20" s="22"/>
      <c r="I20" s="22"/>
      <c r="L20" s="22"/>
    </row>
    <row r="21" spans="2:12" x14ac:dyDescent="0.2">
      <c r="B21" s="22"/>
      <c r="C21" s="22"/>
      <c r="D21" s="22"/>
      <c r="E21" s="22"/>
      <c r="F21" s="22"/>
      <c r="G21" s="22"/>
      <c r="H21" s="22"/>
      <c r="I21" s="22"/>
      <c r="L21" s="22"/>
    </row>
    <row r="22" spans="2:12" x14ac:dyDescent="0.2">
      <c r="B22" s="22"/>
      <c r="C22" s="22"/>
      <c r="D22" s="22"/>
      <c r="E22" s="22"/>
      <c r="F22" s="22"/>
      <c r="G22" s="22"/>
      <c r="H22" s="22"/>
      <c r="I22" s="22"/>
      <c r="L22" s="22"/>
    </row>
    <row r="23" spans="2:12" x14ac:dyDescent="0.2">
      <c r="B23" s="22"/>
      <c r="C23" s="22"/>
      <c r="D23" s="22"/>
      <c r="E23" s="22"/>
      <c r="F23" s="22"/>
      <c r="G23" s="22"/>
      <c r="H23" s="22"/>
      <c r="I23" s="22"/>
      <c r="L23" s="22"/>
    </row>
  </sheetData>
  <mergeCells count="8">
    <mergeCell ref="J10:K10"/>
    <mergeCell ref="A11:A12"/>
    <mergeCell ref="A1:D1"/>
    <mergeCell ref="F1:H1"/>
    <mergeCell ref="J1:K1"/>
    <mergeCell ref="J4:K4"/>
    <mergeCell ref="A5:A6"/>
    <mergeCell ref="A8:A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9"/>
  <sheetViews>
    <sheetView topLeftCell="D1" workbookViewId="0">
      <selection activeCell="G31" sqref="G31"/>
    </sheetView>
  </sheetViews>
  <sheetFormatPr baseColWidth="10" defaultColWidth="8.83203125" defaultRowHeight="15" x14ac:dyDescent="0.2"/>
  <cols>
    <col min="7" max="7" width="15.5" customWidth="1"/>
    <col min="8" max="8" width="21.33203125" customWidth="1"/>
    <col min="9" max="9" width="17.33203125" customWidth="1"/>
    <col min="11" max="11" width="26" customWidth="1"/>
    <col min="12" max="12" width="11.1640625" customWidth="1"/>
    <col min="13" max="13" width="17.83203125" customWidth="1"/>
    <col min="16" max="16" width="16.6640625" customWidth="1"/>
  </cols>
  <sheetData>
    <row r="1" spans="1:19" ht="30" customHeight="1" thickBot="1" x14ac:dyDescent="0.25">
      <c r="A1" s="162" t="s">
        <v>0</v>
      </c>
      <c r="B1" s="176"/>
      <c r="C1" s="176"/>
      <c r="D1" s="176"/>
      <c r="E1" s="177"/>
      <c r="F1" s="123"/>
      <c r="G1" s="162" t="s">
        <v>1</v>
      </c>
      <c r="H1" s="176"/>
      <c r="I1" s="177"/>
      <c r="J1" s="123"/>
      <c r="K1" s="162" t="s">
        <v>2</v>
      </c>
      <c r="L1" s="163"/>
      <c r="M1" s="163"/>
      <c r="N1" s="163"/>
      <c r="O1" s="163"/>
      <c r="P1" s="164"/>
    </row>
    <row r="2" spans="1:19" x14ac:dyDescent="0.2">
      <c r="A2" s="17"/>
      <c r="B2" s="17"/>
      <c r="C2" s="17"/>
      <c r="D2" s="17"/>
      <c r="E2" s="17"/>
      <c r="F2" s="17"/>
      <c r="G2" s="17"/>
      <c r="H2" s="18" t="s">
        <v>3</v>
      </c>
      <c r="I2" s="18" t="s">
        <v>73</v>
      </c>
      <c r="J2" s="17"/>
      <c r="K2" s="17"/>
      <c r="L2" s="17"/>
      <c r="M2" s="17"/>
      <c r="N2" s="17"/>
    </row>
    <row r="3" spans="1:19" x14ac:dyDescent="0.2">
      <c r="A3" s="17"/>
      <c r="B3" s="20"/>
      <c r="C3" s="20"/>
      <c r="D3" s="18" t="s">
        <v>4</v>
      </c>
      <c r="E3" s="18" t="s">
        <v>5</v>
      </c>
      <c r="F3" s="20"/>
      <c r="G3" s="18" t="s">
        <v>6</v>
      </c>
      <c r="H3" s="83" t="s">
        <v>64</v>
      </c>
      <c r="I3" s="20"/>
      <c r="J3" s="20"/>
      <c r="K3" s="20" t="s">
        <v>8</v>
      </c>
      <c r="L3" s="20"/>
      <c r="M3" s="20"/>
      <c r="N3" s="20"/>
      <c r="O3" s="22"/>
      <c r="P3" s="22"/>
      <c r="Q3" s="22"/>
    </row>
    <row r="4" spans="1:19" ht="16" thickBot="1" x14ac:dyDescent="0.25">
      <c r="A4" s="17"/>
      <c r="B4" s="20"/>
      <c r="C4" s="20"/>
      <c r="D4" s="20"/>
      <c r="E4" s="20"/>
      <c r="F4" s="23"/>
      <c r="G4" s="20"/>
      <c r="H4" s="20">
        <f>AVERAGE(G5,G10,G15)</f>
        <v>9.6095533250561749E-2</v>
      </c>
      <c r="I4" s="20"/>
      <c r="J4" s="20"/>
      <c r="K4" s="20"/>
      <c r="L4" s="20"/>
      <c r="M4" s="20"/>
      <c r="N4" s="20"/>
      <c r="O4" s="22"/>
      <c r="P4" s="22"/>
      <c r="Q4" s="22"/>
    </row>
    <row r="5" spans="1:19" ht="16" thickBot="1" x14ac:dyDescent="0.25">
      <c r="A5" s="156" t="s">
        <v>9</v>
      </c>
      <c r="B5" s="156" t="s">
        <v>23</v>
      </c>
      <c r="C5" s="25" t="s">
        <v>23</v>
      </c>
      <c r="D5" s="124">
        <v>1149.1735000000001</v>
      </c>
      <c r="E5" s="125">
        <v>11609.031199999999</v>
      </c>
      <c r="F5" s="23"/>
      <c r="G5" s="119">
        <f>D5/E5</f>
        <v>9.8989612500998372E-2</v>
      </c>
      <c r="H5" s="120">
        <f>G5/H4</f>
        <v>1.0301166885966544</v>
      </c>
      <c r="I5" s="28"/>
      <c r="J5" s="20"/>
      <c r="K5" s="29" t="s">
        <v>12</v>
      </c>
      <c r="L5" s="29" t="s">
        <v>13</v>
      </c>
      <c r="M5" s="29" t="s">
        <v>14</v>
      </c>
      <c r="N5" s="29" t="s">
        <v>15</v>
      </c>
      <c r="O5" s="29" t="s">
        <v>16</v>
      </c>
      <c r="P5" s="29" t="s">
        <v>17</v>
      </c>
      <c r="Q5" s="122"/>
    </row>
    <row r="6" spans="1:19" ht="16" thickBot="1" x14ac:dyDescent="0.25">
      <c r="A6" s="157"/>
      <c r="B6" s="159"/>
      <c r="C6" s="30" t="s">
        <v>31</v>
      </c>
      <c r="D6" s="126">
        <v>2947.24</v>
      </c>
      <c r="E6" s="127">
        <v>13138.2394</v>
      </c>
      <c r="F6" s="23"/>
      <c r="G6" s="31">
        <f t="shared" ref="G6:G8" si="0">D6/E6</f>
        <v>0.2243253384467937</v>
      </c>
      <c r="H6" s="178"/>
      <c r="I6" s="33">
        <f>G6/G5</f>
        <v>2.2661502836424501</v>
      </c>
      <c r="J6" s="20"/>
      <c r="K6" s="34" t="s">
        <v>74</v>
      </c>
      <c r="L6" s="34">
        <v>-1.3839999999999999</v>
      </c>
      <c r="M6" s="34" t="s">
        <v>75</v>
      </c>
      <c r="N6" s="35" t="s">
        <v>20</v>
      </c>
      <c r="O6" s="35" t="s">
        <v>21</v>
      </c>
      <c r="P6" s="35">
        <v>5.0000000000000001E-3</v>
      </c>
      <c r="Q6" s="122"/>
      <c r="R6" s="20"/>
      <c r="S6" s="20"/>
    </row>
    <row r="7" spans="1:19" x14ac:dyDescent="0.2">
      <c r="A7" s="157"/>
      <c r="B7" s="156" t="s">
        <v>52</v>
      </c>
      <c r="C7" s="25" t="s">
        <v>23</v>
      </c>
      <c r="D7" s="26">
        <v>99.96</v>
      </c>
      <c r="E7" s="27">
        <v>13782.7898</v>
      </c>
      <c r="F7" s="23"/>
      <c r="G7" s="26">
        <f>D7/E7</f>
        <v>7.252522997920203E-3</v>
      </c>
      <c r="H7" s="178"/>
      <c r="I7" s="33">
        <f>G7/G5</f>
        <v>7.3265495385660351E-2</v>
      </c>
      <c r="J7" s="20"/>
      <c r="K7" s="34" t="s">
        <v>56</v>
      </c>
      <c r="L7" s="34">
        <v>0.78949999999999998</v>
      </c>
      <c r="M7" s="34" t="s">
        <v>76</v>
      </c>
      <c r="N7" s="34" t="s">
        <v>24</v>
      </c>
      <c r="O7" s="34" t="s">
        <v>25</v>
      </c>
      <c r="P7" s="128">
        <v>8.6800000000000002E-2</v>
      </c>
      <c r="Q7" s="122"/>
      <c r="R7" s="20"/>
      <c r="S7" s="20"/>
    </row>
    <row r="8" spans="1:19" ht="16" thickBot="1" x14ac:dyDescent="0.25">
      <c r="A8" s="158"/>
      <c r="B8" s="158"/>
      <c r="C8" s="30" t="s">
        <v>31</v>
      </c>
      <c r="D8" s="31">
        <v>86.753</v>
      </c>
      <c r="E8" s="32">
        <v>12338.489800000001</v>
      </c>
      <c r="F8" s="23"/>
      <c r="G8" s="31">
        <f t="shared" si="0"/>
        <v>7.0310873863995895E-3</v>
      </c>
      <c r="H8" s="179"/>
      <c r="I8" s="32">
        <f>G8/G5</f>
        <v>7.1028537325860092E-2</v>
      </c>
      <c r="J8" s="20"/>
      <c r="K8" s="34" t="s">
        <v>77</v>
      </c>
      <c r="L8" s="34">
        <v>1.98</v>
      </c>
      <c r="M8" s="34" t="s">
        <v>78</v>
      </c>
      <c r="N8" s="35" t="s">
        <v>20</v>
      </c>
      <c r="O8" s="35" t="s">
        <v>60</v>
      </c>
      <c r="P8" s="35">
        <v>5.0000000000000001E-4</v>
      </c>
      <c r="Q8" s="122"/>
    </row>
    <row r="9" spans="1:19" ht="16" thickBot="1" x14ac:dyDescent="0.25">
      <c r="A9" s="36"/>
      <c r="B9" s="20"/>
      <c r="C9" s="20"/>
      <c r="D9" s="17"/>
      <c r="E9" s="17"/>
      <c r="F9" s="23"/>
      <c r="G9" s="20"/>
      <c r="H9" s="20"/>
      <c r="I9" s="20"/>
      <c r="J9" s="20"/>
      <c r="K9" s="37" t="s">
        <v>79</v>
      </c>
      <c r="L9" s="37">
        <v>-0.1933</v>
      </c>
      <c r="M9" s="37" t="s">
        <v>80</v>
      </c>
      <c r="N9" s="37" t="s">
        <v>24</v>
      </c>
      <c r="O9" s="37" t="s">
        <v>25</v>
      </c>
      <c r="P9" s="37">
        <v>0.89870000000000005</v>
      </c>
      <c r="Q9" s="122"/>
    </row>
    <row r="10" spans="1:19" x14ac:dyDescent="0.2">
      <c r="A10" s="156" t="s">
        <v>26</v>
      </c>
      <c r="B10" s="156" t="s">
        <v>23</v>
      </c>
      <c r="C10" s="25" t="s">
        <v>23</v>
      </c>
      <c r="D10" s="124">
        <v>1087.8420000000001</v>
      </c>
      <c r="E10" s="125">
        <v>10375.4352</v>
      </c>
      <c r="F10" s="20"/>
      <c r="G10" s="119">
        <f>D10/E10</f>
        <v>0.10484784291265201</v>
      </c>
      <c r="H10" s="121">
        <f>G10/H4</f>
        <v>1.0910792558824693</v>
      </c>
      <c r="I10" s="28"/>
      <c r="J10" s="20"/>
      <c r="K10" s="20"/>
      <c r="N10" s="20"/>
      <c r="O10" s="22"/>
      <c r="P10" s="22"/>
      <c r="Q10" s="122"/>
    </row>
    <row r="11" spans="1:19" ht="16" thickBot="1" x14ac:dyDescent="0.25">
      <c r="A11" s="157"/>
      <c r="B11" s="159"/>
      <c r="C11" s="30" t="s">
        <v>31</v>
      </c>
      <c r="D11" s="126">
        <v>2062.8470000000002</v>
      </c>
      <c r="E11" s="127">
        <v>10525.0002</v>
      </c>
      <c r="F11" s="20"/>
      <c r="G11" s="31">
        <f t="shared" ref="G11:G13" si="1">D11/E11</f>
        <v>0.19599496064617652</v>
      </c>
      <c r="H11" s="40"/>
      <c r="I11" s="33">
        <f>G11/G10</f>
        <v>1.8693275436239403</v>
      </c>
      <c r="J11" s="20"/>
      <c r="K11" s="20"/>
      <c r="M11" s="20"/>
      <c r="N11" s="20"/>
      <c r="O11" s="22"/>
      <c r="P11" s="22"/>
      <c r="Q11" s="122"/>
    </row>
    <row r="12" spans="1:19" x14ac:dyDescent="0.2">
      <c r="A12" s="157"/>
      <c r="B12" s="156" t="s">
        <v>52</v>
      </c>
      <c r="C12" s="25" t="s">
        <v>23</v>
      </c>
      <c r="D12" s="26">
        <v>601.3818</v>
      </c>
      <c r="E12" s="27">
        <v>14713.784800000001</v>
      </c>
      <c r="F12" s="20"/>
      <c r="G12" s="26">
        <f t="shared" si="1"/>
        <v>4.0871999160950072E-2</v>
      </c>
      <c r="H12" s="40"/>
      <c r="I12" s="33">
        <f>G12/G10</f>
        <v>0.38982203186574133</v>
      </c>
      <c r="J12" s="20"/>
      <c r="K12" s="20"/>
      <c r="M12" s="20"/>
      <c r="N12" s="20"/>
      <c r="O12" s="22"/>
      <c r="P12" s="22"/>
      <c r="Q12" s="122"/>
    </row>
    <row r="13" spans="1:19" ht="16" thickBot="1" x14ac:dyDescent="0.25">
      <c r="A13" s="158"/>
      <c r="B13" s="158"/>
      <c r="C13" s="30" t="s">
        <v>31</v>
      </c>
      <c r="D13" s="31">
        <v>757.43</v>
      </c>
      <c r="E13" s="32">
        <v>10628.543900000001</v>
      </c>
      <c r="F13" s="20"/>
      <c r="G13" s="31">
        <f t="shared" si="1"/>
        <v>7.1263759845786576E-2</v>
      </c>
      <c r="H13" s="41"/>
      <c r="I13" s="32">
        <f>G13/G10</f>
        <v>0.67968742003739557</v>
      </c>
      <c r="J13" s="20"/>
      <c r="K13" s="20"/>
      <c r="M13" s="20"/>
      <c r="N13" s="20"/>
      <c r="O13" s="22"/>
      <c r="P13" s="22"/>
      <c r="Q13" s="22"/>
    </row>
    <row r="14" spans="1:19" ht="16" thickBot="1" x14ac:dyDescent="0.25">
      <c r="A14" s="36"/>
      <c r="B14" s="20"/>
      <c r="C14" s="20"/>
      <c r="D14" s="20"/>
      <c r="E14" s="20"/>
      <c r="F14" s="20"/>
      <c r="G14" s="20"/>
      <c r="H14" s="20"/>
      <c r="I14" s="20"/>
      <c r="J14" s="20"/>
      <c r="K14" s="20"/>
      <c r="M14" s="20"/>
      <c r="N14" s="20"/>
      <c r="O14" s="22"/>
      <c r="P14" s="22"/>
      <c r="Q14" s="22"/>
    </row>
    <row r="15" spans="1:19" x14ac:dyDescent="0.2">
      <c r="A15" s="156" t="s">
        <v>27</v>
      </c>
      <c r="B15" s="156" t="s">
        <v>23</v>
      </c>
      <c r="C15" s="25" t="s">
        <v>23</v>
      </c>
      <c r="D15" s="124">
        <v>776.79</v>
      </c>
      <c r="E15" s="125">
        <v>9198.3169999999991</v>
      </c>
      <c r="F15" s="20"/>
      <c r="G15" s="119">
        <f>D15/E15</f>
        <v>8.4449144338034882E-2</v>
      </c>
      <c r="H15" s="121">
        <f>G15/H4</f>
        <v>0.87880405552087626</v>
      </c>
      <c r="I15" s="28"/>
      <c r="J15" s="20"/>
      <c r="K15" s="20"/>
      <c r="M15" s="20"/>
      <c r="N15" s="20"/>
      <c r="O15" s="22"/>
      <c r="P15" s="22"/>
      <c r="Q15" s="22"/>
    </row>
    <row r="16" spans="1:19" ht="16" thickBot="1" x14ac:dyDescent="0.25">
      <c r="A16" s="157"/>
      <c r="B16" s="159"/>
      <c r="C16" s="30" t="s">
        <v>31</v>
      </c>
      <c r="D16" s="126">
        <v>2652.64</v>
      </c>
      <c r="E16" s="127">
        <v>10411.953</v>
      </c>
      <c r="F16" s="20"/>
      <c r="G16" s="31">
        <f t="shared" ref="G16:G18" si="2">D16/E16</f>
        <v>0.25476872590569705</v>
      </c>
      <c r="H16" s="174"/>
      <c r="I16" s="33">
        <f>G16/G15</f>
        <v>3.0168301633217647</v>
      </c>
      <c r="J16" s="20"/>
      <c r="K16" s="20"/>
      <c r="L16" s="20"/>
      <c r="M16" s="20"/>
      <c r="N16" s="20"/>
      <c r="O16" s="22"/>
      <c r="P16" s="22"/>
      <c r="Q16" s="22"/>
    </row>
    <row r="17" spans="1:17" x14ac:dyDescent="0.2">
      <c r="A17" s="157"/>
      <c r="B17" s="156" t="s">
        <v>52</v>
      </c>
      <c r="C17" s="38" t="s">
        <v>23</v>
      </c>
      <c r="D17" s="39">
        <v>188.749</v>
      </c>
      <c r="E17" s="33">
        <v>13262.731</v>
      </c>
      <c r="F17" s="20"/>
      <c r="G17" s="26">
        <f t="shared" si="2"/>
        <v>1.4231533460190062E-2</v>
      </c>
      <c r="H17" s="174"/>
      <c r="I17" s="33">
        <f>G17/G15</f>
        <v>0.16852193792779913</v>
      </c>
      <c r="J17" s="20"/>
      <c r="K17" s="20"/>
      <c r="L17" s="20"/>
      <c r="M17" s="20"/>
      <c r="N17" s="20"/>
      <c r="O17" s="22"/>
      <c r="P17" s="22"/>
      <c r="Q17" s="22"/>
    </row>
    <row r="18" spans="1:17" ht="16" thickBot="1" x14ac:dyDescent="0.25">
      <c r="A18" s="158"/>
      <c r="B18" s="158"/>
      <c r="C18" s="30" t="s">
        <v>31</v>
      </c>
      <c r="D18" s="31">
        <v>453.06200000000001</v>
      </c>
      <c r="E18" s="32">
        <v>11643.316999999999</v>
      </c>
      <c r="F18" s="20"/>
      <c r="G18" s="31">
        <f t="shared" si="2"/>
        <v>3.8911763718191307E-2</v>
      </c>
      <c r="H18" s="175"/>
      <c r="I18" s="32">
        <f>G18/G15</f>
        <v>0.46077155693176058</v>
      </c>
      <c r="J18" s="20"/>
      <c r="K18" s="20"/>
      <c r="L18" s="20"/>
      <c r="M18" s="20"/>
      <c r="N18" s="20"/>
      <c r="O18" s="22"/>
      <c r="P18" s="22"/>
      <c r="Q18" s="22"/>
    </row>
    <row r="19" spans="1:17" x14ac:dyDescent="0.2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2"/>
      <c r="P19" s="22"/>
      <c r="Q19" s="22"/>
    </row>
    <row r="20" spans="1:17" x14ac:dyDescent="0.2">
      <c r="A20" s="17"/>
      <c r="B20" s="20"/>
      <c r="C20" s="20"/>
      <c r="D20" s="20"/>
      <c r="E20" s="20"/>
      <c r="F20" s="20"/>
      <c r="G20" s="20"/>
      <c r="H20" s="20" t="s">
        <v>29</v>
      </c>
      <c r="I20" s="20"/>
      <c r="J20" s="20"/>
      <c r="K20" s="20"/>
      <c r="L20" s="20"/>
      <c r="M20" s="20"/>
      <c r="N20" s="20"/>
      <c r="O20" s="22"/>
      <c r="P20" s="22"/>
      <c r="Q20" s="22"/>
    </row>
    <row r="21" spans="1:17" x14ac:dyDescent="0.2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2"/>
      <c r="P21" s="22"/>
      <c r="Q21" s="22"/>
    </row>
    <row r="22" spans="1:17" x14ac:dyDescent="0.2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2"/>
      <c r="P22" s="22"/>
      <c r="Q22" s="22"/>
    </row>
    <row r="23" spans="1:17" x14ac:dyDescent="0.2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2"/>
      <c r="L23" s="22"/>
      <c r="M23" s="22"/>
      <c r="N23" s="22"/>
      <c r="O23" s="22"/>
      <c r="P23" s="22"/>
      <c r="Q23" s="22"/>
    </row>
    <row r="24" spans="1:17" x14ac:dyDescent="0.2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2"/>
      <c r="L24" s="22"/>
      <c r="M24" s="22"/>
      <c r="N24" s="22"/>
      <c r="O24" s="22"/>
      <c r="P24" s="22"/>
      <c r="Q24" s="22"/>
    </row>
    <row r="25" spans="1:17" x14ac:dyDescent="0.2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2"/>
      <c r="L25" s="22"/>
      <c r="M25" s="22"/>
      <c r="N25" s="22"/>
      <c r="O25" s="22"/>
      <c r="P25" s="22"/>
      <c r="Q25" s="22"/>
    </row>
    <row r="26" spans="1:17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x14ac:dyDescent="0.2">
      <c r="B27" s="22"/>
      <c r="C27" s="22"/>
      <c r="D27" s="22"/>
      <c r="E27" s="22"/>
      <c r="F27" s="22"/>
      <c r="G27" s="22"/>
      <c r="H27" s="22"/>
      <c r="I27" s="22"/>
      <c r="J27" s="22"/>
      <c r="Q27" s="22"/>
    </row>
    <row r="28" spans="1:17" x14ac:dyDescent="0.2">
      <c r="B28" s="22"/>
      <c r="C28" s="22"/>
      <c r="D28" s="22"/>
      <c r="E28" s="22"/>
      <c r="F28" s="22"/>
      <c r="G28" s="22"/>
      <c r="H28" s="22"/>
      <c r="I28" s="22"/>
      <c r="J28" s="22"/>
      <c r="Q28" s="22"/>
    </row>
    <row r="29" spans="1:17" x14ac:dyDescent="0.2">
      <c r="B29" s="22"/>
      <c r="C29" s="22"/>
      <c r="D29" s="22"/>
      <c r="E29" s="22"/>
      <c r="F29" s="22"/>
      <c r="G29" s="22"/>
      <c r="H29" s="22"/>
      <c r="I29" s="22"/>
      <c r="J29" s="22"/>
      <c r="Q29" s="22"/>
    </row>
  </sheetData>
  <mergeCells count="14">
    <mergeCell ref="H16:H18"/>
    <mergeCell ref="B17:B18"/>
    <mergeCell ref="A1:E1"/>
    <mergeCell ref="G1:I1"/>
    <mergeCell ref="K1:P1"/>
    <mergeCell ref="A5:A8"/>
    <mergeCell ref="B5:B6"/>
    <mergeCell ref="H6:H8"/>
    <mergeCell ref="B7:B8"/>
    <mergeCell ref="A10:A13"/>
    <mergeCell ref="B10:B11"/>
    <mergeCell ref="B12:B13"/>
    <mergeCell ref="A15:A18"/>
    <mergeCell ref="B15:B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tabSelected="1" topLeftCell="E1" workbookViewId="0">
      <selection activeCell="H33" sqref="H33"/>
    </sheetView>
  </sheetViews>
  <sheetFormatPr baseColWidth="10" defaultColWidth="8.83203125" defaultRowHeight="15" x14ac:dyDescent="0.2"/>
  <cols>
    <col min="7" max="7" width="15.5" customWidth="1"/>
    <col min="8" max="8" width="21.33203125" customWidth="1"/>
    <col min="9" max="9" width="17.33203125" customWidth="1"/>
    <col min="10" max="10" width="8.1640625" customWidth="1"/>
    <col min="11" max="11" width="31.5" customWidth="1"/>
    <col min="12" max="12" width="11.1640625" customWidth="1"/>
    <col min="13" max="13" width="17.83203125" customWidth="1"/>
    <col min="16" max="16" width="16.6640625" customWidth="1"/>
  </cols>
  <sheetData>
    <row r="1" spans="1:17" ht="16" thickBot="1" x14ac:dyDescent="0.25">
      <c r="A1" s="180" t="s">
        <v>0</v>
      </c>
      <c r="B1" s="181"/>
      <c r="C1" s="181"/>
      <c r="D1" s="181"/>
      <c r="E1" s="181"/>
      <c r="F1" s="17"/>
      <c r="G1" s="180" t="s">
        <v>1</v>
      </c>
      <c r="H1" s="181"/>
      <c r="I1" s="181"/>
      <c r="J1" s="17"/>
      <c r="K1" s="162" t="s">
        <v>2</v>
      </c>
      <c r="L1" s="163"/>
      <c r="M1" s="163"/>
      <c r="N1" s="163"/>
      <c r="O1" s="163"/>
      <c r="P1" s="164"/>
    </row>
    <row r="2" spans="1:17" x14ac:dyDescent="0.2">
      <c r="A2" s="17"/>
      <c r="B2" s="17"/>
      <c r="C2" s="17"/>
      <c r="D2" s="17"/>
      <c r="E2" s="17"/>
      <c r="F2" s="17"/>
      <c r="G2" s="17"/>
      <c r="H2" s="18" t="s">
        <v>3</v>
      </c>
      <c r="I2" s="18" t="s">
        <v>30</v>
      </c>
      <c r="J2" s="17"/>
      <c r="K2" s="17"/>
      <c r="L2" s="17"/>
      <c r="M2" s="17"/>
      <c r="N2" s="17"/>
    </row>
    <row r="3" spans="1:17" x14ac:dyDescent="0.2">
      <c r="A3" s="17"/>
      <c r="B3" s="20"/>
      <c r="C3" s="20"/>
      <c r="D3" s="18" t="s">
        <v>4</v>
      </c>
      <c r="E3" s="18" t="s">
        <v>5</v>
      </c>
      <c r="F3" s="20"/>
      <c r="G3" s="18" t="s">
        <v>6</v>
      </c>
      <c r="H3" s="83" t="s">
        <v>64</v>
      </c>
      <c r="I3" s="20"/>
      <c r="J3" s="20"/>
      <c r="K3" s="20" t="s">
        <v>8</v>
      </c>
      <c r="L3" s="20"/>
      <c r="M3" s="20"/>
      <c r="N3" s="20"/>
      <c r="O3" s="22"/>
      <c r="P3" s="22"/>
      <c r="Q3" s="22"/>
    </row>
    <row r="4" spans="1:17" ht="16" thickBot="1" x14ac:dyDescent="0.25">
      <c r="A4" s="17"/>
      <c r="B4" s="20"/>
      <c r="C4" s="20"/>
      <c r="D4" s="20"/>
      <c r="E4" s="20"/>
      <c r="F4" s="23"/>
      <c r="G4" s="20"/>
      <c r="H4" s="20">
        <f>AVERAGE(G5,G10,G15)</f>
        <v>0.11727572636492319</v>
      </c>
      <c r="I4" s="20"/>
      <c r="J4" s="20"/>
      <c r="K4" s="20"/>
      <c r="L4" s="20"/>
      <c r="M4" s="20"/>
      <c r="N4" s="20"/>
      <c r="O4" s="22"/>
      <c r="P4" s="22"/>
      <c r="Q4" s="22"/>
    </row>
    <row r="5" spans="1:17" ht="16" thickBot="1" x14ac:dyDescent="0.25">
      <c r="A5" s="156" t="s">
        <v>9</v>
      </c>
      <c r="B5" s="156" t="s">
        <v>10</v>
      </c>
      <c r="C5" s="25" t="s">
        <v>23</v>
      </c>
      <c r="D5" s="26">
        <v>670.89099999999996</v>
      </c>
      <c r="E5" s="27">
        <v>6213.64</v>
      </c>
      <c r="F5" s="23"/>
      <c r="G5" s="119">
        <f>D5/E5</f>
        <v>0.1079706902878184</v>
      </c>
      <c r="H5" s="120">
        <f>G5/H4</f>
        <v>0.92065676022205489</v>
      </c>
      <c r="I5" s="28"/>
      <c r="J5" s="20"/>
      <c r="K5" s="29" t="s">
        <v>12</v>
      </c>
      <c r="L5" s="29" t="s">
        <v>13</v>
      </c>
      <c r="M5" s="29" t="s">
        <v>14</v>
      </c>
      <c r="N5" s="29" t="s">
        <v>15</v>
      </c>
      <c r="O5" s="29" t="s">
        <v>16</v>
      </c>
      <c r="P5" s="29" t="s">
        <v>17</v>
      </c>
      <c r="Q5" s="22"/>
    </row>
    <row r="6" spans="1:17" ht="16" thickBot="1" x14ac:dyDescent="0.25">
      <c r="A6" s="157"/>
      <c r="B6" s="159"/>
      <c r="C6" s="30" t="s">
        <v>31</v>
      </c>
      <c r="D6" s="31">
        <v>1092.0329999999999</v>
      </c>
      <c r="E6" s="32">
        <v>5486.2759999999998</v>
      </c>
      <c r="F6" s="23"/>
      <c r="G6" s="31">
        <f t="shared" ref="G6:G8" si="0">D6/E6</f>
        <v>0.19904813392545326</v>
      </c>
      <c r="H6" s="178"/>
      <c r="I6" s="33">
        <f>G6/G5</f>
        <v>1.8435385880635655</v>
      </c>
      <c r="J6" s="20"/>
      <c r="K6" s="34" t="s">
        <v>32</v>
      </c>
      <c r="L6" s="34">
        <v>-1.1180000000000001</v>
      </c>
      <c r="M6" s="34" t="s">
        <v>65</v>
      </c>
      <c r="N6" s="35" t="s">
        <v>20</v>
      </c>
      <c r="O6" s="35" t="s">
        <v>33</v>
      </c>
      <c r="P6" s="35">
        <v>2.0500000000000001E-2</v>
      </c>
      <c r="Q6" s="22"/>
    </row>
    <row r="7" spans="1:17" x14ac:dyDescent="0.2">
      <c r="A7" s="157"/>
      <c r="B7" s="156" t="s">
        <v>66</v>
      </c>
      <c r="C7" s="25" t="s">
        <v>23</v>
      </c>
      <c r="D7" s="26">
        <v>375.33499999999998</v>
      </c>
      <c r="E7" s="27">
        <v>6074.2550000000001</v>
      </c>
      <c r="F7" s="23"/>
      <c r="G7" s="26">
        <f t="shared" si="0"/>
        <v>6.1791116770698623E-2</v>
      </c>
      <c r="H7" s="178"/>
      <c r="I7" s="33">
        <f>G7/G5</f>
        <v>0.57229528315491462</v>
      </c>
      <c r="J7" s="20"/>
      <c r="K7" s="34" t="s">
        <v>67</v>
      </c>
      <c r="L7" s="34">
        <v>0.60219999999999996</v>
      </c>
      <c r="M7" s="34" t="s">
        <v>68</v>
      </c>
      <c r="N7" s="34" t="s">
        <v>24</v>
      </c>
      <c r="O7" s="34" t="s">
        <v>25</v>
      </c>
      <c r="P7" s="98">
        <v>0.24060000000000001</v>
      </c>
      <c r="Q7" s="22"/>
    </row>
    <row r="8" spans="1:17" ht="16" thickBot="1" x14ac:dyDescent="0.25">
      <c r="A8" s="158"/>
      <c r="B8" s="158"/>
      <c r="C8" s="30" t="s">
        <v>31</v>
      </c>
      <c r="D8" s="31">
        <v>473.33499999999998</v>
      </c>
      <c r="E8" s="32">
        <v>6076.3760000000002</v>
      </c>
      <c r="F8" s="23"/>
      <c r="G8" s="31">
        <f t="shared" si="0"/>
        <v>7.7897582374757579E-2</v>
      </c>
      <c r="H8" s="179"/>
      <c r="I8" s="32">
        <f>G8/G5</f>
        <v>0.72146970781705033</v>
      </c>
      <c r="J8" s="20"/>
      <c r="K8" s="34" t="s">
        <v>69</v>
      </c>
      <c r="L8" s="34">
        <v>1.4359999999999999</v>
      </c>
      <c r="M8" s="34" t="s">
        <v>70</v>
      </c>
      <c r="N8" s="35" t="s">
        <v>20</v>
      </c>
      <c r="O8" s="35" t="s">
        <v>21</v>
      </c>
      <c r="P8" s="35">
        <v>5.0000000000000001E-3</v>
      </c>
      <c r="Q8" s="22"/>
    </row>
    <row r="9" spans="1:17" ht="16" thickBot="1" x14ac:dyDescent="0.25">
      <c r="A9" s="36"/>
      <c r="B9" s="20"/>
      <c r="C9" s="20"/>
      <c r="D9" s="17"/>
      <c r="E9" s="17"/>
      <c r="F9" s="23"/>
      <c r="G9" s="20"/>
      <c r="H9" s="20"/>
      <c r="I9" s="20"/>
      <c r="J9" s="20"/>
      <c r="K9" s="37" t="s">
        <v>71</v>
      </c>
      <c r="L9" s="37">
        <v>-0.28370000000000001</v>
      </c>
      <c r="M9" s="37" t="s">
        <v>72</v>
      </c>
      <c r="N9" s="37" t="s">
        <v>24</v>
      </c>
      <c r="O9" s="37" t="s">
        <v>25</v>
      </c>
      <c r="P9" s="37">
        <v>0.76670000000000005</v>
      </c>
      <c r="Q9" s="22"/>
    </row>
    <row r="10" spans="1:17" x14ac:dyDescent="0.2">
      <c r="A10" s="156" t="s">
        <v>26</v>
      </c>
      <c r="B10" s="156" t="s">
        <v>10</v>
      </c>
      <c r="C10" s="25" t="s">
        <v>23</v>
      </c>
      <c r="D10" s="26">
        <v>1103.991</v>
      </c>
      <c r="E10" s="27">
        <v>8937.8819999999996</v>
      </c>
      <c r="F10" s="20"/>
      <c r="G10" s="119">
        <f>D10/E10</f>
        <v>0.12351818920858432</v>
      </c>
      <c r="H10" s="121">
        <f>G10/H4</f>
        <v>1.0532289420594731</v>
      </c>
      <c r="I10" s="28"/>
      <c r="J10" s="20"/>
      <c r="K10" s="20"/>
      <c r="N10" s="20"/>
      <c r="O10" s="22"/>
      <c r="P10" s="22"/>
      <c r="Q10" s="22"/>
    </row>
    <row r="11" spans="1:17" ht="16" thickBot="1" x14ac:dyDescent="0.25">
      <c r="A11" s="157"/>
      <c r="B11" s="159"/>
      <c r="C11" s="30" t="s">
        <v>31</v>
      </c>
      <c r="D11" s="31">
        <v>3169</v>
      </c>
      <c r="E11" s="32">
        <v>9687.0040000000008</v>
      </c>
      <c r="F11" s="20"/>
      <c r="G11" s="31">
        <f t="shared" ref="G11:G13" si="1">D11/E11</f>
        <v>0.32713933017886643</v>
      </c>
      <c r="H11" s="40"/>
      <c r="I11" s="33">
        <f>G11/G10</f>
        <v>2.6485113834240921</v>
      </c>
      <c r="J11" s="20"/>
      <c r="K11" s="122"/>
    </row>
    <row r="12" spans="1:17" x14ac:dyDescent="0.2">
      <c r="A12" s="157"/>
      <c r="B12" s="156" t="s">
        <v>66</v>
      </c>
      <c r="C12" s="25" t="s">
        <v>23</v>
      </c>
      <c r="D12" s="26">
        <v>572.17499999999995</v>
      </c>
      <c r="E12" s="27">
        <v>9621.0540000000001</v>
      </c>
      <c r="F12" s="20"/>
      <c r="G12" s="26">
        <f t="shared" si="1"/>
        <v>5.9471134867344053E-2</v>
      </c>
      <c r="H12" s="40"/>
      <c r="I12" s="33">
        <f>G12/G10</f>
        <v>0.48147673835240212</v>
      </c>
      <c r="J12" s="20"/>
      <c r="K12" s="122"/>
    </row>
    <row r="13" spans="1:17" ht="16" thickBot="1" x14ac:dyDescent="0.25">
      <c r="A13" s="158"/>
      <c r="B13" s="158"/>
      <c r="C13" s="30" t="s">
        <v>31</v>
      </c>
      <c r="D13" s="31">
        <v>1327.2460000000001</v>
      </c>
      <c r="E13" s="32">
        <v>9351.2250000000004</v>
      </c>
      <c r="F13" s="20"/>
      <c r="G13" s="31">
        <f t="shared" si="1"/>
        <v>0.14193284837013334</v>
      </c>
      <c r="H13" s="41"/>
      <c r="I13" s="32">
        <f>G13/G10</f>
        <v>1.1490845945810646</v>
      </c>
      <c r="J13" s="20"/>
      <c r="K13" s="122"/>
    </row>
    <row r="14" spans="1:17" ht="16" thickBot="1" x14ac:dyDescent="0.25">
      <c r="A14" s="36"/>
      <c r="B14" s="20"/>
      <c r="C14" s="20"/>
      <c r="D14" s="20"/>
      <c r="E14" s="20"/>
      <c r="F14" s="20"/>
      <c r="G14" s="20"/>
      <c r="H14" s="20"/>
      <c r="I14" s="20"/>
      <c r="J14" s="20"/>
      <c r="K14" s="122"/>
    </row>
    <row r="15" spans="1:17" x14ac:dyDescent="0.2">
      <c r="A15" s="156" t="s">
        <v>27</v>
      </c>
      <c r="B15" s="156" t="s">
        <v>10</v>
      </c>
      <c r="C15" s="25" t="s">
        <v>23</v>
      </c>
      <c r="D15" s="26">
        <v>1365.6189999999999</v>
      </c>
      <c r="E15" s="27">
        <v>11348.165999999999</v>
      </c>
      <c r="F15" s="20"/>
      <c r="G15" s="119">
        <f>D15/E15</f>
        <v>0.12033829959836682</v>
      </c>
      <c r="H15" s="121">
        <f>G15/H4</f>
        <v>1.0261142977184718</v>
      </c>
      <c r="I15" s="28"/>
      <c r="J15" s="20"/>
      <c r="K15" s="122"/>
    </row>
    <row r="16" spans="1:17" ht="16" thickBot="1" x14ac:dyDescent="0.25">
      <c r="A16" s="157"/>
      <c r="B16" s="159"/>
      <c r="C16" s="30" t="s">
        <v>31</v>
      </c>
      <c r="D16" s="31">
        <v>2440.1750000000002</v>
      </c>
      <c r="E16" s="32">
        <v>10893.338</v>
      </c>
      <c r="F16" s="20"/>
      <c r="G16" s="31">
        <f t="shared" ref="G16:G18" si="2">D16/E16</f>
        <v>0.2240061769863379</v>
      </c>
      <c r="H16" s="174"/>
      <c r="I16" s="33">
        <f>G16/G15</f>
        <v>1.8614703526139738</v>
      </c>
      <c r="J16" s="20"/>
      <c r="K16" s="122"/>
    </row>
    <row r="17" spans="1:17" x14ac:dyDescent="0.2">
      <c r="A17" s="157"/>
      <c r="B17" s="156" t="s">
        <v>66</v>
      </c>
      <c r="C17" s="38" t="s">
        <v>23</v>
      </c>
      <c r="D17" s="39">
        <v>235.435</v>
      </c>
      <c r="E17" s="33">
        <v>14020.51</v>
      </c>
      <c r="F17" s="20"/>
      <c r="G17" s="26">
        <f t="shared" si="2"/>
        <v>1.6792185163021889E-2</v>
      </c>
      <c r="H17" s="174"/>
      <c r="I17" s="33">
        <f>G17/G15</f>
        <v>0.13954148611926859</v>
      </c>
      <c r="J17" s="20"/>
      <c r="K17" s="122"/>
    </row>
    <row r="18" spans="1:17" ht="16" thickBot="1" x14ac:dyDescent="0.25">
      <c r="A18" s="158"/>
      <c r="B18" s="158"/>
      <c r="C18" s="30" t="s">
        <v>31</v>
      </c>
      <c r="D18" s="31">
        <v>282.84899999999999</v>
      </c>
      <c r="E18" s="32">
        <v>13519.338</v>
      </c>
      <c r="F18" s="20"/>
      <c r="G18" s="31">
        <f t="shared" si="2"/>
        <v>2.0921808449496565E-2</v>
      </c>
      <c r="H18" s="175"/>
      <c r="I18" s="32">
        <f>G18/G15</f>
        <v>0.17385826889131567</v>
      </c>
      <c r="J18" s="20"/>
      <c r="K18" s="122"/>
    </row>
    <row r="19" spans="1:17" x14ac:dyDescent="0.2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2"/>
    </row>
    <row r="20" spans="1:17" x14ac:dyDescent="0.2">
      <c r="A20" s="17"/>
      <c r="B20" s="20"/>
      <c r="C20" s="20"/>
      <c r="D20" s="20"/>
      <c r="E20" s="20"/>
      <c r="F20" s="20"/>
      <c r="G20" s="20"/>
      <c r="H20" s="20" t="s">
        <v>29</v>
      </c>
      <c r="I20" s="20"/>
      <c r="J20" s="20"/>
      <c r="K20" s="20"/>
      <c r="L20" s="20"/>
      <c r="M20" s="20"/>
      <c r="N20" s="20"/>
      <c r="O20" s="22"/>
      <c r="P20" s="22"/>
      <c r="Q20" s="22"/>
    </row>
    <row r="21" spans="1:17" x14ac:dyDescent="0.2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2"/>
      <c r="P21" s="22"/>
      <c r="Q21" s="22"/>
    </row>
    <row r="22" spans="1:17" x14ac:dyDescent="0.2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2"/>
      <c r="P22" s="22"/>
      <c r="Q22" s="22"/>
    </row>
    <row r="23" spans="1:17" x14ac:dyDescent="0.2">
      <c r="A23" s="17"/>
      <c r="B23" s="20"/>
      <c r="C23" s="22"/>
      <c r="D23" s="22"/>
      <c r="E23" s="22"/>
      <c r="F23" s="22"/>
      <c r="G23" s="22"/>
      <c r="H23" s="22"/>
    </row>
    <row r="24" spans="1:17" x14ac:dyDescent="0.2">
      <c r="A24" s="17"/>
      <c r="B24" s="20"/>
      <c r="C24" s="22"/>
      <c r="D24" s="22"/>
      <c r="E24" s="22"/>
      <c r="F24" s="22"/>
      <c r="G24" s="22"/>
      <c r="H24" s="22"/>
    </row>
    <row r="25" spans="1:17" x14ac:dyDescent="0.2">
      <c r="A25" s="17"/>
      <c r="B25" s="20"/>
      <c r="C25" s="22"/>
      <c r="D25" s="22"/>
      <c r="E25" s="22"/>
      <c r="F25" s="22"/>
      <c r="G25" s="22"/>
      <c r="H25" s="22"/>
    </row>
    <row r="26" spans="1:17" x14ac:dyDescent="0.2">
      <c r="B26" s="22"/>
      <c r="C26" s="22"/>
      <c r="D26" s="22"/>
      <c r="E26" s="22"/>
      <c r="F26" s="22"/>
      <c r="G26" s="22"/>
      <c r="H26" s="22"/>
    </row>
    <row r="27" spans="1:17" x14ac:dyDescent="0.2">
      <c r="B27" s="22"/>
      <c r="H27" s="22"/>
    </row>
    <row r="28" spans="1:17" x14ac:dyDescent="0.2">
      <c r="B28" s="22"/>
      <c r="H28" s="22"/>
    </row>
    <row r="29" spans="1:17" x14ac:dyDescent="0.2">
      <c r="B29" s="22"/>
      <c r="H29" s="22"/>
    </row>
  </sheetData>
  <mergeCells count="14">
    <mergeCell ref="H16:H18"/>
    <mergeCell ref="B17:B18"/>
    <mergeCell ref="A1:E1"/>
    <mergeCell ref="G1:I1"/>
    <mergeCell ref="K1:P1"/>
    <mergeCell ref="A5:A8"/>
    <mergeCell ref="B5:B6"/>
    <mergeCell ref="H6:H8"/>
    <mergeCell ref="B7:B8"/>
    <mergeCell ref="A10:A13"/>
    <mergeCell ref="B10:B11"/>
    <mergeCell ref="B12:B13"/>
    <mergeCell ref="A15:A18"/>
    <mergeCell ref="B15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 2-a</vt:lpstr>
      <vt:lpstr>Fig 2-b</vt:lpstr>
      <vt:lpstr>Fig 2-d</vt:lpstr>
      <vt:lpstr>Fig 2-f</vt:lpstr>
      <vt:lpstr>Fig 2-h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2020-04-06T18:01:34Z</dcterms:modified>
</cp:coreProperties>
</file>