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E185" i="1" l="1"/>
  <c r="D185" i="1"/>
  <c r="C185" i="1"/>
  <c r="B185" i="1"/>
  <c r="E178" i="1"/>
  <c r="D178" i="1"/>
  <c r="C178" i="1"/>
  <c r="B178" i="1"/>
  <c r="U25" i="1" l="1"/>
  <c r="V25" i="1"/>
  <c r="W25" i="1"/>
  <c r="U26" i="1"/>
  <c r="U27" i="1" s="1"/>
  <c r="V26" i="1"/>
  <c r="V27" i="1" s="1"/>
  <c r="W26" i="1"/>
  <c r="W27" i="1" s="1"/>
  <c r="T26" i="1"/>
  <c r="T27" i="1" s="1"/>
  <c r="T25" i="1"/>
  <c r="I30" i="1"/>
  <c r="J30" i="1"/>
  <c r="J31" i="1" s="1"/>
  <c r="K30" i="1"/>
  <c r="K31" i="1" s="1"/>
  <c r="H30" i="1"/>
  <c r="H31" i="1" s="1"/>
  <c r="I29" i="1"/>
  <c r="J29" i="1"/>
  <c r="K29" i="1"/>
  <c r="H29" i="1"/>
  <c r="O27" i="1"/>
  <c r="P27" i="1"/>
  <c r="Q27" i="1"/>
  <c r="N27" i="1"/>
  <c r="O28" i="1"/>
  <c r="P28" i="1"/>
  <c r="Q28" i="1"/>
  <c r="Q29" i="1" s="1"/>
  <c r="N28" i="1"/>
  <c r="N29" i="1" s="1"/>
  <c r="O29" i="1"/>
  <c r="P29" i="1"/>
  <c r="I31" i="1"/>
  <c r="C36" i="1"/>
  <c r="C37" i="1" s="1"/>
  <c r="D36" i="1"/>
  <c r="D37" i="1" s="1"/>
  <c r="E36" i="1"/>
  <c r="E37" i="1" s="1"/>
  <c r="B36" i="1"/>
  <c r="B37" i="1" s="1"/>
  <c r="C35" i="1"/>
  <c r="D35" i="1"/>
  <c r="E35" i="1"/>
  <c r="B35" i="1"/>
  <c r="C106" i="1" l="1"/>
  <c r="C107" i="1" s="1"/>
  <c r="D106" i="1"/>
  <c r="D107" i="1" s="1"/>
  <c r="E106" i="1"/>
  <c r="E107" i="1" s="1"/>
  <c r="B106" i="1"/>
  <c r="B107" i="1" s="1"/>
  <c r="C105" i="1"/>
  <c r="D105" i="1"/>
  <c r="E105" i="1"/>
  <c r="B105" i="1"/>
  <c r="E65" i="1" l="1"/>
  <c r="E66" i="1" s="1"/>
  <c r="D65" i="1"/>
  <c r="D66" i="1" s="1"/>
  <c r="C65" i="1"/>
  <c r="C66" i="1" s="1"/>
  <c r="B65" i="1"/>
  <c r="B66" i="1" s="1"/>
  <c r="E81" i="1"/>
  <c r="E82" i="1" s="1"/>
  <c r="D81" i="1"/>
  <c r="D82" i="1" s="1"/>
  <c r="C81" i="1"/>
  <c r="C82" i="1" s="1"/>
  <c r="B81" i="1"/>
  <c r="B82" i="1" s="1"/>
  <c r="E73" i="1"/>
  <c r="E74" i="1" s="1"/>
  <c r="D73" i="1"/>
  <c r="D74" i="1" s="1"/>
  <c r="C73" i="1"/>
  <c r="C74" i="1" s="1"/>
  <c r="B73" i="1"/>
  <c r="B74" i="1" s="1"/>
</calcChain>
</file>

<file path=xl/sharedStrings.xml><?xml version="1.0" encoding="utf-8"?>
<sst xmlns="http://schemas.openxmlformats.org/spreadsheetml/2006/main" count="394" uniqueCount="102">
  <si>
    <t>Figure 6A</t>
  </si>
  <si>
    <t xml:space="preserve">Choice assay </t>
  </si>
  <si>
    <t>#1</t>
  </si>
  <si>
    <t>Total number</t>
  </si>
  <si>
    <t>EV control in Col-0</t>
  </si>
  <si>
    <t>number</t>
  </si>
  <si>
    <t>percentage</t>
  </si>
  <si>
    <t>#2</t>
  </si>
  <si>
    <t>#3</t>
  </si>
  <si>
    <t>Figure 6B</t>
  </si>
  <si>
    <t xml:space="preserve">No-choice assay </t>
  </si>
  <si>
    <t>Col-0</t>
  </si>
  <si>
    <t>myb28myb29</t>
  </si>
  <si>
    <t>EV control</t>
  </si>
  <si>
    <t>#4</t>
  </si>
  <si>
    <t>Figure 6C</t>
  </si>
  <si>
    <t>Pupal mortality</t>
  </si>
  <si>
    <t>Emerged number</t>
  </si>
  <si>
    <t>Pupae number</t>
  </si>
  <si>
    <t>Percentage of emergence</t>
  </si>
  <si>
    <t>percentage of mortality</t>
  </si>
  <si>
    <t>#</t>
  </si>
  <si>
    <t>Number of egg laid</t>
  </si>
  <si>
    <t>8 dph</t>
  </si>
  <si>
    <t>Figure 6E</t>
  </si>
  <si>
    <t>5 dph</t>
  </si>
  <si>
    <t>11 dph</t>
  </si>
  <si>
    <t>13 dph</t>
  </si>
  <si>
    <t>Figure 6D</t>
  </si>
  <si>
    <t>Comparation</t>
  </si>
  <si>
    <t>Average</t>
  </si>
  <si>
    <t>StDEV</t>
  </si>
  <si>
    <t>StdEr</t>
  </si>
  <si>
    <t>Tukey HSD tests in conjuction with a one-way ANOVA</t>
  </si>
  <si>
    <t>5dph</t>
  </si>
  <si>
    <t>DAY</t>
  </si>
  <si>
    <t>Plutella survivorship on Arabidopsis in presence of lacewings</t>
  </si>
  <si>
    <t># larvae used in the assay (assay in plant growth chamber)</t>
  </si>
  <si>
    <t># larvae preyed upon</t>
  </si>
  <si>
    <t>%  larvae preyed upon</t>
  </si>
  <si>
    <t>Number of pupation on each day</t>
  </si>
  <si>
    <t>Figure 6F</t>
  </si>
  <si>
    <t>Figure 6G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</si>
  <si>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</si>
  <si>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</si>
  <si>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</si>
  <si>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</si>
  <si>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</si>
  <si>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</si>
  <si>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</si>
  <si>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</si>
  <si>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</si>
  <si>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 in Col-0</t>
    </r>
  </si>
  <si>
    <r>
      <t xml:space="preserve">EV control in </t>
    </r>
    <r>
      <rPr>
        <i/>
        <sz val="10"/>
        <color theme="1"/>
        <rFont val="Arial"/>
        <family val="2"/>
      </rPr>
      <t>myb28myb29</t>
    </r>
  </si>
  <si>
    <r>
      <t>EV control in</t>
    </r>
    <r>
      <rPr>
        <i/>
        <sz val="10"/>
        <color theme="1"/>
        <rFont val="Arial"/>
        <family val="2"/>
      </rPr>
      <t xml:space="preserve"> myb28myb29</t>
    </r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</si>
  <si>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 in </t>
    </r>
    <r>
      <rPr>
        <i/>
        <sz val="10"/>
        <color theme="1"/>
        <rFont val="Arial"/>
        <family val="2"/>
      </rPr>
      <t>myb28myb29</t>
    </r>
  </si>
  <si>
    <t>Kaplan-Meier survival analysis</t>
  </si>
  <si>
    <r>
      <rPr>
        <b/>
        <sz val="9"/>
        <color indexed="8"/>
        <rFont val="Arial Bold"/>
      </rPr>
      <t>Case Processing Summary</t>
    </r>
  </si>
  <si>
    <r>
      <rPr>
        <sz val="9"/>
        <color indexed="8"/>
        <rFont val="Arial"/>
        <family val="2"/>
      </rPr>
      <t>Total N</t>
    </r>
  </si>
  <si>
    <r>
      <rPr>
        <sz val="9"/>
        <color indexed="8"/>
        <rFont val="Arial"/>
        <family val="2"/>
      </rPr>
      <t>N of Events</t>
    </r>
  </si>
  <si>
    <r>
      <rPr>
        <sz val="9"/>
        <color indexed="8"/>
        <rFont val="Arial"/>
        <family val="2"/>
      </rPr>
      <t>Censored</t>
    </r>
  </si>
  <si>
    <r>
      <rPr>
        <sz val="9"/>
        <color indexed="8"/>
        <rFont val="Arial"/>
        <family val="2"/>
      </rPr>
      <t>N</t>
    </r>
  </si>
  <si>
    <r>
      <rPr>
        <sz val="9"/>
        <color indexed="8"/>
        <rFont val="Arial"/>
        <family val="2"/>
      </rPr>
      <t>Percent</t>
    </r>
  </si>
  <si>
    <r>
      <rPr>
        <sz val="9"/>
        <color indexed="8"/>
        <rFont val="Arial"/>
        <family val="2"/>
      </rPr>
      <t>Overall</t>
    </r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</si>
  <si>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 in myb28myb29</t>
    </r>
  </si>
  <si>
    <r>
      <rPr>
        <b/>
        <sz val="9"/>
        <color indexed="8"/>
        <rFont val="Arial Bold"/>
      </rPr>
      <t>Means and Medians for Survival Time</t>
    </r>
  </si>
  <si>
    <r>
      <rPr>
        <sz val="9"/>
        <color indexed="8"/>
        <rFont val="Arial"/>
        <family val="2"/>
      </rPr>
      <t>Mean</t>
    </r>
    <r>
      <rPr>
        <vertAlign val="superscript"/>
        <sz val="9"/>
        <color indexed="8"/>
        <rFont val="Arial"/>
        <family val="2"/>
      </rPr>
      <t>a</t>
    </r>
  </si>
  <si>
    <r>
      <rPr>
        <sz val="9"/>
        <color indexed="8"/>
        <rFont val="Arial"/>
        <family val="2"/>
      </rPr>
      <t>Median</t>
    </r>
  </si>
  <si>
    <r>
      <rPr>
        <sz val="9"/>
        <color indexed="8"/>
        <rFont val="Arial"/>
        <family val="2"/>
      </rPr>
      <t>Estimate</t>
    </r>
  </si>
  <si>
    <r>
      <rPr>
        <sz val="9"/>
        <color indexed="8"/>
        <rFont val="Arial"/>
        <family val="2"/>
      </rPr>
      <t>Std. Error</t>
    </r>
  </si>
  <si>
    <r>
      <rPr>
        <sz val="9"/>
        <color indexed="8"/>
        <rFont val="Arial"/>
        <family val="2"/>
      </rPr>
      <t>95% Confidence Interval</t>
    </r>
  </si>
  <si>
    <r>
      <rPr>
        <sz val="9"/>
        <color indexed="8"/>
        <rFont val="Arial"/>
        <family val="2"/>
      </rPr>
      <t>Lower Bound</t>
    </r>
  </si>
  <si>
    <r>
      <rPr>
        <sz val="9"/>
        <color indexed="8"/>
        <rFont val="Arial"/>
        <family val="2"/>
      </rPr>
      <t>Upper Bound</t>
    </r>
  </si>
  <si>
    <r>
      <rPr>
        <b/>
        <sz val="9"/>
        <color indexed="8"/>
        <rFont val="Arial Bold"/>
      </rPr>
      <t>Overall Comparisons</t>
    </r>
  </si>
  <si>
    <r>
      <rPr>
        <sz val="9"/>
        <color indexed="8"/>
        <rFont val="Arial"/>
        <family val="2"/>
      </rPr>
      <t>Chi-Square</t>
    </r>
  </si>
  <si>
    <r>
      <rPr>
        <sz val="9"/>
        <color indexed="8"/>
        <rFont val="Arial"/>
        <family val="2"/>
      </rPr>
      <t>df</t>
    </r>
  </si>
  <si>
    <r>
      <rPr>
        <sz val="9"/>
        <color indexed="8"/>
        <rFont val="Arial"/>
        <family val="2"/>
      </rPr>
      <t>Sig.</t>
    </r>
  </si>
  <si>
    <t>Percentage of pupation on each day</t>
  </si>
  <si>
    <t>Accumulated number of pupation on each day</t>
  </si>
  <si>
    <t>% preyed</t>
  </si>
  <si>
    <t>X-squared</t>
  </si>
  <si>
    <r>
      <rPr>
        <b/>
        <i/>
        <sz val="10"/>
        <color theme="1"/>
        <rFont val="Arial"/>
        <family val="2"/>
      </rPr>
      <t>P-</t>
    </r>
    <r>
      <rPr>
        <b/>
        <sz val="10"/>
        <color theme="1"/>
        <rFont val="Arial"/>
        <family val="2"/>
      </rPr>
      <t>value</t>
    </r>
  </si>
  <si>
    <t>A two-sided binomial test</t>
  </si>
  <si>
    <t>A two-sided proportions test</t>
  </si>
  <si>
    <t>Estimate</t>
  </si>
  <si>
    <t>Std. Error</t>
  </si>
  <si>
    <r>
      <rPr>
        <i/>
        <sz val="10"/>
        <color indexed="8"/>
        <rFont val="Arial"/>
        <family val="2"/>
      </rPr>
      <t>Z</t>
    </r>
    <r>
      <rPr>
        <sz val="10"/>
        <color indexed="8"/>
        <rFont val="Arial"/>
        <family val="2"/>
      </rPr>
      <t xml:space="preserve"> value</t>
    </r>
  </si>
  <si>
    <t>(Intercept)</t>
  </si>
  <si>
    <r>
      <rPr>
        <i/>
        <sz val="10"/>
        <color indexed="8"/>
        <rFont val="Arial"/>
        <family val="2"/>
      </rPr>
      <t>gss1</t>
    </r>
    <r>
      <rPr>
        <sz val="10"/>
        <color indexed="8"/>
        <rFont val="Arial"/>
        <family val="2"/>
      </rPr>
      <t xml:space="preserve"> RNAi in Col-0 compared with </t>
    </r>
  </si>
  <si>
    <r>
      <t>EV control in</t>
    </r>
    <r>
      <rPr>
        <i/>
        <sz val="10"/>
        <color indexed="8"/>
        <rFont val="Arial"/>
        <family val="2"/>
      </rPr>
      <t xml:space="preserve"> myb28myb29</t>
    </r>
  </si>
  <si>
    <r>
      <rPr>
        <i/>
        <sz val="10"/>
        <color indexed="8"/>
        <rFont val="Arial"/>
        <family val="2"/>
      </rPr>
      <t>gss1</t>
    </r>
    <r>
      <rPr>
        <sz val="10"/>
        <color indexed="8"/>
        <rFont val="Arial"/>
        <family val="2"/>
      </rPr>
      <t xml:space="preserve"> RNAi in</t>
    </r>
    <r>
      <rPr>
        <i/>
        <sz val="10"/>
        <color indexed="8"/>
        <rFont val="Arial"/>
        <family val="2"/>
      </rPr>
      <t xml:space="preserve"> myb28myb29</t>
    </r>
  </si>
  <si>
    <t>Between different treatments</t>
  </si>
  <si>
    <t>A generalized linear model (GLM) with a binomial distribution and a logit link function</t>
  </si>
  <si>
    <t>Residuals</t>
  </si>
  <si>
    <t xml:space="preserve">Log Rank (Mantel-Cox)         </t>
  </si>
  <si>
    <t>Breslow (Generalized Wilcoxon)</t>
  </si>
  <si>
    <t xml:space="preserve">Tarone-Ware                   </t>
  </si>
  <si>
    <r>
      <rPr>
        <b/>
        <i/>
        <sz val="10"/>
        <color theme="1"/>
        <rFont val="Arial"/>
        <family val="2"/>
      </rPr>
      <t>gss1</t>
    </r>
    <r>
      <rPr>
        <b/>
        <sz val="10"/>
        <color theme="1"/>
        <rFont val="Arial"/>
        <family val="2"/>
      </rPr>
      <t xml:space="preserve"> RNAi in Col-0</t>
    </r>
  </si>
  <si>
    <r>
      <t xml:space="preserve">EV control in </t>
    </r>
    <r>
      <rPr>
        <b/>
        <i/>
        <sz val="10"/>
        <color theme="1"/>
        <rFont val="Arial"/>
        <family val="2"/>
      </rPr>
      <t>myb28myb29</t>
    </r>
  </si>
  <si>
    <r>
      <rPr>
        <b/>
        <i/>
        <sz val="10"/>
        <color theme="1"/>
        <rFont val="Arial"/>
        <family val="2"/>
      </rPr>
      <t>gss1</t>
    </r>
    <r>
      <rPr>
        <b/>
        <sz val="10"/>
        <color theme="1"/>
        <rFont val="Arial"/>
        <family val="2"/>
      </rPr>
      <t xml:space="preserve"> RNAi in myb28myb29</t>
    </r>
  </si>
  <si>
    <r>
      <rPr>
        <b/>
        <i/>
        <sz val="10"/>
        <rFont val="Arial"/>
        <family val="2"/>
      </rPr>
      <t>P-</t>
    </r>
    <r>
      <rPr>
        <b/>
        <sz val="10"/>
        <rFont val="Arial"/>
        <family val="2"/>
      </rPr>
      <t>value</t>
    </r>
  </si>
  <si>
    <r>
      <rPr>
        <b/>
        <i/>
        <sz val="10"/>
        <color indexed="8"/>
        <rFont val="Arial"/>
        <family val="2"/>
      </rPr>
      <t>P</t>
    </r>
    <r>
      <rPr>
        <b/>
        <sz val="10"/>
        <color indexed="8"/>
        <rFont val="Arial"/>
        <family val="2"/>
      </rPr>
      <t xml:space="preserve">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</si>
</sst>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##.000"/>
    <numFmt numFmtId="166" formatCode="###0"/>
    <numFmt numFmtId="167" formatCode="####.0%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08">
    <xf numFmtId="0" fontId="0" fillId="0" borderId="0" xfId="0"/>
    <xf numFmtId="0" fontId="1" fillId="0" borderId="3" xfId="2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wrapText="1"/>
    </xf>
    <xf numFmtId="0" fontId="2" fillId="0" borderId="0" xfId="0" applyFont="1" applyBorder="1"/>
    <xf numFmtId="164" fontId="2" fillId="0" borderId="0" xfId="0" applyNumberFormat="1" applyFont="1" applyBorder="1"/>
    <xf numFmtId="0" fontId="5" fillId="0" borderId="3" xfId="2" applyFont="1" applyBorder="1" applyAlignment="1">
      <alignment horizontal="left" vertical="top" wrapText="1"/>
    </xf>
    <xf numFmtId="165" fontId="5" fillId="0" borderId="3" xfId="2" applyNumberFormat="1" applyFont="1" applyBorder="1" applyAlignment="1">
      <alignment horizontal="right" vertical="top"/>
    </xf>
    <xf numFmtId="166" fontId="5" fillId="0" borderId="3" xfId="2" applyNumberFormat="1" applyFont="1" applyBorder="1" applyAlignment="1">
      <alignment horizontal="right" vertical="top"/>
    </xf>
    <xf numFmtId="0" fontId="5" fillId="0" borderId="0" xfId="2" applyFont="1" applyFill="1" applyBorder="1" applyAlignment="1">
      <alignment horizontal="left" vertical="top" wrapText="1"/>
    </xf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Fill="1"/>
    <xf numFmtId="0" fontId="2" fillId="0" borderId="0" xfId="0" applyFont="1" applyFill="1" applyBorder="1"/>
    <xf numFmtId="0" fontId="2" fillId="0" borderId="3" xfId="0" applyFont="1" applyBorder="1"/>
    <xf numFmtId="0" fontId="3" fillId="0" borderId="0" xfId="0" applyFont="1" applyFill="1" applyBorder="1"/>
    <xf numFmtId="0" fontId="2" fillId="0" borderId="0" xfId="0" applyFont="1" applyFill="1" applyBorder="1" applyAlignment="1"/>
    <xf numFmtId="0" fontId="8" fillId="0" borderId="12" xfId="3" applyFont="1" applyBorder="1" applyAlignment="1">
      <alignment horizontal="center" wrapText="1"/>
    </xf>
    <xf numFmtId="0" fontId="8" fillId="0" borderId="13" xfId="3" applyFont="1" applyBorder="1" applyAlignment="1">
      <alignment horizontal="center" wrapText="1"/>
    </xf>
    <xf numFmtId="166" fontId="8" fillId="0" borderId="15" xfId="3" applyNumberFormat="1" applyFont="1" applyBorder="1" applyAlignment="1">
      <alignment horizontal="right" vertical="top"/>
    </xf>
    <xf numFmtId="166" fontId="8" fillId="0" borderId="16" xfId="3" applyNumberFormat="1" applyFont="1" applyBorder="1" applyAlignment="1">
      <alignment horizontal="right" vertical="top"/>
    </xf>
    <xf numFmtId="166" fontId="8" fillId="0" borderId="19" xfId="3" applyNumberFormat="1" applyFont="1" applyBorder="1" applyAlignment="1">
      <alignment horizontal="right" vertical="top"/>
    </xf>
    <xf numFmtId="166" fontId="8" fillId="0" borderId="20" xfId="3" applyNumberFormat="1" applyFont="1" applyBorder="1" applyAlignment="1">
      <alignment horizontal="right" vertical="top"/>
    </xf>
    <xf numFmtId="0" fontId="8" fillId="0" borderId="9" xfId="3" applyFont="1" applyBorder="1" applyAlignment="1">
      <alignment horizontal="left" vertical="top" wrapText="1"/>
    </xf>
    <xf numFmtId="0" fontId="8" fillId="0" borderId="29" xfId="3" applyFont="1" applyBorder="1" applyAlignment="1">
      <alignment horizontal="center" wrapText="1"/>
    </xf>
    <xf numFmtId="0" fontId="2" fillId="0" borderId="30" xfId="0" applyFont="1" applyBorder="1"/>
    <xf numFmtId="167" fontId="8" fillId="0" borderId="31" xfId="3" applyNumberFormat="1" applyFont="1" applyBorder="1" applyAlignment="1">
      <alignment horizontal="right" vertical="top"/>
    </xf>
    <xf numFmtId="167" fontId="8" fillId="0" borderId="32" xfId="3" applyNumberFormat="1" applyFont="1" applyBorder="1" applyAlignment="1">
      <alignment horizontal="right" vertical="top"/>
    </xf>
    <xf numFmtId="0" fontId="8" fillId="0" borderId="33" xfId="3" applyFont="1" applyBorder="1" applyAlignment="1">
      <alignment horizontal="left" vertical="top" wrapText="1"/>
    </xf>
    <xf numFmtId="166" fontId="8" fillId="0" borderId="34" xfId="3" applyNumberFormat="1" applyFont="1" applyBorder="1" applyAlignment="1">
      <alignment horizontal="right" vertical="top"/>
    </xf>
    <xf numFmtId="166" fontId="8" fillId="0" borderId="35" xfId="3" applyNumberFormat="1" applyFont="1" applyBorder="1" applyAlignment="1">
      <alignment horizontal="right" vertical="top"/>
    </xf>
    <xf numFmtId="167" fontId="8" fillId="0" borderId="36" xfId="3" applyNumberFormat="1" applyFont="1" applyBorder="1" applyAlignment="1">
      <alignment horizontal="right" vertical="top"/>
    </xf>
    <xf numFmtId="165" fontId="8" fillId="0" borderId="16" xfId="3" applyNumberFormat="1" applyFont="1" applyBorder="1" applyAlignment="1">
      <alignment horizontal="right" vertical="top"/>
    </xf>
    <xf numFmtId="165" fontId="8" fillId="0" borderId="17" xfId="3" applyNumberFormat="1" applyFont="1" applyBorder="1" applyAlignment="1">
      <alignment horizontal="right" vertical="top"/>
    </xf>
    <xf numFmtId="165" fontId="8" fillId="0" borderId="20" xfId="3" applyNumberFormat="1" applyFont="1" applyBorder="1" applyAlignment="1">
      <alignment horizontal="right" vertical="top"/>
    </xf>
    <xf numFmtId="165" fontId="8" fillId="0" borderId="21" xfId="3" applyNumberFormat="1" applyFont="1" applyBorder="1" applyAlignment="1">
      <alignment horizontal="right" vertical="top"/>
    </xf>
    <xf numFmtId="165" fontId="8" fillId="0" borderId="10" xfId="3" applyNumberFormat="1" applyFont="1" applyBorder="1" applyAlignment="1">
      <alignment horizontal="right" vertical="top"/>
    </xf>
    <xf numFmtId="165" fontId="8" fillId="0" borderId="11" xfId="3" applyNumberFormat="1" applyFont="1" applyBorder="1" applyAlignment="1">
      <alignment horizontal="right" vertical="top"/>
    </xf>
    <xf numFmtId="165" fontId="8" fillId="0" borderId="22" xfId="3" applyNumberFormat="1" applyFont="1" applyBorder="1" applyAlignment="1">
      <alignment horizontal="right" vertical="top"/>
    </xf>
    <xf numFmtId="0" fontId="7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wrapText="1"/>
    </xf>
    <xf numFmtId="0" fontId="8" fillId="0" borderId="6" xfId="3" applyFont="1" applyBorder="1" applyAlignment="1">
      <alignment horizontal="center" wrapText="1"/>
    </xf>
    <xf numFmtId="0" fontId="8" fillId="0" borderId="45" xfId="3" applyFont="1" applyBorder="1" applyAlignment="1">
      <alignment horizontal="center" wrapText="1"/>
    </xf>
    <xf numFmtId="0" fontId="10" fillId="0" borderId="3" xfId="0" applyFont="1" applyBorder="1"/>
    <xf numFmtId="0" fontId="10" fillId="0" borderId="3" xfId="0" applyFont="1" applyBorder="1" applyAlignment="1"/>
    <xf numFmtId="168" fontId="2" fillId="0" borderId="3" xfId="0" applyNumberFormat="1" applyFont="1" applyBorder="1"/>
    <xf numFmtId="0" fontId="1" fillId="0" borderId="0" xfId="0" applyFont="1" applyFill="1"/>
    <xf numFmtId="0" fontId="0" fillId="0" borderId="0" xfId="0" applyAlignment="1">
      <alignment vertical="center"/>
    </xf>
    <xf numFmtId="0" fontId="5" fillId="0" borderId="3" xfId="2" applyFont="1" applyBorder="1" applyAlignment="1">
      <alignment vertical="top" wrapText="1"/>
    </xf>
    <xf numFmtId="165" fontId="5" fillId="0" borderId="3" xfId="4" applyNumberFormat="1" applyFont="1" applyBorder="1" applyAlignment="1">
      <alignment horizontal="right" vertical="top"/>
    </xf>
    <xf numFmtId="165" fontId="5" fillId="0" borderId="3" xfId="4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8" fillId="0" borderId="40" xfId="3" applyFont="1" applyBorder="1" applyAlignment="1">
      <alignment horizontal="center" wrapText="1"/>
    </xf>
    <xf numFmtId="0" fontId="7" fillId="0" borderId="10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wrapText="1"/>
    </xf>
    <xf numFmtId="0" fontId="7" fillId="0" borderId="42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wrapText="1"/>
    </xf>
    <xf numFmtId="0" fontId="8" fillId="0" borderId="26" xfId="3" applyFont="1" applyBorder="1" applyAlignment="1">
      <alignment horizontal="center" wrapText="1"/>
    </xf>
    <xf numFmtId="0" fontId="7" fillId="0" borderId="27" xfId="3" applyFont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24" xfId="3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23" xfId="3" applyFont="1" applyBorder="1" applyAlignment="1">
      <alignment horizontal="left" wrapText="1"/>
    </xf>
    <xf numFmtId="0" fontId="7" fillId="0" borderId="28" xfId="3" applyFont="1" applyBorder="1" applyAlignment="1">
      <alignment horizontal="center" vertical="center"/>
    </xf>
    <xf numFmtId="0" fontId="8" fillId="0" borderId="4" xfId="3" applyFont="1" applyBorder="1" applyAlignment="1">
      <alignment horizontal="left" wrapText="1"/>
    </xf>
    <xf numFmtId="0" fontId="7" fillId="0" borderId="1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9" fillId="0" borderId="37" xfId="3" applyFont="1" applyBorder="1" applyAlignment="1">
      <alignment horizontal="center" wrapText="1"/>
    </xf>
    <xf numFmtId="0" fontId="7" fillId="0" borderId="38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wrapText="1"/>
    </xf>
    <xf numFmtId="0" fontId="7" fillId="0" borderId="8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wrapText="1"/>
    </xf>
    <xf numFmtId="0" fontId="7" fillId="0" borderId="44" xfId="3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top" wrapText="1"/>
    </xf>
    <xf numFmtId="0" fontId="5" fillId="0" borderId="47" xfId="2" applyFont="1" applyBorder="1" applyAlignment="1">
      <alignment horizontal="center" vertical="top" wrapText="1"/>
    </xf>
    <xf numFmtId="0" fontId="5" fillId="0" borderId="48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left" vertical="top" wrapText="1"/>
    </xf>
    <xf numFmtId="165" fontId="4" fillId="0" borderId="3" xfId="2" applyNumberFormat="1" applyFont="1" applyBorder="1" applyAlignment="1">
      <alignment horizontal="right" vertical="top"/>
    </xf>
    <xf numFmtId="166" fontId="4" fillId="0" borderId="3" xfId="2" applyNumberFormat="1" applyFont="1" applyBorder="1" applyAlignment="1">
      <alignment horizontal="right" vertical="top"/>
    </xf>
    <xf numFmtId="0" fontId="13" fillId="0" borderId="3" xfId="2" applyFont="1" applyBorder="1" applyAlignment="1">
      <alignment horizontal="center" vertical="center"/>
    </xf>
    <xf numFmtId="0" fontId="14" fillId="0" borderId="14" xfId="3" applyFont="1" applyBorder="1" applyAlignment="1">
      <alignment horizontal="left" vertical="top" wrapText="1"/>
    </xf>
    <xf numFmtId="165" fontId="14" fillId="0" borderId="15" xfId="3" applyNumberFormat="1" applyFont="1" applyBorder="1" applyAlignment="1">
      <alignment horizontal="right" vertical="top"/>
    </xf>
    <xf numFmtId="166" fontId="14" fillId="0" borderId="16" xfId="3" applyNumberFormat="1" applyFont="1" applyBorder="1" applyAlignment="1">
      <alignment horizontal="right" vertical="top"/>
    </xf>
    <xf numFmtId="165" fontId="14" fillId="0" borderId="17" xfId="3" applyNumberFormat="1" applyFont="1" applyBorder="1" applyAlignment="1">
      <alignment horizontal="right" vertical="top"/>
    </xf>
    <xf numFmtId="0" fontId="14" fillId="0" borderId="18" xfId="3" applyFont="1" applyBorder="1" applyAlignment="1">
      <alignment horizontal="left" vertical="top" wrapText="1"/>
    </xf>
    <xf numFmtId="165" fontId="14" fillId="0" borderId="19" xfId="3" applyNumberFormat="1" applyFont="1" applyBorder="1" applyAlignment="1">
      <alignment horizontal="right" vertical="top"/>
    </xf>
    <xf numFmtId="166" fontId="14" fillId="0" borderId="20" xfId="3" applyNumberFormat="1" applyFont="1" applyBorder="1" applyAlignment="1">
      <alignment horizontal="right" vertical="top"/>
    </xf>
    <xf numFmtId="165" fontId="14" fillId="0" borderId="21" xfId="3" applyNumberFormat="1" applyFont="1" applyBorder="1" applyAlignment="1">
      <alignment horizontal="right" vertical="top"/>
    </xf>
    <xf numFmtId="0" fontId="14" fillId="0" borderId="9" xfId="3" applyFont="1" applyBorder="1" applyAlignment="1">
      <alignment horizontal="left" vertical="top" wrapText="1"/>
    </xf>
    <xf numFmtId="165" fontId="14" fillId="0" borderId="10" xfId="3" applyNumberFormat="1" applyFont="1" applyBorder="1" applyAlignment="1">
      <alignment horizontal="right" vertical="top"/>
    </xf>
    <xf numFmtId="166" fontId="14" fillId="0" borderId="11" xfId="3" applyNumberFormat="1" applyFont="1" applyBorder="1" applyAlignment="1">
      <alignment horizontal="right" vertical="top"/>
    </xf>
    <xf numFmtId="165" fontId="14" fillId="0" borderId="22" xfId="3" applyNumberFormat="1" applyFont="1" applyBorder="1" applyAlignment="1">
      <alignment horizontal="right" vertical="top"/>
    </xf>
    <xf numFmtId="0" fontId="10" fillId="0" borderId="30" xfId="0" applyFont="1" applyBorder="1"/>
    <xf numFmtId="0" fontId="13" fillId="0" borderId="3" xfId="0" applyFont="1" applyFill="1" applyBorder="1"/>
    <xf numFmtId="0" fontId="4" fillId="0" borderId="3" xfId="2" applyFont="1" applyBorder="1" applyAlignment="1">
      <alignment horizontal="center" wrapText="1"/>
    </xf>
    <xf numFmtId="165" fontId="4" fillId="0" borderId="3" xfId="4" applyNumberFormat="1" applyFont="1" applyBorder="1" applyAlignment="1">
      <alignment horizontal="right" vertical="top"/>
    </xf>
  </cellXfs>
  <cellStyles count="5">
    <cellStyle name="Normal" xfId="0" builtinId="0"/>
    <cellStyle name="Normal 2" xfId="1"/>
    <cellStyle name="Normal_Fig 2A" xfId="2"/>
    <cellStyle name="Normal_Fig2C-F" xfId="4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295275</xdr:colOff>
      <xdr:row>54</xdr:row>
      <xdr:rowOff>123825</xdr:rowOff>
    </xdr:from>
    <xdr:ext cx="65" cy="172227"/>
    <xdr:sp macro="" textlink="">
      <xdr:nvSpPr>
        <xdr:cNvPr id="2" name="TextBox 1"/>
        <xdr:cNvSpPr txBox="1"/>
      </xdr:nvSpPr>
      <xdr:spPr>
        <a:xfrm>
          <a:off x="14792325" y="945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295275</xdr:colOff>
      <xdr:row>54</xdr:row>
      <xdr:rowOff>123825</xdr:rowOff>
    </xdr:from>
    <xdr:ext cx="65" cy="172227"/>
    <xdr:sp macro="" textlink="">
      <xdr:nvSpPr>
        <xdr:cNvPr id="3" name="TextBox 2"/>
        <xdr:cNvSpPr txBox="1"/>
      </xdr:nvSpPr>
      <xdr:spPr>
        <a:xfrm>
          <a:off x="15078075" y="1001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31</xdr:col>
      <xdr:colOff>295275</xdr:colOff>
      <xdr:row>54</xdr:row>
      <xdr:rowOff>123825</xdr:rowOff>
    </xdr:from>
    <xdr:ext cx="65" cy="172227"/>
    <xdr:sp macro="" textlink="">
      <xdr:nvSpPr>
        <xdr:cNvPr id="4" name="TextBox 3"/>
        <xdr:cNvSpPr txBox="1"/>
      </xdr:nvSpPr>
      <xdr:spPr>
        <a:xfrm>
          <a:off x="15078075" y="1001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3"/>
  <sheetViews>
    <sheetView tabSelected="1" topLeftCell="N1" zoomScaleNormal="100" workbookViewId="0">
      <selection activeCell="G149" sqref="G149"/>
    </sheetView>
  </sheetViews>
  <sheetFormatPr defaultRowHeight="12.75" x14ac:dyDescent="0.2"/>
  <cols>
    <col min="1" max="1" width="18.140625" style="2" customWidth="1"/>
    <col min="2" max="4" width="10.7109375" style="2" customWidth="1"/>
    <col min="5" max="5" width="25.42578125" style="2" customWidth="1"/>
    <col min="6" max="6" width="10.7109375" style="2" customWidth="1"/>
    <col min="7" max="7" width="19.28515625" style="2" customWidth="1"/>
    <col min="8" max="8" width="18.7109375" style="2" customWidth="1"/>
    <col min="9" max="9" width="19" style="2" customWidth="1"/>
    <col min="10" max="11" width="10.7109375" style="2" customWidth="1"/>
    <col min="12" max="12" width="28.28515625" style="2" customWidth="1"/>
    <col min="13" max="14" width="10.7109375" style="2" customWidth="1"/>
    <col min="15" max="15" width="20.140625" style="2" customWidth="1"/>
    <col min="16" max="18" width="10.7109375" style="2" customWidth="1"/>
    <col min="19" max="19" width="23.7109375" style="2" customWidth="1"/>
    <col min="20" max="23" width="10.7109375" style="2" customWidth="1"/>
    <col min="24" max="24" width="9.140625" style="2"/>
    <col min="25" max="25" width="17.7109375" style="2" customWidth="1"/>
    <col min="26" max="26" width="17" style="2" customWidth="1"/>
    <col min="27" max="27" width="9.140625" style="2"/>
    <col min="28" max="28" width="20.28515625" style="2" customWidth="1"/>
    <col min="29" max="31" width="9.140625" style="2"/>
    <col min="32" max="32" width="14.140625" style="2" customWidth="1"/>
    <col min="33" max="33" width="18.140625" style="2" customWidth="1"/>
    <col min="34" max="16384" width="9.140625" style="2"/>
  </cols>
  <sheetData>
    <row r="1" spans="1:30" ht="1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30" ht="15" customHeight="1" x14ac:dyDescent="0.2">
      <c r="A2" s="69" t="s">
        <v>25</v>
      </c>
      <c r="B2" s="69"/>
      <c r="C2" s="69"/>
      <c r="D2" s="69"/>
      <c r="E2" s="69"/>
      <c r="G2" s="69" t="s">
        <v>23</v>
      </c>
      <c r="H2" s="69"/>
      <c r="I2" s="69"/>
      <c r="J2" s="69"/>
      <c r="K2" s="69"/>
      <c r="M2" s="69" t="s">
        <v>26</v>
      </c>
      <c r="N2" s="69"/>
      <c r="O2" s="69"/>
      <c r="P2" s="69"/>
      <c r="Q2" s="69"/>
      <c r="S2" s="69" t="s">
        <v>27</v>
      </c>
      <c r="T2" s="69"/>
      <c r="U2" s="69"/>
      <c r="V2" s="69"/>
      <c r="W2" s="69"/>
      <c r="Y2" s="57" t="s">
        <v>33</v>
      </c>
      <c r="Z2" s="57"/>
      <c r="AA2" s="57"/>
      <c r="AB2" s="57"/>
      <c r="AC2" s="57"/>
      <c r="AD2" s="57"/>
    </row>
    <row r="3" spans="1:30" ht="15" customHeight="1" x14ac:dyDescent="0.2">
      <c r="B3" s="2" t="s">
        <v>11</v>
      </c>
      <c r="C3" s="2" t="s">
        <v>11</v>
      </c>
      <c r="D3" s="3" t="s">
        <v>12</v>
      </c>
      <c r="E3" s="3" t="s">
        <v>12</v>
      </c>
      <c r="H3" s="2" t="s">
        <v>11</v>
      </c>
      <c r="I3" s="2" t="s">
        <v>11</v>
      </c>
      <c r="J3" s="3" t="s">
        <v>12</v>
      </c>
      <c r="K3" s="3" t="s">
        <v>12</v>
      </c>
      <c r="N3" s="2" t="s">
        <v>11</v>
      </c>
      <c r="O3" s="2" t="s">
        <v>11</v>
      </c>
      <c r="P3" s="3" t="s">
        <v>12</v>
      </c>
      <c r="Q3" s="3" t="s">
        <v>12</v>
      </c>
      <c r="T3" s="2" t="s">
        <v>11</v>
      </c>
      <c r="U3" s="2" t="s">
        <v>11</v>
      </c>
      <c r="V3" s="3" t="s">
        <v>12</v>
      </c>
      <c r="W3" s="3" t="s">
        <v>12</v>
      </c>
      <c r="Y3" s="2" t="s">
        <v>34</v>
      </c>
    </row>
    <row r="4" spans="1:30" ht="15" customHeight="1" x14ac:dyDescent="0.2">
      <c r="A4" s="2" t="s">
        <v>21</v>
      </c>
      <c r="B4" s="2" t="s">
        <v>13</v>
      </c>
      <c r="C4" s="2" t="s">
        <v>50</v>
      </c>
      <c r="D4" s="2" t="s">
        <v>13</v>
      </c>
      <c r="E4" s="2" t="s">
        <v>51</v>
      </c>
      <c r="G4" s="2" t="s">
        <v>21</v>
      </c>
      <c r="H4" s="2" t="s">
        <v>13</v>
      </c>
      <c r="I4" s="2" t="s">
        <v>50</v>
      </c>
      <c r="J4" s="2" t="s">
        <v>13</v>
      </c>
      <c r="K4" s="2" t="s">
        <v>51</v>
      </c>
      <c r="M4" s="2" t="s">
        <v>21</v>
      </c>
      <c r="N4" s="2" t="s">
        <v>13</v>
      </c>
      <c r="O4" s="2" t="s">
        <v>50</v>
      </c>
      <c r="P4" s="2" t="s">
        <v>13</v>
      </c>
      <c r="Q4" s="2" t="s">
        <v>51</v>
      </c>
      <c r="S4" s="2" t="s">
        <v>21</v>
      </c>
      <c r="T4" s="2" t="s">
        <v>13</v>
      </c>
      <c r="U4" s="2" t="s">
        <v>50</v>
      </c>
      <c r="V4" s="2" t="s">
        <v>13</v>
      </c>
      <c r="W4" s="2" t="s">
        <v>51</v>
      </c>
      <c r="Y4" s="4"/>
      <c r="Z4" s="5" t="s">
        <v>43</v>
      </c>
      <c r="AA4" s="5" t="s">
        <v>44</v>
      </c>
      <c r="AB4" s="5" t="s">
        <v>45</v>
      </c>
      <c r="AC4" s="5" t="s">
        <v>46</v>
      </c>
      <c r="AD4" s="5" t="s">
        <v>47</v>
      </c>
    </row>
    <row r="5" spans="1:30" ht="15" customHeight="1" x14ac:dyDescent="0.2">
      <c r="A5" s="6">
        <v>1</v>
      </c>
      <c r="B5" s="7">
        <v>2.8</v>
      </c>
      <c r="C5" s="7">
        <v>0.3</v>
      </c>
      <c r="D5" s="7">
        <v>1.8</v>
      </c>
      <c r="E5" s="7">
        <v>0.9</v>
      </c>
      <c r="F5" s="6"/>
      <c r="G5" s="6">
        <v>1</v>
      </c>
      <c r="H5" s="7">
        <v>5.5</v>
      </c>
      <c r="I5" s="7">
        <v>0.6</v>
      </c>
      <c r="J5" s="7">
        <v>2.7</v>
      </c>
      <c r="K5" s="7">
        <v>1</v>
      </c>
      <c r="L5" s="6"/>
      <c r="M5" s="6">
        <v>1</v>
      </c>
      <c r="N5" s="7">
        <v>7.2</v>
      </c>
      <c r="O5" s="7">
        <v>0.7</v>
      </c>
      <c r="P5" s="7">
        <v>5.7</v>
      </c>
      <c r="Q5" s="7">
        <v>5</v>
      </c>
      <c r="R5" s="6"/>
      <c r="S5" s="6">
        <v>1</v>
      </c>
      <c r="T5" s="7">
        <v>15.2</v>
      </c>
      <c r="U5" s="7">
        <v>7.2</v>
      </c>
      <c r="V5" s="7">
        <v>11.7</v>
      </c>
      <c r="W5" s="7">
        <v>10.7</v>
      </c>
      <c r="Y5" s="88" t="s">
        <v>48</v>
      </c>
      <c r="Z5" s="89">
        <v>4.322916666666659</v>
      </c>
      <c r="AA5" s="90">
        <v>3</v>
      </c>
      <c r="AB5" s="89">
        <v>1.4409722222222197</v>
      </c>
      <c r="AC5" s="89">
        <v>2.1945756144811681</v>
      </c>
      <c r="AD5" s="89">
        <v>9.2421713457870827E-2</v>
      </c>
    </row>
    <row r="6" spans="1:30" ht="15" customHeight="1" x14ac:dyDescent="0.2">
      <c r="A6" s="6">
        <v>2</v>
      </c>
      <c r="B6" s="7">
        <v>0.3</v>
      </c>
      <c r="C6" s="7">
        <v>1.2</v>
      </c>
      <c r="D6" s="7">
        <v>2</v>
      </c>
      <c r="E6" s="7">
        <v>1.6</v>
      </c>
      <c r="F6" s="6"/>
      <c r="G6" s="6">
        <v>2</v>
      </c>
      <c r="H6" s="7">
        <v>0.6</v>
      </c>
      <c r="I6" s="7">
        <v>2.6</v>
      </c>
      <c r="J6" s="7">
        <v>4</v>
      </c>
      <c r="K6" s="7">
        <v>2.7</v>
      </c>
      <c r="L6" s="6"/>
      <c r="M6" s="6">
        <v>2</v>
      </c>
      <c r="N6" s="7">
        <v>2.2000000000000002</v>
      </c>
      <c r="O6" s="7">
        <v>5.0999999999999996</v>
      </c>
      <c r="P6" s="7">
        <v>8.1999999999999993</v>
      </c>
      <c r="Q6" s="7">
        <v>6.7</v>
      </c>
      <c r="R6" s="6"/>
      <c r="S6" s="6">
        <v>2</v>
      </c>
      <c r="T6" s="7">
        <v>2.4</v>
      </c>
      <c r="U6" s="7">
        <v>3</v>
      </c>
      <c r="V6" s="7">
        <v>11.5</v>
      </c>
      <c r="W6" s="7">
        <v>6.3</v>
      </c>
      <c r="Y6" s="88" t="s">
        <v>93</v>
      </c>
      <c r="Z6" s="89">
        <v>76.166333333333341</v>
      </c>
      <c r="AA6" s="90">
        <v>116</v>
      </c>
      <c r="AB6" s="89">
        <v>0.65660632183908052</v>
      </c>
      <c r="AC6" s="91"/>
      <c r="AD6" s="91"/>
    </row>
    <row r="7" spans="1:30" ht="15" customHeight="1" x14ac:dyDescent="0.2">
      <c r="A7" s="6">
        <v>3</v>
      </c>
      <c r="B7" s="7">
        <v>0.5</v>
      </c>
      <c r="C7" s="7">
        <v>0.5</v>
      </c>
      <c r="D7" s="7">
        <v>1.3</v>
      </c>
      <c r="E7" s="7">
        <v>2.2000000000000002</v>
      </c>
      <c r="F7" s="6"/>
      <c r="G7" s="6">
        <v>3</v>
      </c>
      <c r="H7" s="7">
        <v>2.8</v>
      </c>
      <c r="I7" s="7">
        <v>0.5</v>
      </c>
      <c r="J7" s="7">
        <v>1.6</v>
      </c>
      <c r="K7" s="7">
        <v>3.8</v>
      </c>
      <c r="L7" s="6"/>
      <c r="M7" s="6">
        <v>3</v>
      </c>
      <c r="N7" s="7">
        <v>4.5999999999999996</v>
      </c>
      <c r="O7" s="7">
        <v>2.2999999999999998</v>
      </c>
      <c r="P7" s="7">
        <v>2.9</v>
      </c>
      <c r="Q7" s="7">
        <v>6.9</v>
      </c>
      <c r="R7" s="6"/>
      <c r="S7" s="6">
        <v>3</v>
      </c>
      <c r="T7" s="7">
        <v>9.3000000000000007</v>
      </c>
      <c r="U7" s="7">
        <v>8.6</v>
      </c>
      <c r="V7" s="7">
        <v>6.8</v>
      </c>
      <c r="W7" s="7">
        <v>9.9</v>
      </c>
      <c r="Y7" s="8" t="s">
        <v>49</v>
      </c>
      <c r="Z7" s="9">
        <v>80.489249999999998</v>
      </c>
      <c r="AA7" s="10">
        <v>119</v>
      </c>
      <c r="AB7" s="1"/>
      <c r="AC7" s="1"/>
      <c r="AD7" s="1"/>
    </row>
    <row r="8" spans="1:30" ht="15" customHeight="1" x14ac:dyDescent="0.2">
      <c r="A8" s="6">
        <v>4</v>
      </c>
      <c r="B8" s="7">
        <v>1.5</v>
      </c>
      <c r="C8" s="7">
        <v>1</v>
      </c>
      <c r="D8" s="7">
        <v>2.2000000000000002</v>
      </c>
      <c r="E8" s="7">
        <v>2.4</v>
      </c>
      <c r="F8" s="6"/>
      <c r="G8" s="6">
        <v>4</v>
      </c>
      <c r="H8" s="7">
        <v>3.6</v>
      </c>
      <c r="I8" s="7">
        <v>1.4</v>
      </c>
      <c r="J8" s="7">
        <v>4.7</v>
      </c>
      <c r="K8" s="7">
        <v>5.3</v>
      </c>
      <c r="L8" s="6"/>
      <c r="M8" s="6">
        <v>4</v>
      </c>
      <c r="N8" s="7">
        <v>5.5</v>
      </c>
      <c r="O8" s="7">
        <v>2.8</v>
      </c>
      <c r="P8" s="7">
        <v>8.6999999999999993</v>
      </c>
      <c r="Q8" s="7">
        <v>4.4000000000000004</v>
      </c>
      <c r="R8" s="6"/>
      <c r="S8" s="6">
        <v>4</v>
      </c>
      <c r="T8" s="7">
        <v>18.5</v>
      </c>
      <c r="U8" s="7">
        <v>5.9</v>
      </c>
      <c r="V8" s="7">
        <v>11.5</v>
      </c>
      <c r="W8" s="7">
        <v>8</v>
      </c>
    </row>
    <row r="9" spans="1:30" ht="15" customHeight="1" x14ac:dyDescent="0.2">
      <c r="A9" s="6">
        <v>5</v>
      </c>
      <c r="B9" s="7">
        <v>2.6</v>
      </c>
      <c r="C9" s="7">
        <v>0.4</v>
      </c>
      <c r="D9" s="7">
        <v>1.3</v>
      </c>
      <c r="E9" s="7">
        <v>0.6</v>
      </c>
      <c r="F9" s="6"/>
      <c r="G9" s="6">
        <v>5</v>
      </c>
      <c r="H9" s="7">
        <v>6.5</v>
      </c>
      <c r="I9" s="7">
        <v>1.8</v>
      </c>
      <c r="J9" s="7">
        <v>3.2</v>
      </c>
      <c r="K9" s="7">
        <v>2.2999999999999998</v>
      </c>
      <c r="L9" s="6"/>
      <c r="M9" s="6">
        <v>5</v>
      </c>
      <c r="N9" s="7">
        <v>12</v>
      </c>
      <c r="O9" s="7">
        <v>3.6</v>
      </c>
      <c r="P9" s="7">
        <v>6.3</v>
      </c>
      <c r="Q9" s="7">
        <v>7.1</v>
      </c>
      <c r="R9" s="6"/>
      <c r="S9" s="6">
        <v>5</v>
      </c>
      <c r="T9" s="7">
        <v>14.1</v>
      </c>
      <c r="U9" s="7">
        <v>2.2000000000000002</v>
      </c>
      <c r="V9" s="7">
        <v>10.7</v>
      </c>
      <c r="W9" s="7">
        <v>7.5</v>
      </c>
      <c r="Y9" s="11" t="s">
        <v>23</v>
      </c>
    </row>
    <row r="10" spans="1:30" ht="15" customHeight="1" x14ac:dyDescent="0.2">
      <c r="A10" s="6">
        <v>6</v>
      </c>
      <c r="B10" s="7">
        <v>0.5</v>
      </c>
      <c r="C10" s="7">
        <v>2.5</v>
      </c>
      <c r="D10" s="7">
        <v>1.6</v>
      </c>
      <c r="E10" s="7">
        <v>0.6</v>
      </c>
      <c r="F10" s="6"/>
      <c r="G10" s="6">
        <v>6</v>
      </c>
      <c r="H10" s="7">
        <v>2.5</v>
      </c>
      <c r="I10" s="7">
        <v>3.4</v>
      </c>
      <c r="J10" s="7">
        <v>6.6</v>
      </c>
      <c r="K10" s="7">
        <v>0.9</v>
      </c>
      <c r="L10" s="6"/>
      <c r="M10" s="6">
        <v>6</v>
      </c>
      <c r="N10" s="7">
        <v>6.9</v>
      </c>
      <c r="O10" s="7">
        <v>6.9</v>
      </c>
      <c r="P10" s="7">
        <v>8.3000000000000007</v>
      </c>
      <c r="Q10" s="7">
        <v>3.5</v>
      </c>
      <c r="R10" s="6"/>
      <c r="S10" s="6">
        <v>6</v>
      </c>
      <c r="T10" s="7">
        <v>4.2</v>
      </c>
      <c r="U10" s="7">
        <v>5.2</v>
      </c>
      <c r="V10" s="7">
        <v>12.8</v>
      </c>
      <c r="W10" s="7">
        <v>10.4</v>
      </c>
      <c r="Y10" s="4"/>
      <c r="Z10" s="5" t="s">
        <v>43</v>
      </c>
      <c r="AA10" s="5" t="s">
        <v>44</v>
      </c>
      <c r="AB10" s="5" t="s">
        <v>45</v>
      </c>
      <c r="AC10" s="5" t="s">
        <v>46</v>
      </c>
      <c r="AD10" s="5" t="s">
        <v>47</v>
      </c>
    </row>
    <row r="11" spans="1:30" ht="15" customHeight="1" x14ac:dyDescent="0.2">
      <c r="A11" s="6">
        <v>7</v>
      </c>
      <c r="B11" s="7">
        <v>2.7</v>
      </c>
      <c r="C11" s="7">
        <v>2.7</v>
      </c>
      <c r="D11" s="7">
        <v>2.9</v>
      </c>
      <c r="E11" s="7">
        <v>2</v>
      </c>
      <c r="F11" s="6"/>
      <c r="G11" s="6">
        <v>7</v>
      </c>
      <c r="H11" s="7">
        <v>2.1</v>
      </c>
      <c r="I11" s="7">
        <v>3.1</v>
      </c>
      <c r="J11" s="7">
        <v>1.5</v>
      </c>
      <c r="K11" s="7">
        <v>3.4</v>
      </c>
      <c r="L11" s="6"/>
      <c r="M11" s="6">
        <v>7</v>
      </c>
      <c r="N11" s="7">
        <v>3.4</v>
      </c>
      <c r="O11" s="7">
        <v>5.9</v>
      </c>
      <c r="P11" s="7">
        <v>2.4</v>
      </c>
      <c r="Q11" s="7">
        <v>8.8000000000000007</v>
      </c>
      <c r="R11" s="6"/>
      <c r="S11" s="6">
        <v>7</v>
      </c>
      <c r="T11" s="7">
        <v>5.4</v>
      </c>
      <c r="U11" s="7">
        <v>8.1</v>
      </c>
      <c r="V11" s="7">
        <v>6</v>
      </c>
      <c r="W11" s="7">
        <v>5.3</v>
      </c>
      <c r="Y11" s="88" t="s">
        <v>48</v>
      </c>
      <c r="Z11" s="89">
        <v>31.906341736046901</v>
      </c>
      <c r="AA11" s="90">
        <v>3</v>
      </c>
      <c r="AB11" s="89">
        <v>10.635447245348967</v>
      </c>
      <c r="AC11" s="89">
        <v>5.1636432318145271</v>
      </c>
      <c r="AD11" s="89">
        <v>2.4408607243438761E-3</v>
      </c>
    </row>
    <row r="12" spans="1:30" ht="15" customHeight="1" x14ac:dyDescent="0.2">
      <c r="A12" s="6">
        <v>8</v>
      </c>
      <c r="B12" s="7">
        <v>1.6</v>
      </c>
      <c r="C12" s="7">
        <v>0.8</v>
      </c>
      <c r="D12" s="7">
        <v>0.7</v>
      </c>
      <c r="E12" s="7">
        <v>1.3</v>
      </c>
      <c r="F12" s="6"/>
      <c r="G12" s="6">
        <v>8</v>
      </c>
      <c r="H12" s="7">
        <v>2.2999999999999998</v>
      </c>
      <c r="I12" s="7">
        <v>2.1</v>
      </c>
      <c r="J12" s="7">
        <v>3.2</v>
      </c>
      <c r="K12" s="7">
        <v>2.1</v>
      </c>
      <c r="L12" s="6"/>
      <c r="M12" s="6">
        <v>8</v>
      </c>
      <c r="N12" s="7">
        <v>3.3</v>
      </c>
      <c r="O12" s="7">
        <v>3.6</v>
      </c>
      <c r="P12" s="7">
        <v>2.4</v>
      </c>
      <c r="Q12" s="7">
        <v>3.4</v>
      </c>
      <c r="R12" s="6"/>
      <c r="S12" s="6">
        <v>8</v>
      </c>
      <c r="T12" s="7">
        <v>12.1</v>
      </c>
      <c r="U12" s="7">
        <v>6.4</v>
      </c>
      <c r="V12" s="7">
        <v>7.9</v>
      </c>
      <c r="W12" s="7">
        <v>5.5</v>
      </c>
      <c r="Y12" s="88" t="s">
        <v>93</v>
      </c>
      <c r="Z12" s="89">
        <v>185.37110507246376</v>
      </c>
      <c r="AA12" s="90">
        <v>90</v>
      </c>
      <c r="AB12" s="89">
        <v>2.0596789452495972</v>
      </c>
      <c r="AC12" s="91"/>
      <c r="AD12" s="91"/>
    </row>
    <row r="13" spans="1:30" ht="15" customHeight="1" x14ac:dyDescent="0.2">
      <c r="A13" s="6">
        <v>9</v>
      </c>
      <c r="B13" s="7">
        <v>1</v>
      </c>
      <c r="C13" s="7">
        <v>0.5</v>
      </c>
      <c r="D13" s="7">
        <v>1.2</v>
      </c>
      <c r="E13" s="7">
        <v>2.8</v>
      </c>
      <c r="F13" s="6"/>
      <c r="G13" s="6">
        <v>9</v>
      </c>
      <c r="H13" s="7">
        <v>2.2999999999999998</v>
      </c>
      <c r="I13" s="7">
        <v>0.7</v>
      </c>
      <c r="J13" s="7">
        <v>2</v>
      </c>
      <c r="K13" s="7">
        <v>5</v>
      </c>
      <c r="L13" s="6"/>
      <c r="M13" s="6">
        <v>9</v>
      </c>
      <c r="N13" s="7">
        <v>6.8</v>
      </c>
      <c r="O13" s="7">
        <v>2.1</v>
      </c>
      <c r="P13" s="7">
        <v>1.3</v>
      </c>
      <c r="Q13" s="7">
        <v>3.3</v>
      </c>
      <c r="R13" s="6"/>
      <c r="S13" s="6">
        <v>9</v>
      </c>
      <c r="T13" s="7">
        <v>12.7</v>
      </c>
      <c r="U13" s="7">
        <v>4.4000000000000004</v>
      </c>
      <c r="V13" s="7">
        <v>4.8</v>
      </c>
      <c r="W13" s="7">
        <v>6.2</v>
      </c>
      <c r="Y13" s="8" t="s">
        <v>49</v>
      </c>
      <c r="Z13" s="9">
        <v>217.27744680851066</v>
      </c>
      <c r="AA13" s="10">
        <v>93</v>
      </c>
      <c r="AB13" s="1"/>
      <c r="AC13" s="1"/>
      <c r="AD13" s="1"/>
    </row>
    <row r="14" spans="1:30" ht="15" customHeight="1" x14ac:dyDescent="0.2">
      <c r="A14" s="6">
        <v>10</v>
      </c>
      <c r="B14" s="7">
        <v>1.5</v>
      </c>
      <c r="C14" s="7">
        <v>0.9</v>
      </c>
      <c r="D14" s="7">
        <v>0.5</v>
      </c>
      <c r="E14" s="7">
        <v>0.5</v>
      </c>
      <c r="F14" s="6"/>
      <c r="G14" s="6">
        <v>10</v>
      </c>
      <c r="H14" s="7">
        <v>2.7</v>
      </c>
      <c r="I14" s="7">
        <v>1.2</v>
      </c>
      <c r="J14" s="7">
        <v>1.5</v>
      </c>
      <c r="K14" s="7">
        <v>1.3</v>
      </c>
      <c r="L14" s="6"/>
      <c r="M14" s="6">
        <v>10</v>
      </c>
      <c r="N14" s="7">
        <v>6.1</v>
      </c>
      <c r="O14" s="7">
        <v>5.8</v>
      </c>
      <c r="P14" s="7">
        <v>2.2000000000000002</v>
      </c>
      <c r="Q14" s="7">
        <v>3.6</v>
      </c>
      <c r="R14" s="6"/>
      <c r="S14" s="6">
        <v>10</v>
      </c>
      <c r="T14" s="7">
        <v>2.2999999999999998</v>
      </c>
      <c r="U14" s="7">
        <v>5.7</v>
      </c>
      <c r="V14" s="7">
        <v>3.6</v>
      </c>
      <c r="W14" s="7">
        <v>8</v>
      </c>
    </row>
    <row r="15" spans="1:30" ht="15" customHeight="1" x14ac:dyDescent="0.2">
      <c r="A15" s="6">
        <v>11</v>
      </c>
      <c r="B15" s="7">
        <v>1.2</v>
      </c>
      <c r="C15" s="7">
        <v>1.2</v>
      </c>
      <c r="D15" s="7">
        <v>1.2</v>
      </c>
      <c r="E15" s="7">
        <v>1</v>
      </c>
      <c r="F15" s="6"/>
      <c r="G15" s="6">
        <v>11</v>
      </c>
      <c r="H15" s="7">
        <v>4</v>
      </c>
      <c r="I15" s="7">
        <v>2</v>
      </c>
      <c r="J15" s="7">
        <v>5.8</v>
      </c>
      <c r="K15" s="7">
        <v>2</v>
      </c>
      <c r="L15" s="6"/>
      <c r="M15" s="6">
        <v>11</v>
      </c>
      <c r="N15" s="7">
        <v>10.8</v>
      </c>
      <c r="O15" s="7">
        <v>1.6</v>
      </c>
      <c r="P15" s="7">
        <v>10</v>
      </c>
      <c r="Q15" s="7">
        <v>9</v>
      </c>
      <c r="R15" s="6"/>
      <c r="S15" s="6">
        <v>11</v>
      </c>
      <c r="T15" s="7">
        <v>5</v>
      </c>
      <c r="U15" s="7">
        <v>6.7</v>
      </c>
      <c r="V15" s="7">
        <v>13.7</v>
      </c>
      <c r="W15" s="7">
        <v>8.1999999999999993</v>
      </c>
      <c r="Y15" s="11" t="s">
        <v>26</v>
      </c>
    </row>
    <row r="16" spans="1:30" ht="15" customHeight="1" x14ac:dyDescent="0.2">
      <c r="A16" s="6">
        <v>12</v>
      </c>
      <c r="B16" s="7">
        <v>0.2</v>
      </c>
      <c r="C16" s="7">
        <v>2</v>
      </c>
      <c r="D16" s="7">
        <v>0.9</v>
      </c>
      <c r="E16" s="7">
        <v>1.1000000000000001</v>
      </c>
      <c r="F16" s="6"/>
      <c r="G16" s="6">
        <v>12</v>
      </c>
      <c r="H16" s="7">
        <v>0.4</v>
      </c>
      <c r="I16" s="7">
        <v>1.7</v>
      </c>
      <c r="J16" s="7">
        <v>4.9000000000000004</v>
      </c>
      <c r="K16" s="7">
        <v>1.2</v>
      </c>
      <c r="L16" s="6"/>
      <c r="M16" s="6">
        <v>12</v>
      </c>
      <c r="N16" s="7">
        <v>2.6</v>
      </c>
      <c r="O16" s="7">
        <v>3</v>
      </c>
      <c r="P16" s="7">
        <v>8.5</v>
      </c>
      <c r="Q16" s="7">
        <v>5.6</v>
      </c>
      <c r="R16" s="6"/>
      <c r="S16" s="6">
        <v>12</v>
      </c>
      <c r="T16" s="7">
        <v>10.5</v>
      </c>
      <c r="U16" s="7">
        <v>7.6</v>
      </c>
      <c r="V16" s="7">
        <v>8.5</v>
      </c>
      <c r="W16" s="7">
        <v>6.1</v>
      </c>
      <c r="Y16" s="4"/>
      <c r="Z16" s="5" t="s">
        <v>43</v>
      </c>
      <c r="AA16" s="5" t="s">
        <v>44</v>
      </c>
      <c r="AB16" s="5" t="s">
        <v>45</v>
      </c>
      <c r="AC16" s="5" t="s">
        <v>46</v>
      </c>
      <c r="AD16" s="5" t="s">
        <v>47</v>
      </c>
    </row>
    <row r="17" spans="1:30" ht="15" customHeight="1" x14ac:dyDescent="0.2">
      <c r="A17" s="6">
        <v>13</v>
      </c>
      <c r="B17" s="7">
        <v>2.9</v>
      </c>
      <c r="C17" s="7">
        <v>0.5</v>
      </c>
      <c r="D17" s="7">
        <v>2.2000000000000002</v>
      </c>
      <c r="E17" s="7">
        <v>0.7</v>
      </c>
      <c r="F17" s="6"/>
      <c r="G17" s="6">
        <v>13</v>
      </c>
      <c r="H17" s="7">
        <v>1.1000000000000001</v>
      </c>
      <c r="I17" s="7">
        <v>2.1</v>
      </c>
      <c r="J17" s="7">
        <v>3.2</v>
      </c>
      <c r="K17" s="7">
        <v>3.4</v>
      </c>
      <c r="L17" s="6"/>
      <c r="M17" s="6">
        <v>13</v>
      </c>
      <c r="N17" s="7">
        <v>3.6</v>
      </c>
      <c r="O17" s="7">
        <v>3.8</v>
      </c>
      <c r="P17" s="7">
        <v>2.7</v>
      </c>
      <c r="Q17" s="7">
        <v>6.1</v>
      </c>
      <c r="R17" s="6"/>
      <c r="S17" s="6">
        <v>13</v>
      </c>
      <c r="T17" s="7">
        <v>10</v>
      </c>
      <c r="U17" s="7">
        <v>3.6</v>
      </c>
      <c r="V17" s="7">
        <v>12.7</v>
      </c>
      <c r="W17" s="7">
        <v>10.6</v>
      </c>
      <c r="Y17" s="88" t="s">
        <v>48</v>
      </c>
      <c r="Z17" s="89">
        <v>61.8031309775496</v>
      </c>
      <c r="AA17" s="90">
        <v>3</v>
      </c>
      <c r="AB17" s="89">
        <v>20.601043659183201</v>
      </c>
      <c r="AC17" s="89">
        <v>3.2350276610928312</v>
      </c>
      <c r="AD17" s="89">
        <v>2.6413856833679531E-2</v>
      </c>
    </row>
    <row r="18" spans="1:30" ht="15" customHeight="1" x14ac:dyDescent="0.2">
      <c r="A18" s="6">
        <v>14</v>
      </c>
      <c r="B18" s="7">
        <v>0.5</v>
      </c>
      <c r="C18" s="7">
        <v>0.7</v>
      </c>
      <c r="D18" s="7">
        <v>1.4</v>
      </c>
      <c r="E18" s="7">
        <v>1.6</v>
      </c>
      <c r="F18" s="6"/>
      <c r="G18" s="6">
        <v>14</v>
      </c>
      <c r="H18" s="7">
        <v>1.5</v>
      </c>
      <c r="I18" s="7">
        <v>4.2</v>
      </c>
      <c r="J18" s="7">
        <v>4.0999999999999996</v>
      </c>
      <c r="K18" s="7">
        <v>5.7</v>
      </c>
      <c r="L18" s="6"/>
      <c r="M18" s="6">
        <v>14</v>
      </c>
      <c r="N18" s="7">
        <v>5.3</v>
      </c>
      <c r="O18" s="7">
        <v>5.9</v>
      </c>
      <c r="P18" s="7">
        <v>7.8</v>
      </c>
      <c r="Q18" s="7">
        <v>2.8</v>
      </c>
      <c r="R18" s="6"/>
      <c r="S18" s="6">
        <v>14</v>
      </c>
      <c r="T18" s="7">
        <v>6.5</v>
      </c>
      <c r="U18" s="7">
        <v>8</v>
      </c>
      <c r="V18" s="7">
        <v>12.4</v>
      </c>
      <c r="W18" s="7">
        <v>6.7</v>
      </c>
      <c r="Y18" s="88" t="s">
        <v>93</v>
      </c>
      <c r="Z18" s="89">
        <v>522.1858225108225</v>
      </c>
      <c r="AA18" s="90">
        <v>82</v>
      </c>
      <c r="AB18" s="89">
        <v>6.3681197867173474</v>
      </c>
      <c r="AC18" s="91"/>
      <c r="AD18" s="91"/>
    </row>
    <row r="19" spans="1:30" ht="15" customHeight="1" x14ac:dyDescent="0.2">
      <c r="A19" s="6">
        <v>15</v>
      </c>
      <c r="B19" s="7">
        <v>0.4</v>
      </c>
      <c r="C19" s="7">
        <v>0.9</v>
      </c>
      <c r="D19" s="7">
        <v>1.6</v>
      </c>
      <c r="E19" s="7">
        <v>1.2</v>
      </c>
      <c r="F19" s="6"/>
      <c r="G19" s="6">
        <v>15</v>
      </c>
      <c r="H19" s="7">
        <v>2.2999999999999998</v>
      </c>
      <c r="I19" s="7">
        <v>1.9</v>
      </c>
      <c r="J19" s="7">
        <v>3.9</v>
      </c>
      <c r="K19" s="7">
        <v>3.7</v>
      </c>
      <c r="L19" s="6"/>
      <c r="M19" s="6">
        <v>15</v>
      </c>
      <c r="N19" s="7">
        <v>9.9</v>
      </c>
      <c r="O19" s="7">
        <v>3.3</v>
      </c>
      <c r="P19" s="7">
        <v>6.8</v>
      </c>
      <c r="Q19" s="7">
        <v>8.1999999999999993</v>
      </c>
      <c r="R19" s="6"/>
      <c r="S19" s="6">
        <v>15</v>
      </c>
      <c r="T19" s="7">
        <v>8.3000000000000007</v>
      </c>
      <c r="U19" s="7">
        <v>8.4</v>
      </c>
      <c r="V19" s="7">
        <v>11.7</v>
      </c>
      <c r="W19" s="7">
        <v>13.1</v>
      </c>
      <c r="Y19" s="8" t="s">
        <v>49</v>
      </c>
      <c r="Z19" s="9">
        <v>583.98895348837209</v>
      </c>
      <c r="AA19" s="10">
        <v>85</v>
      </c>
      <c r="AB19" s="1"/>
      <c r="AC19" s="1"/>
      <c r="AD19" s="1"/>
    </row>
    <row r="20" spans="1:30" ht="15" customHeight="1" x14ac:dyDescent="0.2">
      <c r="A20" s="6">
        <v>16</v>
      </c>
      <c r="B20" s="7">
        <v>0.5</v>
      </c>
      <c r="C20" s="7">
        <v>0.8</v>
      </c>
      <c r="D20" s="7">
        <v>2.1</v>
      </c>
      <c r="E20" s="7">
        <v>3.6</v>
      </c>
      <c r="F20" s="6"/>
      <c r="G20" s="6">
        <v>16</v>
      </c>
      <c r="H20" s="7">
        <v>4.3</v>
      </c>
      <c r="I20" s="7">
        <v>2.9</v>
      </c>
      <c r="J20" s="7">
        <v>2.2999999999999998</v>
      </c>
      <c r="K20" s="7">
        <v>3.2</v>
      </c>
      <c r="L20" s="6"/>
      <c r="M20" s="6">
        <v>16</v>
      </c>
      <c r="N20" s="7">
        <v>5.5</v>
      </c>
      <c r="O20" s="7">
        <v>6.1</v>
      </c>
      <c r="P20" s="7">
        <v>9.1999999999999993</v>
      </c>
      <c r="Q20" s="7">
        <v>3.8</v>
      </c>
      <c r="R20" s="6"/>
      <c r="S20" s="6">
        <v>16</v>
      </c>
      <c r="T20" s="7">
        <v>7.1</v>
      </c>
      <c r="U20" s="7">
        <v>5.0999999999999996</v>
      </c>
      <c r="V20" s="7">
        <v>6.5</v>
      </c>
      <c r="W20" s="7">
        <v>7</v>
      </c>
    </row>
    <row r="21" spans="1:30" ht="15" customHeight="1" x14ac:dyDescent="0.2">
      <c r="A21" s="6">
        <v>17</v>
      </c>
      <c r="B21" s="7">
        <v>1.2</v>
      </c>
      <c r="C21" s="7">
        <v>0.5</v>
      </c>
      <c r="D21" s="7">
        <v>2.2999999999999998</v>
      </c>
      <c r="E21" s="7">
        <v>1.3</v>
      </c>
      <c r="F21" s="6"/>
      <c r="G21" s="6">
        <v>17</v>
      </c>
      <c r="H21" s="7">
        <v>2.4</v>
      </c>
      <c r="I21" s="7">
        <v>3.6</v>
      </c>
      <c r="J21" s="7">
        <v>2.6</v>
      </c>
      <c r="K21" s="7">
        <v>1.5</v>
      </c>
      <c r="L21" s="6"/>
      <c r="M21" s="6">
        <v>17</v>
      </c>
      <c r="N21" s="7">
        <v>4.5</v>
      </c>
      <c r="O21" s="7">
        <v>6.8</v>
      </c>
      <c r="P21" s="7">
        <v>2.2999999999999998</v>
      </c>
      <c r="Q21" s="7">
        <v>3.9</v>
      </c>
      <c r="R21" s="6"/>
      <c r="S21" s="6">
        <v>17</v>
      </c>
      <c r="T21" s="7">
        <v>6.8</v>
      </c>
      <c r="U21" s="7">
        <v>2.2999999999999998</v>
      </c>
      <c r="V21" s="7">
        <v>5.3</v>
      </c>
      <c r="W21" s="7">
        <v>7.8</v>
      </c>
      <c r="Y21" s="11" t="s">
        <v>27</v>
      </c>
    </row>
    <row r="22" spans="1:30" ht="15" customHeight="1" x14ac:dyDescent="0.2">
      <c r="A22" s="6">
        <v>18</v>
      </c>
      <c r="B22" s="7">
        <v>0.8</v>
      </c>
      <c r="C22" s="7">
        <v>2.2000000000000002</v>
      </c>
      <c r="D22" s="7">
        <v>1.8</v>
      </c>
      <c r="E22" s="7">
        <v>0.4</v>
      </c>
      <c r="F22" s="6"/>
      <c r="G22" s="6">
        <v>18</v>
      </c>
      <c r="H22" s="7">
        <v>1.9</v>
      </c>
      <c r="I22" s="7">
        <v>0.9</v>
      </c>
      <c r="J22" s="7">
        <v>1.7</v>
      </c>
      <c r="K22" s="7">
        <v>2.1</v>
      </c>
      <c r="L22" s="6"/>
      <c r="M22" s="6">
        <v>18</v>
      </c>
      <c r="N22" s="7">
        <v>3.3</v>
      </c>
      <c r="O22" s="7">
        <v>2.5</v>
      </c>
      <c r="P22" s="7">
        <v>2.9</v>
      </c>
      <c r="Q22" s="7">
        <v>10.1</v>
      </c>
      <c r="R22" s="6"/>
      <c r="S22" s="6">
        <v>18</v>
      </c>
      <c r="T22" s="7">
        <v>14.1</v>
      </c>
      <c r="U22" s="7">
        <v>2.7</v>
      </c>
      <c r="V22" s="7">
        <v>2.7</v>
      </c>
      <c r="W22" s="7">
        <v>8.1999999999999993</v>
      </c>
      <c r="Y22" s="4"/>
      <c r="Z22" s="5" t="s">
        <v>43</v>
      </c>
      <c r="AA22" s="5" t="s">
        <v>44</v>
      </c>
      <c r="AB22" s="5" t="s">
        <v>45</v>
      </c>
      <c r="AC22" s="5" t="s">
        <v>46</v>
      </c>
      <c r="AD22" s="5" t="s">
        <v>47</v>
      </c>
    </row>
    <row r="23" spans="1:30" ht="15" customHeight="1" x14ac:dyDescent="0.2">
      <c r="A23" s="6">
        <v>19</v>
      </c>
      <c r="B23" s="7">
        <v>2.7</v>
      </c>
      <c r="C23" s="7">
        <v>1.3</v>
      </c>
      <c r="D23" s="7">
        <v>1.2</v>
      </c>
      <c r="E23" s="7">
        <v>1.2</v>
      </c>
      <c r="F23" s="6"/>
      <c r="G23" s="6">
        <v>19</v>
      </c>
      <c r="H23" s="7">
        <v>2.6</v>
      </c>
      <c r="I23" s="7">
        <v>0.3</v>
      </c>
      <c r="J23" s="7">
        <v>1.5</v>
      </c>
      <c r="K23" s="7">
        <v>4.5</v>
      </c>
      <c r="L23" s="6"/>
      <c r="M23" s="6">
        <v>19</v>
      </c>
      <c r="N23" s="7">
        <v>3.3</v>
      </c>
      <c r="O23" s="7">
        <v>2.1</v>
      </c>
      <c r="P23" s="7">
        <v>2.5</v>
      </c>
      <c r="Q23" s="7">
        <v>4.4000000000000004</v>
      </c>
      <c r="R23" s="6"/>
      <c r="S23" s="6">
        <v>19</v>
      </c>
      <c r="T23" s="7"/>
      <c r="U23" s="7">
        <v>2.5</v>
      </c>
      <c r="V23" s="7">
        <v>11.7</v>
      </c>
      <c r="W23" s="7">
        <v>10.3</v>
      </c>
      <c r="Y23" s="88" t="s">
        <v>48</v>
      </c>
      <c r="Z23" s="89">
        <v>183.31168975468975</v>
      </c>
      <c r="AA23" s="90">
        <v>3</v>
      </c>
      <c r="AB23" s="89">
        <v>61.103896584896582</v>
      </c>
      <c r="AC23" s="89">
        <v>5.7665993969963107</v>
      </c>
      <c r="AD23" s="89">
        <v>1.3507763232676637E-3</v>
      </c>
    </row>
    <row r="24" spans="1:30" ht="15" customHeight="1" x14ac:dyDescent="0.2">
      <c r="A24" s="6">
        <v>20</v>
      </c>
      <c r="B24" s="7">
        <v>1.2</v>
      </c>
      <c r="C24" s="7">
        <v>2.2999999999999998</v>
      </c>
      <c r="D24" s="7">
        <v>2.2000000000000002</v>
      </c>
      <c r="E24" s="7">
        <v>0.8</v>
      </c>
      <c r="F24" s="6"/>
      <c r="G24" s="6">
        <v>20</v>
      </c>
      <c r="H24" s="7">
        <v>2.9</v>
      </c>
      <c r="I24" s="7">
        <v>0.6</v>
      </c>
      <c r="J24" s="7">
        <v>3</v>
      </c>
      <c r="K24" s="7">
        <v>0.9</v>
      </c>
      <c r="L24" s="6"/>
      <c r="M24" s="6">
        <v>20</v>
      </c>
      <c r="N24" s="7">
        <v>3.4</v>
      </c>
      <c r="O24" s="7">
        <v>1.8</v>
      </c>
      <c r="P24" s="7">
        <v>6.8</v>
      </c>
      <c r="Q24" s="7">
        <v>5.6</v>
      </c>
      <c r="R24" s="6"/>
      <c r="S24" s="6">
        <v>20</v>
      </c>
      <c r="T24" s="7"/>
      <c r="U24" s="7">
        <v>2.6</v>
      </c>
      <c r="V24" s="7">
        <v>5.5</v>
      </c>
      <c r="W24" s="7"/>
      <c r="Y24" s="88" t="s">
        <v>93</v>
      </c>
      <c r="Z24" s="89">
        <v>773.52077777777777</v>
      </c>
      <c r="AA24" s="90">
        <v>73</v>
      </c>
      <c r="AB24" s="89">
        <v>10.596175038051751</v>
      </c>
      <c r="AC24" s="91"/>
      <c r="AD24" s="91"/>
    </row>
    <row r="25" spans="1:30" ht="15" customHeight="1" x14ac:dyDescent="0.2">
      <c r="A25" s="6">
        <v>21</v>
      </c>
      <c r="B25" s="7">
        <v>1.5</v>
      </c>
      <c r="C25" s="7">
        <v>2.5</v>
      </c>
      <c r="D25" s="7">
        <v>1.1000000000000001</v>
      </c>
      <c r="E25" s="7">
        <v>0.6</v>
      </c>
      <c r="F25" s="6"/>
      <c r="G25" s="6">
        <v>21</v>
      </c>
      <c r="H25" s="7">
        <v>1.8</v>
      </c>
      <c r="I25" s="7">
        <v>0.8</v>
      </c>
      <c r="J25" s="7">
        <v>6.2</v>
      </c>
      <c r="K25" s="7">
        <v>1.5</v>
      </c>
      <c r="L25" s="6"/>
      <c r="M25" s="6">
        <v>21</v>
      </c>
      <c r="N25" s="7">
        <v>10.3</v>
      </c>
      <c r="O25" s="7">
        <v>2.2999999999999998</v>
      </c>
      <c r="P25" s="7">
        <v>9.1999999999999993</v>
      </c>
      <c r="Q25" s="7">
        <v>5.8</v>
      </c>
      <c r="R25" s="6"/>
      <c r="S25" s="12" t="s">
        <v>30</v>
      </c>
      <c r="T25" s="13">
        <f>AVERAGE(T5:T24)</f>
        <v>9.1388888888888893</v>
      </c>
      <c r="U25" s="13">
        <f t="shared" ref="U25:W25" si="0">AVERAGE(U5:U24)</f>
        <v>5.31</v>
      </c>
      <c r="V25" s="13">
        <f t="shared" si="0"/>
        <v>8.8999999999999986</v>
      </c>
      <c r="W25" s="13">
        <f t="shared" si="0"/>
        <v>8.2000000000000011</v>
      </c>
      <c r="Y25" s="8" t="s">
        <v>49</v>
      </c>
      <c r="Z25" s="9">
        <v>956.83246753246749</v>
      </c>
      <c r="AA25" s="10">
        <v>76</v>
      </c>
      <c r="AB25" s="1"/>
      <c r="AC25" s="1"/>
      <c r="AD25" s="1"/>
    </row>
    <row r="26" spans="1:30" ht="15" customHeight="1" x14ac:dyDescent="0.2">
      <c r="A26" s="6">
        <v>22</v>
      </c>
      <c r="B26" s="7">
        <v>2</v>
      </c>
      <c r="C26" s="7">
        <v>1.1000000000000001</v>
      </c>
      <c r="D26" s="7">
        <v>1</v>
      </c>
      <c r="E26" s="7">
        <v>2.5</v>
      </c>
      <c r="F26" s="6"/>
      <c r="G26" s="6">
        <v>22</v>
      </c>
      <c r="H26" s="7">
        <v>2.5</v>
      </c>
      <c r="I26" s="7">
        <v>1</v>
      </c>
      <c r="J26" s="7">
        <v>2.2999999999999998</v>
      </c>
      <c r="K26" s="7">
        <v>2</v>
      </c>
      <c r="L26" s="6"/>
      <c r="M26" s="6">
        <v>22</v>
      </c>
      <c r="N26" s="7">
        <v>4.5</v>
      </c>
      <c r="O26" s="7"/>
      <c r="P26" s="7">
        <v>9.4</v>
      </c>
      <c r="Q26" s="7"/>
      <c r="R26" s="6"/>
      <c r="S26" s="12" t="s">
        <v>31</v>
      </c>
      <c r="T26" s="2">
        <f>STDEV(T5:T24)</f>
        <v>4.6186500305365383</v>
      </c>
      <c r="U26" s="2">
        <f t="shared" ref="U26:W26" si="1">STDEV(U5:U24)</f>
        <v>2.26829404944263</v>
      </c>
      <c r="V26" s="2">
        <f t="shared" si="1"/>
        <v>3.5005262762228124</v>
      </c>
      <c r="W26" s="2">
        <f t="shared" si="1"/>
        <v>2.1121342549921147</v>
      </c>
    </row>
    <row r="27" spans="1:30" ht="15" customHeight="1" x14ac:dyDescent="0.2">
      <c r="A27" s="6">
        <v>23</v>
      </c>
      <c r="B27" s="7">
        <v>0.7</v>
      </c>
      <c r="C27" s="7">
        <v>0.8</v>
      </c>
      <c r="D27" s="7">
        <v>1.1000000000000001</v>
      </c>
      <c r="E27" s="7">
        <v>0.7</v>
      </c>
      <c r="F27" s="6"/>
      <c r="G27" s="6">
        <v>23</v>
      </c>
      <c r="H27" s="7">
        <v>6.3</v>
      </c>
      <c r="I27" s="7">
        <v>0.8</v>
      </c>
      <c r="J27" s="7">
        <v>5.2</v>
      </c>
      <c r="K27" s="7">
        <v>3.6</v>
      </c>
      <c r="L27" s="6"/>
      <c r="M27" s="12" t="s">
        <v>30</v>
      </c>
      <c r="N27" s="13">
        <f>AVERAGE(N5:N26)</f>
        <v>5.6818181818181808</v>
      </c>
      <c r="O27" s="13">
        <f t="shared" ref="O27:Q27" si="2">AVERAGE(O5:O26)</f>
        <v>3.7142857142857135</v>
      </c>
      <c r="P27" s="13">
        <f t="shared" si="2"/>
        <v>5.75</v>
      </c>
      <c r="Q27" s="13">
        <f t="shared" si="2"/>
        <v>5.6190476190476186</v>
      </c>
      <c r="R27" s="6"/>
      <c r="S27" s="12" t="s">
        <v>32</v>
      </c>
      <c r="T27" s="2">
        <f>T26/SQRT(18)</f>
        <v>1.0886262521732804</v>
      </c>
      <c r="U27" s="2">
        <f>U26/SQRT(20)</f>
        <v>0.50720596875119894</v>
      </c>
      <c r="V27" s="2">
        <f>V26/SQRT(20)</f>
        <v>0.78274147106584135</v>
      </c>
      <c r="W27" s="2">
        <f>W26/SQRT(19)</f>
        <v>0.48455683014216816</v>
      </c>
    </row>
    <row r="28" spans="1:30" ht="15" customHeight="1" x14ac:dyDescent="0.2">
      <c r="A28" s="6">
        <v>24</v>
      </c>
      <c r="B28" s="7">
        <v>1.3</v>
      </c>
      <c r="C28" s="7">
        <v>0.6</v>
      </c>
      <c r="D28" s="7">
        <v>2.2999999999999998</v>
      </c>
      <c r="E28" s="7">
        <v>1.1000000000000001</v>
      </c>
      <c r="F28" s="6"/>
      <c r="G28" s="6">
        <v>24</v>
      </c>
      <c r="H28" s="7">
        <v>3.3</v>
      </c>
      <c r="I28" s="7"/>
      <c r="J28" s="7"/>
      <c r="K28" s="7">
        <v>2.6</v>
      </c>
      <c r="L28" s="6"/>
      <c r="M28" s="12" t="s">
        <v>31</v>
      </c>
      <c r="N28" s="2">
        <f>STDEV(N5:N26)</f>
        <v>2.8285342601082402</v>
      </c>
      <c r="O28" s="2">
        <f t="shared" ref="O28:Q28" si="3">STDEV(O5:O26)</f>
        <v>1.8794376058506759</v>
      </c>
      <c r="P28" s="2">
        <f t="shared" si="3"/>
        <v>3.0357787108009657</v>
      </c>
      <c r="Q28" s="2">
        <f t="shared" si="3"/>
        <v>2.1212305503219251</v>
      </c>
      <c r="R28" s="6"/>
      <c r="S28" s="6"/>
      <c r="T28" s="6"/>
      <c r="U28" s="6"/>
      <c r="V28" s="6"/>
      <c r="W28" s="6"/>
    </row>
    <row r="29" spans="1:30" x14ac:dyDescent="0.2">
      <c r="A29" s="6">
        <v>25</v>
      </c>
      <c r="B29" s="7">
        <v>1.5</v>
      </c>
      <c r="C29" s="7">
        <v>0.7</v>
      </c>
      <c r="D29" s="7">
        <v>0.7</v>
      </c>
      <c r="E29" s="7">
        <v>1</v>
      </c>
      <c r="F29" s="6"/>
      <c r="G29" s="12" t="s">
        <v>30</v>
      </c>
      <c r="H29" s="14">
        <f>AVERAGE(H5:H28)</f>
        <v>2.8416666666666663</v>
      </c>
      <c r="I29" s="14">
        <f t="shared" ref="I29:K29" si="4">AVERAGE(I5:I28)</f>
        <v>1.7478260869565212</v>
      </c>
      <c r="J29" s="14">
        <f t="shared" si="4"/>
        <v>3.3782608695652177</v>
      </c>
      <c r="K29" s="14">
        <f t="shared" si="4"/>
        <v>2.7375000000000003</v>
      </c>
      <c r="L29" s="6"/>
      <c r="M29" s="12" t="s">
        <v>32</v>
      </c>
      <c r="N29" s="2">
        <f>N28/SQRT(22)</f>
        <v>0.60304553049146337</v>
      </c>
      <c r="O29" s="2">
        <f>O28/SQRT(21)</f>
        <v>0.41012690917891914</v>
      </c>
      <c r="P29" s="2">
        <f t="shared" ref="P29" si="5">P28/SQRT(22)</f>
        <v>0.6472301958398774</v>
      </c>
      <c r="Q29" s="2">
        <f>Q28/SQRT(21)</f>
        <v>0.46289045539538359</v>
      </c>
      <c r="R29" s="6"/>
      <c r="S29" s="6"/>
      <c r="T29" s="6"/>
      <c r="U29" s="6"/>
      <c r="V29" s="6"/>
      <c r="W29" s="6"/>
    </row>
    <row r="30" spans="1:30" x14ac:dyDescent="0.2">
      <c r="A30" s="6">
        <v>26</v>
      </c>
      <c r="B30" s="7">
        <v>4.2</v>
      </c>
      <c r="C30" s="7">
        <v>1.2</v>
      </c>
      <c r="D30" s="7">
        <v>4.7</v>
      </c>
      <c r="E30" s="7">
        <v>1.7</v>
      </c>
      <c r="F30" s="6"/>
      <c r="G30" s="12" t="s">
        <v>31</v>
      </c>
      <c r="H30" s="12">
        <f>STDEV(H5:H28)</f>
        <v>1.5659187237131318</v>
      </c>
      <c r="I30" s="12">
        <f t="shared" ref="I30:K30" si="6">STDEV(I5:I28)</f>
        <v>1.113499628614623</v>
      </c>
      <c r="J30" s="12">
        <f t="shared" si="6"/>
        <v>1.579112674239765</v>
      </c>
      <c r="K30" s="12">
        <f t="shared" si="6"/>
        <v>1.4270104048857433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30" x14ac:dyDescent="0.2">
      <c r="A31" s="6">
        <v>27</v>
      </c>
      <c r="B31" s="7">
        <v>1.5</v>
      </c>
      <c r="C31" s="7">
        <v>0.5</v>
      </c>
      <c r="D31" s="7">
        <v>1.7</v>
      </c>
      <c r="E31" s="7">
        <v>0.9</v>
      </c>
      <c r="F31" s="6"/>
      <c r="G31" s="12" t="s">
        <v>32</v>
      </c>
      <c r="H31" s="12">
        <f>H30/SQRT(24)</f>
        <v>0.31964182098062016</v>
      </c>
      <c r="I31" s="12">
        <f>I30/SQRT(23)</f>
        <v>0.23218072261334849</v>
      </c>
      <c r="J31" s="12">
        <f>J30/SQRT(23)</f>
        <v>0.32926775399920499</v>
      </c>
      <c r="K31" s="12">
        <f t="shared" ref="K31" si="7">K30/SQRT(24)</f>
        <v>0.29128727913437485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30" x14ac:dyDescent="0.2">
      <c r="A32" s="6">
        <v>28</v>
      </c>
      <c r="B32" s="7">
        <v>1.5</v>
      </c>
      <c r="C32" s="7">
        <v>1.8</v>
      </c>
      <c r="D32" s="7">
        <v>1.5</v>
      </c>
      <c r="E32" s="7">
        <v>1.2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9" x14ac:dyDescent="0.2">
      <c r="A33" s="6">
        <v>29</v>
      </c>
      <c r="B33" s="7">
        <v>1.8</v>
      </c>
      <c r="C33" s="7">
        <v>0.7</v>
      </c>
      <c r="D33" s="7">
        <v>1</v>
      </c>
      <c r="E33" s="7">
        <v>1.1000000000000001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9" x14ac:dyDescent="0.2">
      <c r="A34" s="6">
        <v>30</v>
      </c>
      <c r="B34" s="7">
        <v>2.2999999999999998</v>
      </c>
      <c r="C34" s="7">
        <v>1.2</v>
      </c>
      <c r="D34" s="7">
        <v>2</v>
      </c>
      <c r="E34" s="7">
        <v>1</v>
      </c>
    </row>
    <row r="35" spans="1:29" x14ac:dyDescent="0.2">
      <c r="A35" s="12" t="s">
        <v>30</v>
      </c>
      <c r="B35" s="13">
        <f>AVERAGE(B5:B34)</f>
        <v>1.4966666666666664</v>
      </c>
      <c r="C35" s="13">
        <f t="shared" ref="C35:E35" si="8">AVERAGE(C5:C34)</f>
        <v>1.1433333333333338</v>
      </c>
      <c r="D35" s="13">
        <f t="shared" si="8"/>
        <v>1.6500000000000001</v>
      </c>
      <c r="E35" s="13">
        <f t="shared" si="8"/>
        <v>1.3200000000000003</v>
      </c>
    </row>
    <row r="36" spans="1:29" x14ac:dyDescent="0.2">
      <c r="A36" s="12" t="s">
        <v>31</v>
      </c>
      <c r="B36" s="2">
        <f>STDEV(B5:B29)</f>
        <v>0.85199765257892612</v>
      </c>
      <c r="C36" s="2">
        <f t="shared" ref="C36:E36" si="9">STDEV(C5:C29)</f>
        <v>0.74781905119710135</v>
      </c>
      <c r="D36" s="2">
        <f t="shared" si="9"/>
        <v>0.61378606479239439</v>
      </c>
      <c r="E36" s="2">
        <f t="shared" si="9"/>
        <v>0.81502556197131992</v>
      </c>
    </row>
    <row r="37" spans="1:29" x14ac:dyDescent="0.2">
      <c r="A37" s="12" t="s">
        <v>32</v>
      </c>
      <c r="B37" s="2">
        <f>B36/SQRT(30)</f>
        <v>0.1555527777529758</v>
      </c>
      <c r="C37" s="2">
        <f t="shared" ref="C37:E37" si="10">C36/SQRT(30)</f>
        <v>0.13653245442425438</v>
      </c>
      <c r="D37" s="2">
        <f t="shared" si="10"/>
        <v>0.11206149105637395</v>
      </c>
      <c r="E37" s="2">
        <f t="shared" si="10"/>
        <v>0.14880262841167219</v>
      </c>
    </row>
    <row r="40" spans="1:29" x14ac:dyDescent="0.2">
      <c r="A40" s="68" t="s">
        <v>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S40" s="57" t="s">
        <v>56</v>
      </c>
      <c r="T40" s="57"/>
      <c r="U40" s="57"/>
      <c r="V40" s="57"/>
      <c r="W40" s="57"/>
      <c r="X40" s="57"/>
      <c r="Y40" s="57"/>
      <c r="Z40" s="57"/>
      <c r="AA40" s="57"/>
      <c r="AB40" s="57"/>
    </row>
    <row r="41" spans="1:29" x14ac:dyDescent="0.2">
      <c r="A41" s="71" t="s">
        <v>40</v>
      </c>
      <c r="B41" s="71"/>
      <c r="C41" s="71"/>
      <c r="D41" s="71"/>
      <c r="E41" s="71"/>
      <c r="F41" s="15"/>
      <c r="G41" s="71" t="s">
        <v>78</v>
      </c>
      <c r="H41" s="71"/>
      <c r="I41" s="71"/>
      <c r="J41" s="71"/>
      <c r="K41" s="71"/>
      <c r="L41" s="15"/>
      <c r="M41" s="71" t="s">
        <v>77</v>
      </c>
      <c r="N41" s="71"/>
      <c r="O41" s="71"/>
      <c r="P41" s="71"/>
      <c r="Q41" s="71"/>
      <c r="S41" s="18"/>
      <c r="T41" s="18"/>
      <c r="U41" s="18"/>
      <c r="V41" s="18"/>
      <c r="W41" s="15"/>
      <c r="X41" s="71"/>
      <c r="Y41" s="71"/>
      <c r="Z41" s="71"/>
      <c r="AA41" s="71"/>
      <c r="AB41" s="71"/>
    </row>
    <row r="42" spans="1:29" x14ac:dyDescent="0.2">
      <c r="A42" s="15"/>
      <c r="B42" s="15" t="s">
        <v>11</v>
      </c>
      <c r="C42" s="15" t="s">
        <v>11</v>
      </c>
      <c r="D42" s="17" t="s">
        <v>12</v>
      </c>
      <c r="E42" s="17" t="s">
        <v>12</v>
      </c>
      <c r="F42" s="15"/>
      <c r="G42" s="15"/>
      <c r="H42" s="15" t="s">
        <v>11</v>
      </c>
      <c r="I42" s="15" t="s">
        <v>11</v>
      </c>
      <c r="J42" s="17" t="s">
        <v>12</v>
      </c>
      <c r="K42" s="17" t="s">
        <v>12</v>
      </c>
      <c r="L42" s="15"/>
      <c r="M42" s="15"/>
      <c r="N42" s="15" t="s">
        <v>11</v>
      </c>
      <c r="O42" s="15" t="s">
        <v>11</v>
      </c>
      <c r="P42" s="17" t="s">
        <v>12</v>
      </c>
      <c r="Q42" s="17" t="s">
        <v>12</v>
      </c>
      <c r="S42" s="15"/>
      <c r="T42" s="15"/>
      <c r="U42" s="17"/>
      <c r="V42" s="17"/>
      <c r="W42" s="15"/>
      <c r="X42" s="15"/>
      <c r="Y42" s="15"/>
      <c r="Z42" s="15"/>
      <c r="AA42" s="17"/>
      <c r="AB42" s="17"/>
    </row>
    <row r="43" spans="1:29" ht="15" customHeight="1" thickBot="1" x14ac:dyDescent="0.25">
      <c r="A43" s="15" t="s">
        <v>35</v>
      </c>
      <c r="B43" s="15" t="s">
        <v>13</v>
      </c>
      <c r="C43" s="15" t="s">
        <v>50</v>
      </c>
      <c r="D43" s="15" t="s">
        <v>13</v>
      </c>
      <c r="E43" s="15" t="s">
        <v>51</v>
      </c>
      <c r="F43" s="15"/>
      <c r="G43" s="15" t="s">
        <v>35</v>
      </c>
      <c r="H43" s="15" t="s">
        <v>13</v>
      </c>
      <c r="I43" s="15" t="s">
        <v>50</v>
      </c>
      <c r="J43" s="15" t="s">
        <v>13</v>
      </c>
      <c r="K43" s="15" t="s">
        <v>51</v>
      </c>
      <c r="L43" s="15"/>
      <c r="M43" s="15" t="s">
        <v>35</v>
      </c>
      <c r="N43" s="15" t="s">
        <v>13</v>
      </c>
      <c r="O43" s="15" t="s">
        <v>50</v>
      </c>
      <c r="P43" s="15" t="s">
        <v>13</v>
      </c>
      <c r="Q43" s="15" t="s">
        <v>51</v>
      </c>
      <c r="S43" s="55" t="s">
        <v>57</v>
      </c>
      <c r="T43" s="56"/>
      <c r="U43" s="56"/>
      <c r="V43" s="56"/>
      <c r="W43" s="56"/>
      <c r="X43" s="15"/>
      <c r="Y43" s="15"/>
      <c r="Z43" s="55" t="s">
        <v>73</v>
      </c>
      <c r="AA43" s="56"/>
      <c r="AB43" s="56"/>
      <c r="AC43" s="56"/>
    </row>
    <row r="44" spans="1:29" ht="15" customHeight="1" thickBot="1" x14ac:dyDescent="0.25">
      <c r="A44" s="15">
        <v>12</v>
      </c>
      <c r="B44" s="15">
        <v>0</v>
      </c>
      <c r="C44" s="15">
        <v>0</v>
      </c>
      <c r="D44" s="15">
        <v>0</v>
      </c>
      <c r="E44" s="15">
        <v>0</v>
      </c>
      <c r="F44" s="15"/>
      <c r="G44" s="15">
        <v>12</v>
      </c>
      <c r="H44" s="15">
        <v>0</v>
      </c>
      <c r="I44" s="15">
        <v>0</v>
      </c>
      <c r="J44" s="15">
        <v>0</v>
      </c>
      <c r="K44" s="15">
        <v>0</v>
      </c>
      <c r="L44" s="15"/>
      <c r="M44" s="15">
        <v>12</v>
      </c>
      <c r="N44" s="15">
        <f>H44/30*100</f>
        <v>0</v>
      </c>
      <c r="O44" s="15">
        <f t="shared" ref="O44:Q50" si="11">I44/30*100</f>
        <v>0</v>
      </c>
      <c r="P44" s="15">
        <f t="shared" si="11"/>
        <v>0</v>
      </c>
      <c r="Q44" s="15">
        <f t="shared" si="11"/>
        <v>0</v>
      </c>
      <c r="S44" s="73"/>
      <c r="T44" s="70" t="s">
        <v>58</v>
      </c>
      <c r="U44" s="64" t="s">
        <v>59</v>
      </c>
      <c r="V44" s="65" t="s">
        <v>60</v>
      </c>
      <c r="W44" s="66"/>
      <c r="X44" s="15"/>
      <c r="Y44" s="15"/>
      <c r="Z44" s="41"/>
      <c r="AA44" s="42" t="s">
        <v>74</v>
      </c>
      <c r="AB44" s="43" t="s">
        <v>75</v>
      </c>
      <c r="AC44" s="44" t="s">
        <v>76</v>
      </c>
    </row>
    <row r="45" spans="1:29" ht="15" customHeight="1" thickBot="1" x14ac:dyDescent="0.25">
      <c r="A45" s="15">
        <v>13</v>
      </c>
      <c r="B45" s="15">
        <v>4</v>
      </c>
      <c r="C45" s="15">
        <v>0</v>
      </c>
      <c r="D45" s="15">
        <v>2</v>
      </c>
      <c r="E45" s="15">
        <v>2</v>
      </c>
      <c r="F45" s="15"/>
      <c r="G45" s="15">
        <v>14</v>
      </c>
      <c r="H45" s="15">
        <v>5</v>
      </c>
      <c r="I45" s="15">
        <v>0</v>
      </c>
      <c r="J45" s="15">
        <v>3</v>
      </c>
      <c r="K45" s="15">
        <v>3</v>
      </c>
      <c r="L45" s="15"/>
      <c r="M45" s="15">
        <v>14</v>
      </c>
      <c r="N45" s="15">
        <f>H45/30*100</f>
        <v>16.666666666666664</v>
      </c>
      <c r="O45" s="15">
        <f t="shared" si="11"/>
        <v>0</v>
      </c>
      <c r="P45" s="15">
        <f t="shared" si="11"/>
        <v>10</v>
      </c>
      <c r="Q45" s="15">
        <f t="shared" si="11"/>
        <v>10</v>
      </c>
      <c r="S45" s="74"/>
      <c r="T45" s="59"/>
      <c r="U45" s="61"/>
      <c r="V45" s="19" t="s">
        <v>61</v>
      </c>
      <c r="W45" s="26" t="s">
        <v>62</v>
      </c>
      <c r="X45" s="15"/>
      <c r="Y45" s="15"/>
      <c r="Z45" s="92" t="s">
        <v>94</v>
      </c>
      <c r="AA45" s="93">
        <v>1.7206151329702979</v>
      </c>
      <c r="AB45" s="94">
        <v>3</v>
      </c>
      <c r="AC45" s="95">
        <v>0.63236034747310521</v>
      </c>
    </row>
    <row r="46" spans="1:29" ht="15" customHeight="1" x14ac:dyDescent="0.2">
      <c r="A46" s="15">
        <v>14</v>
      </c>
      <c r="B46" s="15">
        <v>1</v>
      </c>
      <c r="C46" s="15">
        <v>0</v>
      </c>
      <c r="D46" s="15">
        <v>1</v>
      </c>
      <c r="E46" s="15">
        <v>1</v>
      </c>
      <c r="F46" s="15"/>
      <c r="G46" s="15">
        <v>16</v>
      </c>
      <c r="H46" s="15">
        <v>9</v>
      </c>
      <c r="I46" s="15">
        <v>4</v>
      </c>
      <c r="J46" s="15">
        <v>12</v>
      </c>
      <c r="K46" s="15">
        <v>10</v>
      </c>
      <c r="L46" s="15"/>
      <c r="M46" s="15">
        <v>16</v>
      </c>
      <c r="N46" s="15">
        <f t="shared" ref="N46:N50" si="12">H46/30*100</f>
        <v>30</v>
      </c>
      <c r="O46" s="15">
        <f t="shared" si="11"/>
        <v>13.333333333333334</v>
      </c>
      <c r="P46" s="15">
        <f t="shared" si="11"/>
        <v>40</v>
      </c>
      <c r="Q46" s="15">
        <f t="shared" si="11"/>
        <v>33.333333333333329</v>
      </c>
      <c r="S46" s="27" t="s">
        <v>4</v>
      </c>
      <c r="T46" s="21">
        <v>30</v>
      </c>
      <c r="U46" s="22">
        <v>18</v>
      </c>
      <c r="V46" s="22">
        <v>12</v>
      </c>
      <c r="W46" s="28">
        <v>0.4</v>
      </c>
      <c r="X46" s="15"/>
      <c r="Y46" s="15"/>
      <c r="Z46" s="96" t="s">
        <v>95</v>
      </c>
      <c r="AA46" s="97">
        <v>2.8942031090312925</v>
      </c>
      <c r="AB46" s="98">
        <v>3</v>
      </c>
      <c r="AC46" s="99">
        <v>0.40822624280468123</v>
      </c>
    </row>
    <row r="47" spans="1:29" ht="15" customHeight="1" thickBot="1" x14ac:dyDescent="0.25">
      <c r="A47" s="15">
        <v>15</v>
      </c>
      <c r="B47" s="15">
        <v>2</v>
      </c>
      <c r="C47" s="15">
        <v>2</v>
      </c>
      <c r="D47" s="15">
        <v>6</v>
      </c>
      <c r="E47" s="15">
        <v>3</v>
      </c>
      <c r="F47" s="15"/>
      <c r="G47" s="15">
        <v>18</v>
      </c>
      <c r="H47" s="15">
        <v>14</v>
      </c>
      <c r="I47" s="15">
        <v>8</v>
      </c>
      <c r="J47" s="15">
        <v>14</v>
      </c>
      <c r="K47" s="15">
        <v>12</v>
      </c>
      <c r="L47" s="15"/>
      <c r="M47" s="15">
        <v>18</v>
      </c>
      <c r="N47" s="15">
        <f t="shared" si="12"/>
        <v>46.666666666666664</v>
      </c>
      <c r="O47" s="15">
        <f t="shared" si="11"/>
        <v>26.666666666666668</v>
      </c>
      <c r="P47" s="15">
        <f t="shared" si="11"/>
        <v>46.666666666666664</v>
      </c>
      <c r="Q47" s="15">
        <f t="shared" si="11"/>
        <v>40</v>
      </c>
      <c r="S47" s="27" t="s">
        <v>52</v>
      </c>
      <c r="T47" s="23">
        <v>30</v>
      </c>
      <c r="U47" s="24">
        <v>19</v>
      </c>
      <c r="V47" s="24">
        <v>11</v>
      </c>
      <c r="W47" s="29">
        <v>0.36666666666666664</v>
      </c>
      <c r="X47" s="15"/>
      <c r="Y47" s="15"/>
      <c r="Z47" s="100" t="s">
        <v>96</v>
      </c>
      <c r="AA47" s="101">
        <v>2.3036357548478432</v>
      </c>
      <c r="AB47" s="102">
        <v>3</v>
      </c>
      <c r="AC47" s="103">
        <v>0.51182475071778799</v>
      </c>
    </row>
    <row r="48" spans="1:29" ht="15" customHeight="1" x14ac:dyDescent="0.2">
      <c r="A48" s="15">
        <v>16</v>
      </c>
      <c r="B48" s="15">
        <v>2</v>
      </c>
      <c r="C48" s="15">
        <v>2</v>
      </c>
      <c r="D48" s="15">
        <v>3</v>
      </c>
      <c r="E48" s="15">
        <v>4</v>
      </c>
      <c r="F48" s="15"/>
      <c r="G48" s="15">
        <v>20</v>
      </c>
      <c r="H48" s="15">
        <v>17</v>
      </c>
      <c r="I48" s="15">
        <v>14</v>
      </c>
      <c r="J48" s="15">
        <v>16</v>
      </c>
      <c r="K48" s="15">
        <v>13</v>
      </c>
      <c r="L48" s="15"/>
      <c r="M48" s="15">
        <v>20</v>
      </c>
      <c r="N48" s="15">
        <f t="shared" si="12"/>
        <v>56.666666666666664</v>
      </c>
      <c r="O48" s="15">
        <f t="shared" si="11"/>
        <v>46.666666666666664</v>
      </c>
      <c r="P48" s="15">
        <f t="shared" si="11"/>
        <v>53.333333333333336</v>
      </c>
      <c r="Q48" s="15">
        <f t="shared" si="11"/>
        <v>43.333333333333336</v>
      </c>
      <c r="S48" s="27" t="s">
        <v>53</v>
      </c>
      <c r="T48" s="23">
        <v>30</v>
      </c>
      <c r="U48" s="24">
        <v>19</v>
      </c>
      <c r="V48" s="24">
        <v>11</v>
      </c>
      <c r="W48" s="29">
        <v>0.36666666666666664</v>
      </c>
      <c r="X48" s="15"/>
      <c r="Y48" s="15"/>
      <c r="Z48" s="15"/>
      <c r="AA48" s="15"/>
      <c r="AB48" s="15"/>
    </row>
    <row r="49" spans="1:28" ht="15" customHeight="1" x14ac:dyDescent="0.2">
      <c r="A49" s="15">
        <v>17</v>
      </c>
      <c r="B49" s="15">
        <v>1</v>
      </c>
      <c r="C49" s="15">
        <v>1</v>
      </c>
      <c r="D49" s="15">
        <v>1</v>
      </c>
      <c r="E49" s="15">
        <v>1</v>
      </c>
      <c r="F49" s="15"/>
      <c r="G49" s="15">
        <v>22</v>
      </c>
      <c r="H49" s="15">
        <v>18</v>
      </c>
      <c r="I49" s="15">
        <v>16</v>
      </c>
      <c r="J49" s="15">
        <v>19</v>
      </c>
      <c r="K49" s="15">
        <v>18</v>
      </c>
      <c r="L49" s="15"/>
      <c r="M49" s="15">
        <v>22</v>
      </c>
      <c r="N49" s="15">
        <f t="shared" si="12"/>
        <v>60</v>
      </c>
      <c r="O49" s="15">
        <f t="shared" si="11"/>
        <v>53.333333333333336</v>
      </c>
      <c r="P49" s="15">
        <f t="shared" si="11"/>
        <v>63.333333333333329</v>
      </c>
      <c r="Q49" s="15">
        <f t="shared" si="11"/>
        <v>60</v>
      </c>
      <c r="S49" s="27" t="s">
        <v>64</v>
      </c>
      <c r="T49" s="23">
        <v>30</v>
      </c>
      <c r="U49" s="24">
        <v>18</v>
      </c>
      <c r="V49" s="24">
        <v>12</v>
      </c>
      <c r="W49" s="29">
        <v>0.4</v>
      </c>
      <c r="X49" s="15"/>
      <c r="Y49" s="15"/>
      <c r="Z49" s="15"/>
      <c r="AA49" s="15"/>
      <c r="AB49" s="15"/>
    </row>
    <row r="50" spans="1:28" ht="15" customHeight="1" thickBot="1" x14ac:dyDescent="0.25">
      <c r="A50" s="15">
        <v>18</v>
      </c>
      <c r="B50" s="15">
        <v>4</v>
      </c>
      <c r="C50" s="15">
        <v>3</v>
      </c>
      <c r="D50" s="15">
        <v>1</v>
      </c>
      <c r="E50" s="15">
        <v>1</v>
      </c>
      <c r="F50" s="15"/>
      <c r="G50" s="15">
        <v>24</v>
      </c>
      <c r="H50" s="15">
        <v>18</v>
      </c>
      <c r="I50" s="15">
        <v>19</v>
      </c>
      <c r="J50" s="15">
        <v>19</v>
      </c>
      <c r="K50" s="15">
        <v>18</v>
      </c>
      <c r="L50" s="15"/>
      <c r="M50" s="15">
        <v>24</v>
      </c>
      <c r="N50" s="15">
        <f t="shared" si="12"/>
        <v>60</v>
      </c>
      <c r="O50" s="15">
        <f t="shared" si="11"/>
        <v>63.333333333333329</v>
      </c>
      <c r="P50" s="15">
        <f t="shared" si="11"/>
        <v>63.333333333333329</v>
      </c>
      <c r="Q50" s="15">
        <f t="shared" si="11"/>
        <v>60</v>
      </c>
      <c r="S50" s="30" t="s">
        <v>63</v>
      </c>
      <c r="T50" s="31">
        <v>120</v>
      </c>
      <c r="U50" s="32">
        <v>74</v>
      </c>
      <c r="V50" s="32">
        <v>46</v>
      </c>
      <c r="W50" s="33">
        <v>0.38333333333333336</v>
      </c>
      <c r="X50" s="15"/>
      <c r="Y50" s="15"/>
      <c r="Z50" s="15"/>
      <c r="AA50" s="15"/>
      <c r="AB50" s="15"/>
    </row>
    <row r="51" spans="1:28" ht="15" customHeight="1" x14ac:dyDescent="0.2">
      <c r="A51" s="15">
        <v>19</v>
      </c>
      <c r="B51" s="15">
        <v>1</v>
      </c>
      <c r="C51" s="15">
        <v>3</v>
      </c>
      <c r="D51" s="15">
        <v>1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15" customHeight="1" thickBot="1" x14ac:dyDescent="0.25">
      <c r="A52" s="15">
        <v>20</v>
      </c>
      <c r="B52" s="15">
        <v>2</v>
      </c>
      <c r="C52" s="15">
        <v>3</v>
      </c>
      <c r="D52" s="15">
        <v>1</v>
      </c>
      <c r="E52" s="15">
        <v>1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S52" s="55" t="s">
        <v>65</v>
      </c>
      <c r="T52" s="56"/>
      <c r="U52" s="56"/>
      <c r="V52" s="56"/>
      <c r="W52" s="56"/>
      <c r="X52" s="56"/>
      <c r="Y52" s="56"/>
      <c r="Z52" s="56"/>
      <c r="AA52" s="56"/>
      <c r="AB52" s="15"/>
    </row>
    <row r="53" spans="1:28" ht="15" customHeight="1" thickBot="1" x14ac:dyDescent="0.25">
      <c r="A53" s="15">
        <v>21</v>
      </c>
      <c r="B53" s="15">
        <v>1</v>
      </c>
      <c r="C53" s="15">
        <v>1</v>
      </c>
      <c r="D53" s="15">
        <v>2</v>
      </c>
      <c r="E53" s="15">
        <v>4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S53" s="75"/>
      <c r="T53" s="78" t="s">
        <v>66</v>
      </c>
      <c r="U53" s="79"/>
      <c r="V53" s="79"/>
      <c r="W53" s="80"/>
      <c r="X53" s="81" t="s">
        <v>67</v>
      </c>
      <c r="Y53" s="79"/>
      <c r="Z53" s="79"/>
      <c r="AA53" s="82"/>
      <c r="AB53" s="15"/>
    </row>
    <row r="54" spans="1:28" ht="15" customHeight="1" thickBot="1" x14ac:dyDescent="0.25">
      <c r="A54" s="15">
        <v>22</v>
      </c>
      <c r="B54" s="15">
        <v>0</v>
      </c>
      <c r="C54" s="15">
        <v>1</v>
      </c>
      <c r="D54" s="15">
        <v>1</v>
      </c>
      <c r="E54" s="15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S54" s="76"/>
      <c r="T54" s="58" t="s">
        <v>68</v>
      </c>
      <c r="U54" s="60" t="s">
        <v>69</v>
      </c>
      <c r="V54" s="62" t="s">
        <v>70</v>
      </c>
      <c r="W54" s="63"/>
      <c r="X54" s="60" t="s">
        <v>68</v>
      </c>
      <c r="Y54" s="60" t="s">
        <v>69</v>
      </c>
      <c r="Z54" s="83" t="s">
        <v>70</v>
      </c>
      <c r="AA54" s="84"/>
      <c r="AB54" s="15"/>
    </row>
    <row r="55" spans="1:28" ht="15" customHeight="1" thickBot="1" x14ac:dyDescent="0.25">
      <c r="A55" s="15">
        <v>23</v>
      </c>
      <c r="B55" s="15">
        <v>0</v>
      </c>
      <c r="C55" s="15">
        <v>2</v>
      </c>
      <c r="D55" s="15"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S55" s="77"/>
      <c r="T55" s="59"/>
      <c r="U55" s="61"/>
      <c r="V55" s="19" t="s">
        <v>71</v>
      </c>
      <c r="W55" s="19" t="s">
        <v>72</v>
      </c>
      <c r="X55" s="61"/>
      <c r="Y55" s="61"/>
      <c r="Z55" s="19" t="s">
        <v>71</v>
      </c>
      <c r="AA55" s="20" t="s">
        <v>72</v>
      </c>
      <c r="AB55" s="15"/>
    </row>
    <row r="56" spans="1:28" ht="15" customHeight="1" x14ac:dyDescent="0.2">
      <c r="A56" s="15">
        <v>24</v>
      </c>
      <c r="B56" s="15">
        <v>0</v>
      </c>
      <c r="C56" s="15">
        <v>1</v>
      </c>
      <c r="D56" s="15"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S56" s="104" t="s">
        <v>4</v>
      </c>
      <c r="T56" s="93">
        <v>18.3</v>
      </c>
      <c r="U56" s="34">
        <v>0.55972682412678676</v>
      </c>
      <c r="V56" s="34">
        <v>17.202935424711498</v>
      </c>
      <c r="W56" s="34">
        <v>19.397064575288503</v>
      </c>
      <c r="X56" s="34">
        <v>19</v>
      </c>
      <c r="Y56" s="34">
        <v>1.1736911946539277</v>
      </c>
      <c r="Z56" s="34">
        <v>16.699565258478302</v>
      </c>
      <c r="AA56" s="35">
        <v>21.300434741521698</v>
      </c>
      <c r="AB56" s="15"/>
    </row>
    <row r="57" spans="1:28" ht="15" customHeight="1" x14ac:dyDescent="0.2">
      <c r="A57" s="15"/>
      <c r="B57" s="15"/>
      <c r="C57" s="15"/>
      <c r="D57" s="15"/>
      <c r="E57" s="15"/>
      <c r="F57" s="15"/>
      <c r="G57" s="15"/>
      <c r="S57" s="104" t="s">
        <v>97</v>
      </c>
      <c r="T57" s="97">
        <v>20.900000000000002</v>
      </c>
      <c r="U57" s="36">
        <v>0.58989955202685285</v>
      </c>
      <c r="V57" s="36">
        <v>19.743796878027368</v>
      </c>
      <c r="W57" s="36">
        <v>22.056203121972633</v>
      </c>
      <c r="X57" s="36">
        <v>21</v>
      </c>
      <c r="Y57" s="36">
        <v>1.5649215928719036</v>
      </c>
      <c r="Z57" s="36">
        <v>17.932753677971068</v>
      </c>
      <c r="AA57" s="37">
        <v>24.067246322028932</v>
      </c>
      <c r="AB57" s="15"/>
    </row>
    <row r="58" spans="1:28" ht="15" customHeight="1" x14ac:dyDescent="0.2">
      <c r="S58" s="104" t="s">
        <v>98</v>
      </c>
      <c r="T58" s="97">
        <v>18.600000000000001</v>
      </c>
      <c r="U58" s="36">
        <v>0.62887318394210578</v>
      </c>
      <c r="V58" s="36">
        <v>17.367408559473475</v>
      </c>
      <c r="W58" s="36">
        <v>19.832591440526528</v>
      </c>
      <c r="X58" s="36">
        <v>19</v>
      </c>
      <c r="Y58" s="36">
        <v>2.1908902300206647</v>
      </c>
      <c r="Z58" s="36">
        <v>14.705855149159497</v>
      </c>
      <c r="AA58" s="37">
        <v>23.294144850840503</v>
      </c>
    </row>
    <row r="59" spans="1:28" x14ac:dyDescent="0.2">
      <c r="A59" s="68" t="s">
        <v>15</v>
      </c>
      <c r="B59" s="68"/>
      <c r="C59" s="68"/>
      <c r="D59" s="68"/>
      <c r="E59" s="68"/>
      <c r="S59" s="104" t="s">
        <v>99</v>
      </c>
      <c r="T59" s="97">
        <v>19.133333333333333</v>
      </c>
      <c r="U59" s="36">
        <v>0.61306046786177792</v>
      </c>
      <c r="V59" s="36">
        <v>17.931734816324248</v>
      </c>
      <c r="W59" s="36">
        <v>20.334931850342418</v>
      </c>
      <c r="X59" s="36">
        <v>21</v>
      </c>
      <c r="Y59" s="36">
        <v>0.67854009952740935</v>
      </c>
      <c r="Z59" s="36">
        <v>19.670061404926276</v>
      </c>
      <c r="AA59" s="37">
        <v>22.329938595073724</v>
      </c>
    </row>
    <row r="60" spans="1:28" ht="13.5" thickBot="1" x14ac:dyDescent="0.25">
      <c r="B60" s="69" t="s">
        <v>16</v>
      </c>
      <c r="C60" s="69"/>
      <c r="D60" s="69"/>
      <c r="E60" s="69"/>
      <c r="S60" s="25" t="s">
        <v>63</v>
      </c>
      <c r="T60" s="38">
        <v>19.861071428571428</v>
      </c>
      <c r="U60" s="39">
        <v>0.35978893080308028</v>
      </c>
      <c r="V60" s="39">
        <v>19.155885124197393</v>
      </c>
      <c r="W60" s="39">
        <v>20.566257732945466</v>
      </c>
      <c r="X60" s="39">
        <v>20</v>
      </c>
      <c r="Y60" s="39">
        <v>0.73029674334022132</v>
      </c>
      <c r="Z60" s="39">
        <v>18.568618383053167</v>
      </c>
      <c r="AA60" s="40">
        <v>21.431381616946833</v>
      </c>
    </row>
    <row r="61" spans="1:28" x14ac:dyDescent="0.2">
      <c r="A61" s="2" t="s">
        <v>2</v>
      </c>
      <c r="B61" s="2" t="s">
        <v>11</v>
      </c>
      <c r="C61" s="2" t="s">
        <v>11</v>
      </c>
      <c r="D61" s="3" t="s">
        <v>12</v>
      </c>
      <c r="E61" s="3" t="s">
        <v>12</v>
      </c>
    </row>
    <row r="62" spans="1:28" x14ac:dyDescent="0.2">
      <c r="B62" s="2" t="s">
        <v>13</v>
      </c>
      <c r="C62" s="2" t="s">
        <v>50</v>
      </c>
      <c r="D62" s="2" t="s">
        <v>13</v>
      </c>
      <c r="E62" s="2" t="s">
        <v>51</v>
      </c>
      <c r="G62" s="57" t="s">
        <v>83</v>
      </c>
      <c r="H62" s="57"/>
      <c r="I62" s="57"/>
      <c r="J62" s="57"/>
    </row>
    <row r="63" spans="1:28" x14ac:dyDescent="0.2">
      <c r="A63" s="2" t="s">
        <v>18</v>
      </c>
      <c r="B63" s="15">
        <v>33</v>
      </c>
      <c r="C63" s="15">
        <v>33</v>
      </c>
      <c r="D63" s="15">
        <v>30</v>
      </c>
      <c r="E63" s="15">
        <v>31</v>
      </c>
      <c r="G63" s="45"/>
      <c r="H63" s="46" t="s">
        <v>80</v>
      </c>
      <c r="I63" s="46" t="s">
        <v>44</v>
      </c>
      <c r="J63" s="45" t="s">
        <v>81</v>
      </c>
    </row>
    <row r="64" spans="1:28" x14ac:dyDescent="0.2">
      <c r="A64" s="2" t="s">
        <v>17</v>
      </c>
      <c r="B64" s="15">
        <v>24</v>
      </c>
      <c r="C64" s="15">
        <v>23</v>
      </c>
      <c r="D64" s="15">
        <v>22</v>
      </c>
      <c r="E64" s="15">
        <v>24</v>
      </c>
      <c r="G64" s="45" t="s">
        <v>2</v>
      </c>
      <c r="H64" s="16">
        <v>0.49206</v>
      </c>
      <c r="I64" s="16">
        <v>3</v>
      </c>
      <c r="J64" s="47">
        <v>0.92059999999999997</v>
      </c>
    </row>
    <row r="65" spans="1:10" x14ac:dyDescent="0.2">
      <c r="A65" s="2" t="s">
        <v>19</v>
      </c>
      <c r="B65" s="15">
        <f>B64/B63*100</f>
        <v>72.727272727272734</v>
      </c>
      <c r="C65" s="15">
        <f t="shared" ref="C65:E65" si="13">C64/C63*100</f>
        <v>69.696969696969703</v>
      </c>
      <c r="D65" s="15">
        <f t="shared" si="13"/>
        <v>73.333333333333329</v>
      </c>
      <c r="E65" s="15">
        <f t="shared" si="13"/>
        <v>77.41935483870968</v>
      </c>
      <c r="G65" s="45" t="s">
        <v>7</v>
      </c>
      <c r="H65" s="16">
        <v>0.76639000000000002</v>
      </c>
      <c r="I65" s="16">
        <v>3</v>
      </c>
      <c r="J65" s="47">
        <v>0.85750000000000004</v>
      </c>
    </row>
    <row r="66" spans="1:10" x14ac:dyDescent="0.2">
      <c r="A66" s="2" t="s">
        <v>20</v>
      </c>
      <c r="B66" s="15">
        <f>100-B65</f>
        <v>27.272727272727266</v>
      </c>
      <c r="C66" s="15">
        <f t="shared" ref="C66:E66" si="14">100-C65</f>
        <v>30.303030303030297</v>
      </c>
      <c r="D66" s="15">
        <f t="shared" si="14"/>
        <v>26.666666666666671</v>
      </c>
      <c r="E66" s="15">
        <f t="shared" si="14"/>
        <v>22.58064516129032</v>
      </c>
      <c r="G66" s="45" t="s">
        <v>8</v>
      </c>
      <c r="H66" s="16">
        <v>1.2244999999999999</v>
      </c>
      <c r="I66" s="16">
        <v>3</v>
      </c>
      <c r="J66" s="47">
        <v>0.74709999999999999</v>
      </c>
    </row>
    <row r="69" spans="1:10" x14ac:dyDescent="0.2">
      <c r="A69" s="2" t="s">
        <v>7</v>
      </c>
      <c r="B69" s="2" t="s">
        <v>11</v>
      </c>
      <c r="C69" s="2" t="s">
        <v>11</v>
      </c>
      <c r="D69" s="3" t="s">
        <v>12</v>
      </c>
      <c r="E69" s="3" t="s">
        <v>12</v>
      </c>
    </row>
    <row r="70" spans="1:10" x14ac:dyDescent="0.2">
      <c r="B70" s="2" t="s">
        <v>13</v>
      </c>
      <c r="C70" s="2" t="s">
        <v>50</v>
      </c>
      <c r="D70" s="2" t="s">
        <v>13</v>
      </c>
      <c r="E70" s="2" t="s">
        <v>51</v>
      </c>
    </row>
    <row r="71" spans="1:10" x14ac:dyDescent="0.2">
      <c r="A71" s="2" t="s">
        <v>18</v>
      </c>
      <c r="B71" s="6">
        <v>30</v>
      </c>
      <c r="C71" s="6">
        <v>30</v>
      </c>
      <c r="D71" s="6">
        <v>30</v>
      </c>
      <c r="E71" s="6">
        <v>30</v>
      </c>
    </row>
    <row r="72" spans="1:10" x14ac:dyDescent="0.2">
      <c r="A72" s="2" t="s">
        <v>17</v>
      </c>
      <c r="B72" s="6">
        <v>21</v>
      </c>
      <c r="C72" s="6">
        <v>23</v>
      </c>
      <c r="D72" s="6">
        <v>20</v>
      </c>
      <c r="E72" s="6">
        <v>21</v>
      </c>
    </row>
    <row r="73" spans="1:10" x14ac:dyDescent="0.2">
      <c r="A73" s="2" t="s">
        <v>19</v>
      </c>
      <c r="B73" s="6">
        <f>B72/B71*100</f>
        <v>70</v>
      </c>
      <c r="C73" s="6">
        <f t="shared" ref="C73:E73" si="15">C72/C71*100</f>
        <v>76.666666666666671</v>
      </c>
      <c r="D73" s="6">
        <f t="shared" si="15"/>
        <v>66.666666666666657</v>
      </c>
      <c r="E73" s="6">
        <f t="shared" si="15"/>
        <v>70</v>
      </c>
    </row>
    <row r="74" spans="1:10" x14ac:dyDescent="0.2">
      <c r="A74" s="2" t="s">
        <v>20</v>
      </c>
      <c r="B74" s="6">
        <f>100-B73</f>
        <v>30</v>
      </c>
      <c r="C74" s="6">
        <f t="shared" ref="C74:E74" si="16">100-C73</f>
        <v>23.333333333333329</v>
      </c>
      <c r="D74" s="6">
        <f t="shared" si="16"/>
        <v>33.333333333333343</v>
      </c>
      <c r="E74" s="6">
        <f t="shared" si="16"/>
        <v>30</v>
      </c>
    </row>
    <row r="77" spans="1:10" x14ac:dyDescent="0.2">
      <c r="A77" s="2" t="s">
        <v>8</v>
      </c>
      <c r="B77" s="2" t="s">
        <v>11</v>
      </c>
      <c r="C77" s="2" t="s">
        <v>11</v>
      </c>
      <c r="D77" s="3" t="s">
        <v>12</v>
      </c>
      <c r="E77" s="3" t="s">
        <v>12</v>
      </c>
    </row>
    <row r="78" spans="1:10" x14ac:dyDescent="0.2">
      <c r="B78" s="2" t="s">
        <v>13</v>
      </c>
      <c r="C78" s="2" t="s">
        <v>50</v>
      </c>
      <c r="D78" s="2" t="s">
        <v>13</v>
      </c>
      <c r="E78" s="2" t="s">
        <v>51</v>
      </c>
    </row>
    <row r="79" spans="1:10" x14ac:dyDescent="0.2">
      <c r="A79" s="2" t="s">
        <v>18</v>
      </c>
      <c r="B79" s="6">
        <v>35</v>
      </c>
      <c r="C79" s="6">
        <v>35</v>
      </c>
      <c r="D79" s="6">
        <v>35</v>
      </c>
      <c r="E79" s="6">
        <v>35</v>
      </c>
    </row>
    <row r="80" spans="1:10" x14ac:dyDescent="0.2">
      <c r="A80" s="2" t="s">
        <v>17</v>
      </c>
      <c r="B80" s="6">
        <v>26</v>
      </c>
      <c r="C80" s="6">
        <v>25</v>
      </c>
      <c r="D80" s="6">
        <v>22</v>
      </c>
      <c r="E80" s="6">
        <v>25</v>
      </c>
    </row>
    <row r="81" spans="1:12" x14ac:dyDescent="0.2">
      <c r="A81" s="2" t="s">
        <v>19</v>
      </c>
      <c r="B81" s="6">
        <f>B80/B79*100</f>
        <v>74.285714285714292</v>
      </c>
      <c r="C81" s="6">
        <f t="shared" ref="C81:E81" si="17">C80/C79*100</f>
        <v>71.428571428571431</v>
      </c>
      <c r="D81" s="6">
        <f t="shared" si="17"/>
        <v>62.857142857142854</v>
      </c>
      <c r="E81" s="6">
        <f t="shared" si="17"/>
        <v>71.428571428571431</v>
      </c>
    </row>
    <row r="82" spans="1:12" x14ac:dyDescent="0.2">
      <c r="A82" s="2" t="s">
        <v>20</v>
      </c>
      <c r="B82" s="6">
        <f>100-B81</f>
        <v>25.714285714285708</v>
      </c>
      <c r="C82" s="6">
        <f t="shared" ref="C82:E82" si="18">100-C81</f>
        <v>28.571428571428569</v>
      </c>
      <c r="D82" s="6">
        <f t="shared" si="18"/>
        <v>37.142857142857146</v>
      </c>
      <c r="E82" s="6">
        <f t="shared" si="18"/>
        <v>28.571428571428569</v>
      </c>
    </row>
    <row r="83" spans="1:12" ht="15" customHeight="1" x14ac:dyDescent="0.2"/>
    <row r="84" spans="1:12" x14ac:dyDescent="0.2">
      <c r="A84" s="68" t="s">
        <v>28</v>
      </c>
      <c r="B84" s="68"/>
      <c r="C84" s="68"/>
      <c r="D84" s="68"/>
      <c r="E84" s="68"/>
    </row>
    <row r="85" spans="1:12" x14ac:dyDescent="0.2">
      <c r="B85" s="69" t="s">
        <v>22</v>
      </c>
      <c r="C85" s="69"/>
      <c r="D85" s="69"/>
      <c r="E85" s="69"/>
      <c r="G85" s="57" t="s">
        <v>33</v>
      </c>
      <c r="H85" s="57"/>
      <c r="I85" s="57"/>
      <c r="J85" s="57"/>
      <c r="K85" s="57"/>
      <c r="L85" s="57"/>
    </row>
    <row r="86" spans="1:12" x14ac:dyDescent="0.2">
      <c r="A86" s="2" t="s">
        <v>21</v>
      </c>
      <c r="B86" s="2" t="s">
        <v>11</v>
      </c>
      <c r="C86" s="2" t="s">
        <v>11</v>
      </c>
      <c r="D86" s="3" t="s">
        <v>12</v>
      </c>
      <c r="E86" s="3" t="s">
        <v>12</v>
      </c>
      <c r="G86" s="2" t="s">
        <v>22</v>
      </c>
    </row>
    <row r="87" spans="1:12" ht="25.5" x14ac:dyDescent="0.2">
      <c r="B87" s="2" t="s">
        <v>13</v>
      </c>
      <c r="C87" s="2" t="s">
        <v>50</v>
      </c>
      <c r="D87" s="2" t="s">
        <v>13</v>
      </c>
      <c r="E87" s="2" t="s">
        <v>51</v>
      </c>
      <c r="G87" s="4"/>
      <c r="H87" s="5" t="s">
        <v>43</v>
      </c>
      <c r="I87" s="5" t="s">
        <v>44</v>
      </c>
      <c r="J87" s="5" t="s">
        <v>45</v>
      </c>
      <c r="K87" s="5" t="s">
        <v>46</v>
      </c>
      <c r="L87" s="5" t="s">
        <v>47</v>
      </c>
    </row>
    <row r="88" spans="1:12" x14ac:dyDescent="0.2">
      <c r="A88" s="2">
        <v>1</v>
      </c>
      <c r="B88" s="2">
        <v>25</v>
      </c>
      <c r="C88" s="2">
        <v>9</v>
      </c>
      <c r="D88" s="2">
        <v>14</v>
      </c>
      <c r="E88" s="2">
        <v>30</v>
      </c>
      <c r="G88" s="88" t="s">
        <v>48</v>
      </c>
      <c r="H88" s="89">
        <v>2.2168609379235562</v>
      </c>
      <c r="I88" s="90">
        <v>3</v>
      </c>
      <c r="J88" s="89">
        <v>0.73895364597451874</v>
      </c>
      <c r="K88" s="89">
        <v>1.7503442390904598E-2</v>
      </c>
      <c r="L88" s="89">
        <v>0.99681172063558243</v>
      </c>
    </row>
    <row r="89" spans="1:12" x14ac:dyDescent="0.2">
      <c r="A89" s="2">
        <v>2</v>
      </c>
      <c r="B89" s="2">
        <v>19</v>
      </c>
      <c r="C89" s="2">
        <v>23</v>
      </c>
      <c r="D89" s="2">
        <v>18</v>
      </c>
      <c r="E89" s="2">
        <v>20</v>
      </c>
      <c r="G89" s="88" t="s">
        <v>93</v>
      </c>
      <c r="H89" s="89">
        <v>2448.6218487394963</v>
      </c>
      <c r="I89" s="90">
        <v>58</v>
      </c>
      <c r="J89" s="89">
        <v>42.21761808171545</v>
      </c>
      <c r="K89" s="91"/>
      <c r="L89" s="91"/>
    </row>
    <row r="90" spans="1:12" x14ac:dyDescent="0.2">
      <c r="A90" s="2">
        <v>3</v>
      </c>
      <c r="B90" s="2">
        <v>31</v>
      </c>
      <c r="C90" s="2">
        <v>18</v>
      </c>
      <c r="D90" s="2">
        <v>18</v>
      </c>
      <c r="E90" s="2">
        <v>25</v>
      </c>
      <c r="G90" s="8" t="s">
        <v>49</v>
      </c>
      <c r="H90" s="9">
        <v>2450.83870967742</v>
      </c>
      <c r="I90" s="10">
        <v>61</v>
      </c>
      <c r="J90" s="1"/>
      <c r="K90" s="1"/>
      <c r="L90" s="1"/>
    </row>
    <row r="91" spans="1:12" x14ac:dyDescent="0.2">
      <c r="A91" s="2">
        <v>4</v>
      </c>
      <c r="B91" s="2">
        <v>27</v>
      </c>
      <c r="C91" s="2">
        <v>13</v>
      </c>
      <c r="D91" s="2">
        <v>22</v>
      </c>
      <c r="E91" s="2">
        <v>26</v>
      </c>
    </row>
    <row r="92" spans="1:12" x14ac:dyDescent="0.2">
      <c r="A92" s="2">
        <v>5</v>
      </c>
      <c r="B92" s="2">
        <v>19</v>
      </c>
      <c r="C92" s="2">
        <v>17</v>
      </c>
      <c r="D92" s="2">
        <v>24</v>
      </c>
      <c r="E92" s="2">
        <v>18</v>
      </c>
    </row>
    <row r="93" spans="1:12" x14ac:dyDescent="0.2">
      <c r="A93" s="2">
        <v>6</v>
      </c>
      <c r="B93" s="2">
        <v>15</v>
      </c>
      <c r="C93" s="2">
        <v>24</v>
      </c>
      <c r="D93" s="2">
        <v>16</v>
      </c>
      <c r="E93" s="2">
        <v>20</v>
      </c>
    </row>
    <row r="94" spans="1:12" x14ac:dyDescent="0.2">
      <c r="A94" s="2">
        <v>7</v>
      </c>
      <c r="B94" s="2">
        <v>16</v>
      </c>
      <c r="C94" s="2">
        <v>22</v>
      </c>
      <c r="D94" s="2">
        <v>19</v>
      </c>
      <c r="E94" s="2">
        <v>14</v>
      </c>
    </row>
    <row r="95" spans="1:12" x14ac:dyDescent="0.2">
      <c r="A95" s="2">
        <v>8</v>
      </c>
      <c r="B95" s="2">
        <v>24</v>
      </c>
      <c r="C95" s="2">
        <v>19</v>
      </c>
      <c r="D95" s="2">
        <v>28</v>
      </c>
      <c r="E95" s="2">
        <v>10</v>
      </c>
    </row>
    <row r="96" spans="1:12" x14ac:dyDescent="0.2">
      <c r="A96" s="2">
        <v>9</v>
      </c>
      <c r="B96" s="2">
        <v>12</v>
      </c>
      <c r="C96" s="2">
        <v>22</v>
      </c>
      <c r="D96" s="2">
        <v>32</v>
      </c>
      <c r="E96" s="2">
        <v>26</v>
      </c>
    </row>
    <row r="97" spans="1:5" x14ac:dyDescent="0.2">
      <c r="A97" s="2">
        <v>10</v>
      </c>
      <c r="B97" s="2">
        <v>11</v>
      </c>
      <c r="C97" s="2">
        <v>18</v>
      </c>
      <c r="D97" s="2">
        <v>26</v>
      </c>
      <c r="E97" s="2">
        <v>18</v>
      </c>
    </row>
    <row r="98" spans="1:5" x14ac:dyDescent="0.2">
      <c r="A98" s="2">
        <v>11</v>
      </c>
      <c r="B98" s="2">
        <v>34</v>
      </c>
      <c r="C98" s="2">
        <v>27</v>
      </c>
      <c r="D98" s="2">
        <v>28</v>
      </c>
      <c r="E98" s="2">
        <v>22</v>
      </c>
    </row>
    <row r="99" spans="1:5" x14ac:dyDescent="0.2">
      <c r="A99" s="2">
        <v>12</v>
      </c>
      <c r="B99" s="2">
        <v>33</v>
      </c>
      <c r="C99" s="2">
        <v>32</v>
      </c>
      <c r="D99" s="2">
        <v>30</v>
      </c>
      <c r="E99" s="2">
        <v>30</v>
      </c>
    </row>
    <row r="100" spans="1:5" x14ac:dyDescent="0.2">
      <c r="A100" s="2">
        <v>13</v>
      </c>
      <c r="B100" s="2">
        <v>22</v>
      </c>
      <c r="C100" s="2">
        <v>28</v>
      </c>
      <c r="D100" s="2">
        <v>10</v>
      </c>
      <c r="E100" s="2">
        <v>20</v>
      </c>
    </row>
    <row r="101" spans="1:5" x14ac:dyDescent="0.2">
      <c r="A101" s="2">
        <v>14</v>
      </c>
      <c r="B101" s="2">
        <v>24</v>
      </c>
      <c r="C101" s="2">
        <v>26</v>
      </c>
      <c r="D101" s="2">
        <v>16</v>
      </c>
      <c r="E101" s="2">
        <v>18</v>
      </c>
    </row>
    <row r="102" spans="1:5" x14ac:dyDescent="0.2">
      <c r="A102" s="2">
        <v>15</v>
      </c>
      <c r="B102" s="2">
        <v>10</v>
      </c>
      <c r="D102" s="2">
        <v>14</v>
      </c>
      <c r="E102" s="2">
        <v>16</v>
      </c>
    </row>
    <row r="103" spans="1:5" x14ac:dyDescent="0.2">
      <c r="A103" s="2">
        <v>16</v>
      </c>
      <c r="B103" s="2">
        <v>22</v>
      </c>
      <c r="E103" s="2">
        <v>20</v>
      </c>
    </row>
    <row r="104" spans="1:5" x14ac:dyDescent="0.2">
      <c r="A104" s="2">
        <v>17</v>
      </c>
      <c r="E104" s="2">
        <v>26</v>
      </c>
    </row>
    <row r="105" spans="1:5" x14ac:dyDescent="0.2">
      <c r="A105" s="12" t="s">
        <v>30</v>
      </c>
      <c r="B105" s="12">
        <f>AVERAGE(B88:B104)</f>
        <v>21.5</v>
      </c>
      <c r="C105" s="12">
        <f t="shared" ref="C105:E105" si="19">AVERAGE(C88:C104)</f>
        <v>21.285714285714285</v>
      </c>
      <c r="D105" s="12">
        <f t="shared" si="19"/>
        <v>21</v>
      </c>
      <c r="E105" s="12">
        <f t="shared" si="19"/>
        <v>21.117647058823529</v>
      </c>
    </row>
    <row r="106" spans="1:5" x14ac:dyDescent="0.2">
      <c r="A106" s="12" t="s">
        <v>31</v>
      </c>
      <c r="B106" s="12">
        <f>STDEV(B88:B104)</f>
        <v>7.5365774725667087</v>
      </c>
      <c r="C106" s="12">
        <f t="shared" ref="C106:E106" si="20">STDEV(C88:C104)</f>
        <v>6.1447735318921053</v>
      </c>
      <c r="D106" s="12">
        <f t="shared" si="20"/>
        <v>6.6868741362676865</v>
      </c>
      <c r="E106" s="12">
        <f t="shared" si="20"/>
        <v>5.4758829532457201</v>
      </c>
    </row>
    <row r="107" spans="1:5" x14ac:dyDescent="0.2">
      <c r="A107" s="12" t="s">
        <v>32</v>
      </c>
      <c r="B107" s="12">
        <f>B106/SQRT(16)</f>
        <v>1.8841443681416772</v>
      </c>
      <c r="C107" s="12">
        <f>C106/SQRT(14)</f>
        <v>1.6422598054040785</v>
      </c>
      <c r="D107" s="12">
        <f>D106/SQRT(15)</f>
        <v>1.7265434778633235</v>
      </c>
      <c r="E107" s="12">
        <f>E106/SQRT(17)</f>
        <v>1.3280966946912516</v>
      </c>
    </row>
    <row r="108" spans="1:5" ht="15" customHeight="1" x14ac:dyDescent="0.2"/>
    <row r="109" spans="1:5" ht="15" customHeight="1" x14ac:dyDescent="0.2"/>
    <row r="110" spans="1:5" x14ac:dyDescent="0.2">
      <c r="A110" s="68" t="s">
        <v>24</v>
      </c>
      <c r="B110" s="68"/>
      <c r="C110" s="68"/>
      <c r="D110" s="68"/>
    </row>
    <row r="111" spans="1:5" x14ac:dyDescent="0.2">
      <c r="A111" s="69" t="s">
        <v>1</v>
      </c>
      <c r="B111" s="69"/>
      <c r="C111" s="69"/>
      <c r="D111" s="69"/>
    </row>
    <row r="112" spans="1:5" x14ac:dyDescent="0.2">
      <c r="A112" s="2" t="s">
        <v>2</v>
      </c>
      <c r="B112" s="2" t="s">
        <v>3</v>
      </c>
      <c r="C112" s="2" t="s">
        <v>4</v>
      </c>
      <c r="D112" s="2" t="s">
        <v>52</v>
      </c>
    </row>
    <row r="113" spans="1:15" x14ac:dyDescent="0.2">
      <c r="A113" s="2" t="s">
        <v>5</v>
      </c>
      <c r="B113" s="2">
        <v>38</v>
      </c>
      <c r="C113" s="2">
        <v>21</v>
      </c>
      <c r="D113" s="2">
        <v>17</v>
      </c>
      <c r="F113" s="57" t="s">
        <v>82</v>
      </c>
      <c r="G113" s="57"/>
      <c r="H113" s="57"/>
      <c r="I113" s="57"/>
    </row>
    <row r="114" spans="1:15" x14ac:dyDescent="0.2">
      <c r="A114" s="2" t="s">
        <v>6</v>
      </c>
      <c r="C114" s="2">
        <v>55.26315789473685</v>
      </c>
      <c r="D114" s="2">
        <v>44.736842105263158</v>
      </c>
      <c r="F114" s="2" t="s">
        <v>2</v>
      </c>
      <c r="G114" s="53" t="s">
        <v>29</v>
      </c>
      <c r="H114" s="54"/>
      <c r="I114" s="45" t="s">
        <v>81</v>
      </c>
    </row>
    <row r="115" spans="1:15" x14ac:dyDescent="0.2">
      <c r="B115" s="2" t="s">
        <v>3</v>
      </c>
      <c r="C115" s="2" t="s">
        <v>54</v>
      </c>
      <c r="D115" s="2" t="s">
        <v>55</v>
      </c>
      <c r="G115" s="16" t="s">
        <v>4</v>
      </c>
      <c r="H115" s="16" t="s">
        <v>52</v>
      </c>
      <c r="I115" s="105">
        <v>0.31324800000000003</v>
      </c>
    </row>
    <row r="116" spans="1:15" x14ac:dyDescent="0.2">
      <c r="A116" s="2" t="s">
        <v>5</v>
      </c>
      <c r="B116" s="2">
        <v>37</v>
      </c>
      <c r="C116" s="2">
        <v>21</v>
      </c>
      <c r="D116" s="2">
        <v>16</v>
      </c>
      <c r="G116" s="16" t="s">
        <v>54</v>
      </c>
      <c r="H116" s="16" t="s">
        <v>55</v>
      </c>
      <c r="I116" s="105">
        <v>9.3683589999999997E-2</v>
      </c>
    </row>
    <row r="117" spans="1:15" x14ac:dyDescent="0.2">
      <c r="A117" s="2" t="s">
        <v>6</v>
      </c>
      <c r="C117" s="2">
        <v>56.756756756756758</v>
      </c>
      <c r="D117" s="2">
        <v>43.243243243243242</v>
      </c>
      <c r="G117" s="16" t="s">
        <v>4</v>
      </c>
      <c r="H117" s="16" t="s">
        <v>54</v>
      </c>
      <c r="I117" s="105">
        <v>0.14944598000000001</v>
      </c>
    </row>
    <row r="118" spans="1:15" x14ac:dyDescent="0.2">
      <c r="B118" s="2" t="s">
        <v>3</v>
      </c>
      <c r="C118" s="2" t="s">
        <v>4</v>
      </c>
      <c r="D118" s="2" t="s">
        <v>54</v>
      </c>
      <c r="G118" s="16" t="s">
        <v>52</v>
      </c>
      <c r="H118" s="16" t="s">
        <v>55</v>
      </c>
      <c r="I118" s="105">
        <v>0.1320606</v>
      </c>
    </row>
    <row r="119" spans="1:15" x14ac:dyDescent="0.2">
      <c r="A119" s="2" t="s">
        <v>5</v>
      </c>
      <c r="B119" s="2">
        <v>27</v>
      </c>
      <c r="C119" s="2">
        <v>13</v>
      </c>
      <c r="D119" s="2">
        <v>14</v>
      </c>
      <c r="I119" s="48"/>
    </row>
    <row r="120" spans="1:15" x14ac:dyDescent="0.2">
      <c r="A120" s="2" t="s">
        <v>6</v>
      </c>
      <c r="C120" s="2">
        <v>48.148148148148145</v>
      </c>
      <c r="D120" s="2">
        <v>51.851851851851848</v>
      </c>
      <c r="I120" s="48"/>
    </row>
    <row r="121" spans="1:15" x14ac:dyDescent="0.2">
      <c r="B121" s="2" t="s">
        <v>3</v>
      </c>
      <c r="C121" s="2" t="s">
        <v>52</v>
      </c>
      <c r="D121" s="2" t="s">
        <v>55</v>
      </c>
      <c r="F121" s="2" t="s">
        <v>7</v>
      </c>
      <c r="G121" s="53" t="s">
        <v>29</v>
      </c>
      <c r="H121" s="54"/>
      <c r="I121" s="105" t="s">
        <v>100</v>
      </c>
    </row>
    <row r="122" spans="1:15" x14ac:dyDescent="0.2">
      <c r="B122" s="2">
        <v>35</v>
      </c>
      <c r="C122" s="2">
        <v>18</v>
      </c>
      <c r="D122" s="2">
        <v>17</v>
      </c>
      <c r="G122" s="16" t="s">
        <v>4</v>
      </c>
      <c r="H122" s="16" t="s">
        <v>52</v>
      </c>
      <c r="I122" s="105">
        <v>0.13543542</v>
      </c>
    </row>
    <row r="123" spans="1:15" x14ac:dyDescent="0.2">
      <c r="C123" s="2">
        <v>51.428571428571423</v>
      </c>
      <c r="D123" s="2">
        <v>48.571428571428569</v>
      </c>
      <c r="G123" s="16" t="s">
        <v>54</v>
      </c>
      <c r="H123" s="16" t="s">
        <v>55</v>
      </c>
      <c r="I123" s="105">
        <v>0.12348524</v>
      </c>
    </row>
    <row r="124" spans="1:15" x14ac:dyDescent="0.2">
      <c r="G124" s="16" t="s">
        <v>4</v>
      </c>
      <c r="H124" s="16" t="s">
        <v>54</v>
      </c>
      <c r="I124" s="105">
        <v>0.12951984999999999</v>
      </c>
    </row>
    <row r="125" spans="1:15" x14ac:dyDescent="0.2">
      <c r="A125" s="2" t="s">
        <v>7</v>
      </c>
      <c r="B125" s="2" t="s">
        <v>3</v>
      </c>
      <c r="C125" s="2" t="s">
        <v>4</v>
      </c>
      <c r="D125" s="2" t="s">
        <v>52</v>
      </c>
      <c r="G125" s="16" t="s">
        <v>52</v>
      </c>
      <c r="H125" s="16" t="s">
        <v>55</v>
      </c>
      <c r="I125" s="105">
        <v>0.12640639000000001</v>
      </c>
    </row>
    <row r="126" spans="1:15" x14ac:dyDescent="0.2">
      <c r="A126" s="2" t="s">
        <v>5</v>
      </c>
      <c r="B126" s="2">
        <v>30</v>
      </c>
      <c r="C126" s="12">
        <v>16</v>
      </c>
      <c r="D126" s="12">
        <v>14</v>
      </c>
      <c r="I126" s="48"/>
    </row>
    <row r="127" spans="1:15" ht="15" x14ac:dyDescent="0.25">
      <c r="A127" s="2" t="s">
        <v>6</v>
      </c>
      <c r="C127" s="2">
        <v>53.333333333333336</v>
      </c>
      <c r="D127" s="2">
        <v>46.666666666666664</v>
      </c>
      <c r="I127" s="48"/>
      <c r="M127" s="49"/>
      <c r="N127"/>
      <c r="O127"/>
    </row>
    <row r="128" spans="1:15" x14ac:dyDescent="0.2">
      <c r="B128" s="2" t="s">
        <v>3</v>
      </c>
      <c r="C128" s="2" t="s">
        <v>54</v>
      </c>
      <c r="D128" s="2" t="s">
        <v>55</v>
      </c>
      <c r="F128" s="2" t="s">
        <v>8</v>
      </c>
      <c r="G128" s="53" t="s">
        <v>29</v>
      </c>
      <c r="H128" s="54"/>
      <c r="I128" s="105" t="s">
        <v>100</v>
      </c>
    </row>
    <row r="129" spans="1:11" x14ac:dyDescent="0.2">
      <c r="A129" s="2" t="s">
        <v>5</v>
      </c>
      <c r="B129" s="2">
        <v>31</v>
      </c>
      <c r="C129" s="12">
        <v>14</v>
      </c>
      <c r="D129" s="12">
        <v>17</v>
      </c>
      <c r="G129" s="16" t="s">
        <v>4</v>
      </c>
      <c r="H129" s="16" t="s">
        <v>52</v>
      </c>
      <c r="I129" s="105">
        <v>0.12537069000000001</v>
      </c>
    </row>
    <row r="130" spans="1:11" x14ac:dyDescent="0.2">
      <c r="A130" s="2" t="s">
        <v>6</v>
      </c>
      <c r="C130" s="2">
        <v>45.161290322580641</v>
      </c>
      <c r="D130" s="2">
        <v>54.838709677419352</v>
      </c>
      <c r="G130" s="16" t="s">
        <v>54</v>
      </c>
      <c r="H130" s="16" t="s">
        <v>55</v>
      </c>
      <c r="I130" s="105">
        <v>9.4527589999999995E-2</v>
      </c>
    </row>
    <row r="131" spans="1:11" x14ac:dyDescent="0.2">
      <c r="B131" s="2" t="s">
        <v>3</v>
      </c>
      <c r="C131" s="2" t="s">
        <v>4</v>
      </c>
      <c r="D131" s="2" t="s">
        <v>54</v>
      </c>
      <c r="G131" s="16" t="s">
        <v>4</v>
      </c>
      <c r="H131" s="16" t="s">
        <v>54</v>
      </c>
      <c r="I131" s="105">
        <v>0.11440400000000001</v>
      </c>
    </row>
    <row r="132" spans="1:11" x14ac:dyDescent="0.2">
      <c r="A132" s="2" t="s">
        <v>5</v>
      </c>
      <c r="B132" s="2">
        <v>27</v>
      </c>
      <c r="C132" s="2">
        <v>15</v>
      </c>
      <c r="D132" s="2">
        <v>12</v>
      </c>
      <c r="G132" s="16" t="s">
        <v>52</v>
      </c>
      <c r="H132" s="16" t="s">
        <v>55</v>
      </c>
      <c r="I132" s="105">
        <v>0.13543542</v>
      </c>
    </row>
    <row r="133" spans="1:11" x14ac:dyDescent="0.2">
      <c r="A133" s="2" t="s">
        <v>6</v>
      </c>
      <c r="C133" s="2">
        <v>55.555555555555557</v>
      </c>
      <c r="D133" s="2">
        <v>44.444444444444443</v>
      </c>
    </row>
    <row r="134" spans="1:11" x14ac:dyDescent="0.2">
      <c r="B134" s="2" t="s">
        <v>3</v>
      </c>
      <c r="C134" s="2" t="s">
        <v>52</v>
      </c>
      <c r="D134" s="2" t="s">
        <v>55</v>
      </c>
      <c r="F134" s="57" t="s">
        <v>92</v>
      </c>
      <c r="G134" s="57"/>
      <c r="H134" s="57"/>
      <c r="I134" s="57"/>
      <c r="J134" s="57"/>
      <c r="K134" s="57"/>
    </row>
    <row r="135" spans="1:11" x14ac:dyDescent="0.2">
      <c r="B135" s="2">
        <v>29</v>
      </c>
      <c r="C135" s="2">
        <v>13</v>
      </c>
      <c r="D135" s="2">
        <v>16</v>
      </c>
      <c r="F135" s="2" t="s">
        <v>91</v>
      </c>
    </row>
    <row r="136" spans="1:11" x14ac:dyDescent="0.2">
      <c r="C136" s="2">
        <v>44.827586206896555</v>
      </c>
      <c r="D136" s="2">
        <v>55.172413793103445</v>
      </c>
      <c r="F136" s="4"/>
      <c r="G136" s="16"/>
      <c r="H136" s="5" t="s">
        <v>84</v>
      </c>
      <c r="I136" s="5" t="s">
        <v>85</v>
      </c>
      <c r="J136" s="5" t="s">
        <v>86</v>
      </c>
      <c r="K136" s="106" t="s">
        <v>101</v>
      </c>
    </row>
    <row r="137" spans="1:11" x14ac:dyDescent="0.2">
      <c r="F137" s="16"/>
      <c r="G137" s="50" t="s">
        <v>87</v>
      </c>
      <c r="H137" s="51">
        <v>-7.8039999999999998E-2</v>
      </c>
      <c r="I137" s="51">
        <v>1.4152899999999999</v>
      </c>
      <c r="J137" s="51">
        <v>-5.5E-2</v>
      </c>
      <c r="K137" s="107">
        <v>0.95599999999999996</v>
      </c>
    </row>
    <row r="138" spans="1:11" x14ac:dyDescent="0.2">
      <c r="A138" s="2" t="s">
        <v>8</v>
      </c>
      <c r="B138" s="2" t="s">
        <v>3</v>
      </c>
      <c r="C138" s="2" t="s">
        <v>4</v>
      </c>
      <c r="D138" s="2" t="s">
        <v>52</v>
      </c>
      <c r="F138" s="85" t="s">
        <v>88</v>
      </c>
      <c r="G138" s="52" t="s">
        <v>4</v>
      </c>
      <c r="H138" s="51">
        <v>0.14607000000000001</v>
      </c>
      <c r="I138" s="51">
        <v>2.0013399999999999</v>
      </c>
      <c r="J138" s="51">
        <v>7.2999999999999995E-2</v>
      </c>
      <c r="K138" s="107">
        <v>0.94199999999999995</v>
      </c>
    </row>
    <row r="139" spans="1:11" x14ac:dyDescent="0.2">
      <c r="A139" s="2" t="s">
        <v>5</v>
      </c>
      <c r="B139" s="2">
        <v>39</v>
      </c>
      <c r="C139" s="12">
        <v>19</v>
      </c>
      <c r="D139" s="12">
        <v>20</v>
      </c>
      <c r="F139" s="86"/>
      <c r="G139" s="52" t="s">
        <v>89</v>
      </c>
      <c r="H139" s="51">
        <v>0.25247999999999998</v>
      </c>
      <c r="I139" s="51">
        <v>2.0045700000000002</v>
      </c>
      <c r="J139" s="51">
        <v>0.126</v>
      </c>
      <c r="K139" s="107">
        <v>0.9</v>
      </c>
    </row>
    <row r="140" spans="1:11" x14ac:dyDescent="0.2">
      <c r="A140" s="2" t="s">
        <v>6</v>
      </c>
      <c r="C140" s="2">
        <v>48.717948717948715</v>
      </c>
      <c r="D140" s="2">
        <v>51.282051282051277</v>
      </c>
      <c r="F140" s="87"/>
      <c r="G140" s="52" t="s">
        <v>90</v>
      </c>
      <c r="H140" s="51">
        <v>-8.6330000000000004E-2</v>
      </c>
      <c r="I140" s="51">
        <v>2.00414</v>
      </c>
      <c r="J140" s="51">
        <v>-4.2999999999999997E-2</v>
      </c>
      <c r="K140" s="107">
        <v>0.96599999999999997</v>
      </c>
    </row>
    <row r="141" spans="1:11" x14ac:dyDescent="0.2">
      <c r="B141" s="2" t="s">
        <v>3</v>
      </c>
      <c r="C141" s="2" t="s">
        <v>54</v>
      </c>
      <c r="D141" s="2" t="s">
        <v>55</v>
      </c>
    </row>
    <row r="142" spans="1:11" x14ac:dyDescent="0.2">
      <c r="A142" s="2" t="s">
        <v>5</v>
      </c>
      <c r="B142" s="2">
        <v>35</v>
      </c>
      <c r="C142" s="12">
        <v>15</v>
      </c>
      <c r="D142" s="12">
        <v>20</v>
      </c>
    </row>
    <row r="143" spans="1:11" x14ac:dyDescent="0.2">
      <c r="A143" s="2" t="s">
        <v>6</v>
      </c>
      <c r="C143" s="2">
        <v>42.857142857142854</v>
      </c>
      <c r="D143" s="2">
        <v>57.142857142857139</v>
      </c>
    </row>
    <row r="144" spans="1:11" x14ac:dyDescent="0.2">
      <c r="B144" s="2" t="s">
        <v>3</v>
      </c>
      <c r="C144" s="2" t="s">
        <v>4</v>
      </c>
      <c r="D144" s="2" t="s">
        <v>54</v>
      </c>
    </row>
    <row r="145" spans="1:10" x14ac:dyDescent="0.2">
      <c r="A145" s="2" t="s">
        <v>5</v>
      </c>
      <c r="B145" s="2">
        <v>44</v>
      </c>
      <c r="C145" s="12">
        <v>21</v>
      </c>
      <c r="D145" s="12">
        <v>23</v>
      </c>
    </row>
    <row r="146" spans="1:10" x14ac:dyDescent="0.2">
      <c r="A146" s="2" t="s">
        <v>6</v>
      </c>
      <c r="C146" s="2">
        <v>47.727272727272727</v>
      </c>
      <c r="D146" s="2">
        <v>52.272727272727273</v>
      </c>
    </row>
    <row r="147" spans="1:10" x14ac:dyDescent="0.2">
      <c r="B147" s="2" t="s">
        <v>3</v>
      </c>
      <c r="C147" s="2" t="s">
        <v>52</v>
      </c>
      <c r="D147" s="2" t="s">
        <v>55</v>
      </c>
    </row>
    <row r="148" spans="1:10" x14ac:dyDescent="0.2">
      <c r="B148" s="2">
        <v>30</v>
      </c>
      <c r="C148" s="12">
        <v>16</v>
      </c>
      <c r="D148" s="12">
        <v>14</v>
      </c>
    </row>
    <row r="149" spans="1:10" x14ac:dyDescent="0.2">
      <c r="C149" s="2">
        <v>53.333333333333336</v>
      </c>
      <c r="D149" s="2">
        <v>46.666666666666664</v>
      </c>
    </row>
    <row r="152" spans="1:10" x14ac:dyDescent="0.2">
      <c r="A152" s="68" t="s">
        <v>41</v>
      </c>
      <c r="B152" s="68"/>
      <c r="C152" s="68"/>
      <c r="D152" s="68"/>
      <c r="E152" s="68"/>
    </row>
    <row r="153" spans="1:10" x14ac:dyDescent="0.2">
      <c r="A153" s="69" t="s">
        <v>10</v>
      </c>
      <c r="B153" s="69"/>
      <c r="C153" s="69"/>
      <c r="D153" s="69"/>
      <c r="E153" s="69"/>
      <c r="G153" s="57" t="s">
        <v>83</v>
      </c>
      <c r="H153" s="57"/>
      <c r="I153" s="57"/>
      <c r="J153" s="57"/>
    </row>
    <row r="154" spans="1:10" x14ac:dyDescent="0.2">
      <c r="B154" s="2" t="s">
        <v>11</v>
      </c>
      <c r="C154" s="2" t="s">
        <v>11</v>
      </c>
      <c r="D154" s="3" t="s">
        <v>12</v>
      </c>
      <c r="E154" s="3" t="s">
        <v>12</v>
      </c>
      <c r="G154" s="45"/>
      <c r="H154" s="46" t="s">
        <v>80</v>
      </c>
      <c r="I154" s="46" t="s">
        <v>44</v>
      </c>
      <c r="J154" s="45" t="s">
        <v>81</v>
      </c>
    </row>
    <row r="155" spans="1:10" x14ac:dyDescent="0.2">
      <c r="B155" s="2" t="s">
        <v>13</v>
      </c>
      <c r="C155" s="2" t="s">
        <v>50</v>
      </c>
      <c r="D155" s="2" t="s">
        <v>13</v>
      </c>
      <c r="E155" s="2" t="s">
        <v>51</v>
      </c>
      <c r="G155" s="45" t="s">
        <v>2</v>
      </c>
      <c r="H155" s="16">
        <v>0.96303000000000005</v>
      </c>
      <c r="I155" s="16">
        <v>3</v>
      </c>
      <c r="J155" s="47">
        <v>0.81020000000000003</v>
      </c>
    </row>
    <row r="156" spans="1:10" x14ac:dyDescent="0.2">
      <c r="A156" s="2" t="s">
        <v>3</v>
      </c>
      <c r="B156" s="2">
        <v>23</v>
      </c>
      <c r="C156" s="2">
        <v>23</v>
      </c>
      <c r="D156" s="2">
        <v>21</v>
      </c>
      <c r="E156" s="2">
        <v>21</v>
      </c>
      <c r="G156" s="45" t="s">
        <v>7</v>
      </c>
      <c r="H156" s="16">
        <v>0.38212000000000002</v>
      </c>
      <c r="I156" s="16">
        <v>3</v>
      </c>
      <c r="J156" s="47">
        <v>0.94389999999999996</v>
      </c>
    </row>
    <row r="157" spans="1:10" x14ac:dyDescent="0.2">
      <c r="A157" s="2" t="s">
        <v>2</v>
      </c>
      <c r="B157" s="2">
        <v>16</v>
      </c>
      <c r="C157" s="2">
        <v>13</v>
      </c>
      <c r="D157" s="2">
        <v>14</v>
      </c>
      <c r="E157" s="2">
        <v>13</v>
      </c>
      <c r="G157" s="45" t="s">
        <v>8</v>
      </c>
      <c r="H157" s="16">
        <v>0.74604000000000004</v>
      </c>
      <c r="I157" s="16">
        <v>3</v>
      </c>
      <c r="J157" s="47">
        <v>0.86229999999999996</v>
      </c>
    </row>
    <row r="158" spans="1:10" x14ac:dyDescent="0.2">
      <c r="A158" s="2" t="s">
        <v>7</v>
      </c>
      <c r="B158" s="2">
        <v>12</v>
      </c>
      <c r="C158" s="2">
        <v>11</v>
      </c>
      <c r="D158" s="2">
        <v>10</v>
      </c>
      <c r="E158" s="2">
        <v>9</v>
      </c>
      <c r="G158" s="45" t="s">
        <v>8</v>
      </c>
      <c r="H158" s="16">
        <v>0.58191999999999999</v>
      </c>
      <c r="I158" s="16">
        <v>3</v>
      </c>
      <c r="J158" s="47">
        <v>0.90059999999999996</v>
      </c>
    </row>
    <row r="159" spans="1:10" x14ac:dyDescent="0.2">
      <c r="A159" s="2" t="s">
        <v>8</v>
      </c>
      <c r="B159" s="2">
        <v>14</v>
      </c>
      <c r="C159" s="2">
        <v>12</v>
      </c>
      <c r="D159" s="2">
        <v>13</v>
      </c>
      <c r="E159" s="2">
        <v>11</v>
      </c>
    </row>
    <row r="160" spans="1:10" x14ac:dyDescent="0.2">
      <c r="A160" s="2" t="s">
        <v>14</v>
      </c>
      <c r="B160" s="2">
        <v>15</v>
      </c>
      <c r="C160" s="2">
        <v>13</v>
      </c>
      <c r="D160" s="2">
        <v>14</v>
      </c>
      <c r="E160" s="2">
        <v>13</v>
      </c>
    </row>
    <row r="162" spans="1:10" x14ac:dyDescent="0.2">
      <c r="A162" s="2" t="s">
        <v>79</v>
      </c>
    </row>
    <row r="163" spans="1:10" x14ac:dyDescent="0.2">
      <c r="A163" s="2" t="s">
        <v>2</v>
      </c>
      <c r="B163" s="2">
        <v>69.565217391304344</v>
      </c>
      <c r="C163" s="2">
        <v>56.521739130434781</v>
      </c>
      <c r="D163" s="2">
        <v>66.666666666666657</v>
      </c>
      <c r="E163" s="2">
        <v>61.904761904761905</v>
      </c>
    </row>
    <row r="164" spans="1:10" x14ac:dyDescent="0.2">
      <c r="A164" s="2" t="s">
        <v>7</v>
      </c>
      <c r="B164" s="2">
        <v>52.173913043478258</v>
      </c>
      <c r="C164" s="2">
        <v>47.826086956521742</v>
      </c>
      <c r="D164" s="2">
        <v>47.619047619047613</v>
      </c>
      <c r="E164" s="2">
        <v>42.857142857142854</v>
      </c>
    </row>
    <row r="165" spans="1:10" x14ac:dyDescent="0.2">
      <c r="A165" s="2" t="s">
        <v>8</v>
      </c>
      <c r="B165" s="2">
        <v>60.869565217391312</v>
      </c>
      <c r="C165" s="2">
        <v>52.173913043478258</v>
      </c>
      <c r="D165" s="2">
        <v>61.904761904761905</v>
      </c>
      <c r="E165" s="2">
        <v>52.380952380952387</v>
      </c>
    </row>
    <row r="166" spans="1:10" x14ac:dyDescent="0.2">
      <c r="A166" s="2" t="s">
        <v>14</v>
      </c>
      <c r="B166" s="2">
        <v>65.217391304347828</v>
      </c>
      <c r="C166" s="2">
        <v>56.521739130434781</v>
      </c>
      <c r="D166" s="2">
        <v>66.666666666666657</v>
      </c>
      <c r="E166" s="2">
        <v>61.904761904761905</v>
      </c>
    </row>
    <row r="172" spans="1:10" x14ac:dyDescent="0.2">
      <c r="A172" s="68" t="s">
        <v>42</v>
      </c>
      <c r="B172" s="68"/>
      <c r="C172" s="68"/>
      <c r="D172" s="68"/>
      <c r="E172" s="68"/>
    </row>
    <row r="173" spans="1:10" x14ac:dyDescent="0.2">
      <c r="A173" s="72" t="s">
        <v>36</v>
      </c>
      <c r="B173" s="72"/>
      <c r="C173" s="72"/>
      <c r="D173" s="72"/>
      <c r="E173" s="72"/>
      <c r="G173" s="57" t="s">
        <v>83</v>
      </c>
      <c r="H173" s="57"/>
      <c r="I173" s="57"/>
      <c r="J173" s="57"/>
    </row>
    <row r="174" spans="1:10" x14ac:dyDescent="0.2">
      <c r="B174" s="2" t="s">
        <v>11</v>
      </c>
      <c r="C174" s="2" t="s">
        <v>11</v>
      </c>
      <c r="D174" s="3" t="s">
        <v>12</v>
      </c>
      <c r="E174" s="3" t="s">
        <v>12</v>
      </c>
      <c r="G174" s="45"/>
      <c r="H174" s="46" t="s">
        <v>80</v>
      </c>
      <c r="I174" s="46" t="s">
        <v>44</v>
      </c>
      <c r="J174" s="45" t="s">
        <v>81</v>
      </c>
    </row>
    <row r="175" spans="1:10" x14ac:dyDescent="0.2">
      <c r="A175" s="2" t="s">
        <v>2</v>
      </c>
      <c r="B175" s="2" t="s">
        <v>13</v>
      </c>
      <c r="C175" s="2" t="s">
        <v>50</v>
      </c>
      <c r="D175" s="2" t="s">
        <v>13</v>
      </c>
      <c r="E175" s="2" t="s">
        <v>51</v>
      </c>
      <c r="G175" s="45" t="s">
        <v>2</v>
      </c>
      <c r="H175" s="16">
        <v>0.91544999999999999</v>
      </c>
      <c r="I175" s="16">
        <v>3</v>
      </c>
      <c r="J175" s="47">
        <v>0.82169999999999999</v>
      </c>
    </row>
    <row r="176" spans="1:10" x14ac:dyDescent="0.2">
      <c r="A176" s="2" t="s">
        <v>37</v>
      </c>
      <c r="B176" s="2">
        <v>40</v>
      </c>
      <c r="C176" s="2">
        <v>40</v>
      </c>
      <c r="D176" s="2">
        <v>40</v>
      </c>
      <c r="E176" s="2">
        <v>40</v>
      </c>
      <c r="G176" s="45" t="s">
        <v>7</v>
      </c>
      <c r="H176" s="16">
        <v>3.5293999999999999</v>
      </c>
      <c r="I176" s="16">
        <v>3</v>
      </c>
      <c r="J176" s="47">
        <v>0.317</v>
      </c>
    </row>
    <row r="177" spans="1:5" x14ac:dyDescent="0.2">
      <c r="A177" s="2" t="s">
        <v>38</v>
      </c>
      <c r="B177" s="2">
        <v>29</v>
      </c>
      <c r="C177" s="2">
        <v>29</v>
      </c>
      <c r="D177" s="2">
        <v>32</v>
      </c>
      <c r="E177" s="2">
        <v>31</v>
      </c>
    </row>
    <row r="178" spans="1:5" x14ac:dyDescent="0.2">
      <c r="A178" s="2" t="s">
        <v>39</v>
      </c>
      <c r="B178" s="2">
        <f>B177*100/B176</f>
        <v>72.5</v>
      </c>
      <c r="C178" s="2">
        <f t="shared" ref="C178:E178" si="21">C177*100/C176</f>
        <v>72.5</v>
      </c>
      <c r="D178" s="2">
        <f t="shared" si="21"/>
        <v>80</v>
      </c>
      <c r="E178" s="2">
        <f t="shared" si="21"/>
        <v>77.5</v>
      </c>
    </row>
    <row r="181" spans="1:5" x14ac:dyDescent="0.2">
      <c r="B181" s="2" t="s">
        <v>11</v>
      </c>
      <c r="C181" s="2" t="s">
        <v>11</v>
      </c>
      <c r="D181" s="3" t="s">
        <v>12</v>
      </c>
      <c r="E181" s="3" t="s">
        <v>12</v>
      </c>
    </row>
    <row r="182" spans="1:5" x14ac:dyDescent="0.2">
      <c r="A182" s="2" t="s">
        <v>7</v>
      </c>
      <c r="B182" s="2" t="s">
        <v>13</v>
      </c>
      <c r="C182" s="2" t="s">
        <v>50</v>
      </c>
      <c r="D182" s="2" t="s">
        <v>13</v>
      </c>
      <c r="E182" s="2" t="s">
        <v>51</v>
      </c>
    </row>
    <row r="183" spans="1:5" x14ac:dyDescent="0.2">
      <c r="A183" s="2" t="s">
        <v>37</v>
      </c>
      <c r="B183" s="2">
        <v>40</v>
      </c>
      <c r="C183" s="2">
        <v>40</v>
      </c>
      <c r="D183" s="2">
        <v>40</v>
      </c>
      <c r="E183" s="2">
        <v>40</v>
      </c>
    </row>
    <row r="184" spans="1:5" x14ac:dyDescent="0.2">
      <c r="A184" s="2" t="s">
        <v>38</v>
      </c>
      <c r="B184" s="2">
        <v>36</v>
      </c>
      <c r="C184" s="2">
        <v>33</v>
      </c>
      <c r="D184" s="2">
        <v>36</v>
      </c>
      <c r="E184" s="2">
        <v>31</v>
      </c>
    </row>
    <row r="185" spans="1:5" x14ac:dyDescent="0.2">
      <c r="A185" s="2" t="s">
        <v>39</v>
      </c>
      <c r="B185" s="2">
        <f>B184*100/B183</f>
        <v>90</v>
      </c>
      <c r="C185" s="2">
        <f t="shared" ref="C185:E185" si="22">C184*100/C183</f>
        <v>82.5</v>
      </c>
      <c r="D185" s="2">
        <f t="shared" si="22"/>
        <v>90</v>
      </c>
      <c r="E185" s="2">
        <f t="shared" si="22"/>
        <v>77.5</v>
      </c>
    </row>
    <row r="193" spans="2:13" x14ac:dyDescent="0.2">
      <c r="B193" s="6"/>
      <c r="C193" s="6"/>
      <c r="D193" s="6"/>
      <c r="E193" s="6"/>
    </row>
    <row r="198" spans="2:13" x14ac:dyDescent="0.2">
      <c r="L198" s="12"/>
      <c r="M198" s="12"/>
    </row>
    <row r="199" spans="2:13" x14ac:dyDescent="0.2">
      <c r="L199" s="12"/>
      <c r="M199" s="12"/>
    </row>
    <row r="200" spans="2:13" x14ac:dyDescent="0.2">
      <c r="I200" s="12"/>
      <c r="J200" s="12"/>
      <c r="K200" s="12"/>
      <c r="L200" s="12"/>
    </row>
    <row r="201" spans="2:13" x14ac:dyDescent="0.2">
      <c r="I201" s="12"/>
      <c r="J201" s="12"/>
      <c r="K201" s="12"/>
      <c r="L201" s="12"/>
    </row>
    <row r="202" spans="2:13" x14ac:dyDescent="0.2">
      <c r="I202" s="12"/>
      <c r="J202" s="12"/>
      <c r="K202" s="12"/>
      <c r="L202" s="12"/>
    </row>
    <row r="203" spans="2:13" x14ac:dyDescent="0.2">
      <c r="I203" s="12"/>
      <c r="J203" s="12"/>
      <c r="K203" s="12"/>
      <c r="L203" s="12"/>
    </row>
  </sheetData>
  <mergeCells count="48">
    <mergeCell ref="A172:E172"/>
    <mergeCell ref="A153:E153"/>
    <mergeCell ref="A173:E173"/>
    <mergeCell ref="G173:J173"/>
    <mergeCell ref="S44:S45"/>
    <mergeCell ref="S52:AA52"/>
    <mergeCell ref="S53:S55"/>
    <mergeCell ref="T53:W53"/>
    <mergeCell ref="X53:AA53"/>
    <mergeCell ref="Z54:AA54"/>
    <mergeCell ref="F138:F140"/>
    <mergeCell ref="G153:J153"/>
    <mergeCell ref="F134:K134"/>
    <mergeCell ref="A152:E152"/>
    <mergeCell ref="F113:I113"/>
    <mergeCell ref="G114:H114"/>
    <mergeCell ref="Y2:AD2"/>
    <mergeCell ref="A41:E41"/>
    <mergeCell ref="X41:AB41"/>
    <mergeCell ref="M2:Q2"/>
    <mergeCell ref="S2:W2"/>
    <mergeCell ref="G41:K41"/>
    <mergeCell ref="M41:Q41"/>
    <mergeCell ref="A1:W1"/>
    <mergeCell ref="A110:D110"/>
    <mergeCell ref="A111:D111"/>
    <mergeCell ref="B60:E60"/>
    <mergeCell ref="A59:E59"/>
    <mergeCell ref="G85:L85"/>
    <mergeCell ref="G62:J62"/>
    <mergeCell ref="A84:E84"/>
    <mergeCell ref="B85:E85"/>
    <mergeCell ref="A2:E2"/>
    <mergeCell ref="G2:K2"/>
    <mergeCell ref="S43:W43"/>
    <mergeCell ref="A40:Q40"/>
    <mergeCell ref="T44:T45"/>
    <mergeCell ref="G121:H121"/>
    <mergeCell ref="G128:H128"/>
    <mergeCell ref="Z43:AC43"/>
    <mergeCell ref="S40:AB40"/>
    <mergeCell ref="T54:T55"/>
    <mergeCell ref="U54:U55"/>
    <mergeCell ref="V54:W54"/>
    <mergeCell ref="X54:X55"/>
    <mergeCell ref="Y54:Y55"/>
    <mergeCell ref="U44:U45"/>
    <mergeCell ref="V44:W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2019-08-15T15:04:38Z</dcterms:created>
  <dcterms:modified xsi:type="dcterms:W3CDTF">2019-12-07T16:30:29Z</dcterms:modified>
</cp:coreProperties>
</file>