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621"/>
  <workbookPr autoCompressPictures="0"/>
  <bookViews>
    <workbookView xWindow="-35520" yWindow="0" windowWidth="35520" windowHeight="17940"/>
  </bookViews>
  <sheets>
    <sheet name="Fig5" sheetId="2" r:id="rId1"/>
  </sheets>
  <definedNames>
    <definedName name="_xlnm.Print_Area" localSheetId="0">'Fig5'!$A$1:$AH$142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7" i="2" l="1"/>
  <c r="G138" i="2"/>
  <c r="G136" i="2"/>
  <c r="F137" i="2"/>
  <c r="F138" i="2"/>
  <c r="F136" i="2"/>
  <c r="C137" i="2"/>
  <c r="C138" i="2"/>
  <c r="C136" i="2"/>
  <c r="B137" i="2"/>
  <c r="B138" i="2"/>
  <c r="B136" i="2"/>
  <c r="C57" i="2"/>
  <c r="B57" i="2"/>
  <c r="E57" i="2"/>
  <c r="G85" i="2"/>
  <c r="G86" i="2"/>
  <c r="C64" i="2"/>
  <c r="F64" i="2"/>
  <c r="C58" i="2"/>
  <c r="F58" i="2"/>
  <c r="C59" i="2"/>
  <c r="F59" i="2"/>
  <c r="C60" i="2"/>
  <c r="F60" i="2"/>
  <c r="C61" i="2"/>
  <c r="F61" i="2"/>
  <c r="C62" i="2"/>
  <c r="F62" i="2"/>
  <c r="C63" i="2"/>
  <c r="F63" i="2"/>
  <c r="B58" i="2"/>
  <c r="E58" i="2"/>
  <c r="B59" i="2"/>
  <c r="E59" i="2"/>
  <c r="B60" i="2"/>
  <c r="E60" i="2"/>
  <c r="B61" i="2"/>
  <c r="E61" i="2"/>
  <c r="B62" i="2"/>
  <c r="E62" i="2"/>
  <c r="B63" i="2"/>
  <c r="E63" i="2"/>
  <c r="B64" i="2"/>
  <c r="E64" i="2"/>
  <c r="B65" i="2"/>
  <c r="E65" i="2"/>
  <c r="I49" i="2"/>
  <c r="I50" i="2"/>
  <c r="H49" i="2"/>
  <c r="H50" i="2"/>
  <c r="G49" i="2"/>
  <c r="G50" i="2"/>
  <c r="F49" i="2"/>
  <c r="F50" i="2"/>
  <c r="E49" i="2"/>
  <c r="E50" i="2"/>
  <c r="D49" i="2"/>
  <c r="D50" i="2"/>
  <c r="C49" i="2"/>
  <c r="C50" i="2"/>
  <c r="B49" i="2"/>
  <c r="B50" i="2"/>
  <c r="I48" i="2"/>
  <c r="H48" i="2"/>
  <c r="G48" i="2"/>
  <c r="F48" i="2"/>
  <c r="E48" i="2"/>
  <c r="D48" i="2"/>
  <c r="C48" i="2"/>
  <c r="B48" i="2"/>
  <c r="I85" i="2"/>
  <c r="I86" i="2"/>
  <c r="H85" i="2"/>
  <c r="H86" i="2"/>
  <c r="F85" i="2"/>
  <c r="F86" i="2"/>
  <c r="E85" i="2"/>
  <c r="E86" i="2"/>
  <c r="D85" i="2"/>
  <c r="D86" i="2"/>
  <c r="C85" i="2"/>
  <c r="C86" i="2"/>
  <c r="B85" i="2"/>
  <c r="B86" i="2"/>
  <c r="I84" i="2"/>
  <c r="H84" i="2"/>
  <c r="G84" i="2"/>
  <c r="F84" i="2"/>
  <c r="E84" i="2"/>
  <c r="D84" i="2"/>
  <c r="C84" i="2"/>
  <c r="B84" i="2"/>
  <c r="G112" i="2"/>
  <c r="G113" i="2"/>
  <c r="G111" i="2"/>
  <c r="F112" i="2"/>
  <c r="F113" i="2"/>
  <c r="F111" i="2"/>
  <c r="C112" i="2"/>
  <c r="C113" i="2"/>
  <c r="C111" i="2"/>
  <c r="B112" i="2"/>
  <c r="B113" i="2"/>
  <c r="B111" i="2"/>
  <c r="G20" i="2"/>
  <c r="G21" i="2"/>
  <c r="F20" i="2"/>
  <c r="F21" i="2"/>
  <c r="G19" i="2"/>
  <c r="F19" i="2"/>
  <c r="C20" i="2"/>
  <c r="C21" i="2"/>
  <c r="B20" i="2"/>
  <c r="B21" i="2"/>
  <c r="C19" i="2"/>
  <c r="B19" i="2"/>
  <c r="B68" i="2"/>
  <c r="B69" i="2"/>
  <c r="C67" i="2"/>
  <c r="F57" i="2"/>
  <c r="C68" i="2"/>
  <c r="C69" i="2"/>
  <c r="B67" i="2"/>
  <c r="E68" i="2"/>
  <c r="E69" i="2"/>
  <c r="E67" i="2"/>
  <c r="F67" i="2"/>
  <c r="F68" i="2"/>
  <c r="F69" i="2"/>
  <c r="K20" i="2"/>
  <c r="K21" i="2"/>
  <c r="J20" i="2"/>
  <c r="J21" i="2"/>
  <c r="K19" i="2"/>
  <c r="J19" i="2"/>
</calcChain>
</file>

<file path=xl/sharedStrings.xml><?xml version="1.0" encoding="utf-8"?>
<sst xmlns="http://schemas.openxmlformats.org/spreadsheetml/2006/main" count="269" uniqueCount="65">
  <si>
    <t>Animal 1</t>
  </si>
  <si>
    <t>Animal 2</t>
  </si>
  <si>
    <t>Animal 3</t>
  </si>
  <si>
    <t>Moy</t>
  </si>
  <si>
    <t>Animal 4</t>
  </si>
  <si>
    <t>Ecart type</t>
  </si>
  <si>
    <t>SEM</t>
  </si>
  <si>
    <t>WT n=2</t>
  </si>
  <si>
    <t>CC1</t>
  </si>
  <si>
    <t>Animal 5</t>
  </si>
  <si>
    <t>Mutant n=5</t>
  </si>
  <si>
    <t>WT n=3</t>
  </si>
  <si>
    <t>WT n=4</t>
  </si>
  <si>
    <t>Lezion size</t>
  </si>
  <si>
    <t>4dpi</t>
  </si>
  <si>
    <t>WT and Mutant Mice post Lesion - Time Course - (peri lesional CC analysis)</t>
  </si>
  <si>
    <t>8dpi</t>
  </si>
  <si>
    <t>14dpi</t>
  </si>
  <si>
    <t>Animal 6</t>
  </si>
  <si>
    <t xml:space="preserve">Proliferating cells </t>
  </si>
  <si>
    <t>WT n=5</t>
  </si>
  <si>
    <t>Mutant n=6</t>
  </si>
  <si>
    <t>Mutant n=4</t>
  </si>
  <si>
    <t>Olig2 density</t>
  </si>
  <si>
    <t>CC1 density</t>
  </si>
  <si>
    <t>CTL</t>
  </si>
  <si>
    <t>%</t>
  </si>
  <si>
    <t>WT</t>
  </si>
  <si>
    <t>mean</t>
  </si>
  <si>
    <t>N</t>
  </si>
  <si>
    <t>Mutant</t>
  </si>
  <si>
    <t>Density</t>
  </si>
  <si>
    <t>Lesion size</t>
  </si>
  <si>
    <t>Proliferating cells</t>
  </si>
  <si>
    <t>Decrease of Olig2</t>
  </si>
  <si>
    <t xml:space="preserve">Olig2 </t>
  </si>
  <si>
    <t>Olig2 Decrease</t>
  </si>
  <si>
    <t>Lezion size WT vs Mut 8dpi</t>
  </si>
  <si>
    <t>Decrease of Olig2 Ctl vs 4dpi for WT mice</t>
  </si>
  <si>
    <t>Decrease of Olig2 Ctl vs 4dpi for Mutant mice</t>
  </si>
  <si>
    <t>Animal 7</t>
  </si>
  <si>
    <t>Animal 8</t>
  </si>
  <si>
    <t>Animal 9</t>
  </si>
  <si>
    <t>WT n=8</t>
  </si>
  <si>
    <t>Mutant n=9</t>
  </si>
  <si>
    <t>Animal 10</t>
  </si>
  <si>
    <t>Animal 11</t>
  </si>
  <si>
    <t>Animal 12</t>
  </si>
  <si>
    <t>WT n=9</t>
  </si>
  <si>
    <t>Mutant n=12</t>
  </si>
  <si>
    <t>Animal 13</t>
  </si>
  <si>
    <t>Animal 14</t>
  </si>
  <si>
    <t>Animal 15</t>
  </si>
  <si>
    <t>Animal 16</t>
  </si>
  <si>
    <t>Mutant n=8</t>
  </si>
  <si>
    <t>WT n=12</t>
  </si>
  <si>
    <t>Mutant n=16</t>
  </si>
  <si>
    <t>Proliferating OPCs</t>
  </si>
  <si>
    <t>WT n=6</t>
  </si>
  <si>
    <t>Mutant n=7</t>
  </si>
  <si>
    <t>Mutant n=13</t>
  </si>
  <si>
    <t>WT n=11</t>
  </si>
  <si>
    <t>Proliferating cells WT vs Mut 8dpi</t>
  </si>
  <si>
    <t>Proliferating OPCs WT vs Mut 8dpi</t>
  </si>
  <si>
    <r>
      <t xml:space="preserve">Figure </t>
    </r>
    <r>
      <rPr>
        <b/>
        <sz val="22"/>
        <color indexed="10"/>
        <rFont val="Calibri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</si>
</sst>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€_-;\-* #,##0.00\ _€_-;_-* &quot;-&quot;??\ _€_-;_-@_-"/>
    <numFmt numFmtId="165" formatCode="0.0000"/>
    <numFmt numFmtId="166" formatCode="0.000"/>
    <numFmt numFmtId="167" formatCode="0.0"/>
    <numFmt numFmtId="168" formatCode="_-* #,##0.0\ _€_-;\-* #,##0.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Verdana"/>
    </font>
    <font>
      <sz val="16"/>
      <color theme="1"/>
      <name val="Calibri"/>
    </font>
    <font>
      <sz val="12"/>
      <color theme="1"/>
      <name val="Calibri"/>
    </font>
    <font>
      <b/>
      <sz val="22"/>
      <color rgb="FFFF0000"/>
      <name val="Calibri"/>
    </font>
    <font>
      <b/>
      <sz val="22"/>
      <color indexed="10"/>
      <name val="Calibri"/>
    </font>
    <font>
      <sz val="22"/>
      <color theme="1"/>
      <name val="Calibri"/>
    </font>
    <font>
      <b/>
      <sz val="22"/>
      <color rgb="FF0070C0"/>
      <name val="Calibri"/>
    </font>
    <font>
      <b/>
      <sz val="22"/>
      <color rgb="FF00B0F0"/>
      <name val="Calibri"/>
    </font>
    <font>
      <b/>
      <sz val="22"/>
      <color rgb="FF002060"/>
      <name val="Calibri"/>
    </font>
    <font>
      <b/>
      <sz val="22"/>
      <color theme="1"/>
      <name val="Calibri"/>
    </font>
    <font>
      <sz val="22"/>
      <name val="Calibri"/>
    </font>
    <font>
      <sz val="22"/>
      <color rgb="FFFF0000"/>
      <name val="Calibri"/>
    </font>
    <font>
      <b/>
      <sz val="22"/>
      <color theme="8" tint="-0.499984740745262"/>
      <name val="Calibri"/>
    </font>
    <font>
      <b/>
      <sz val="22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9" fillId="0" borderId="1" xfId="0" applyFont="1" applyBorder="1"/>
    <xf numFmtId="165" fontId="9" fillId="0" borderId="1" xfId="0" applyNumberFormat="1" applyFont="1" applyBorder="1" applyAlignment="1">
      <alignment horizontal="center"/>
    </xf>
    <xf numFmtId="0" fontId="9" fillId="0" borderId="3" xfId="0" applyFont="1" applyBorder="1"/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165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Border="1"/>
    <xf numFmtId="0" fontId="9" fillId="0" borderId="0" xfId="0" applyFont="1" applyBorder="1"/>
    <xf numFmtId="0" fontId="15" fillId="0" borderId="1" xfId="0" applyFont="1" applyBorder="1"/>
    <xf numFmtId="165" fontId="15" fillId="0" borderId="1" xfId="0" applyNumberFormat="1" applyFont="1" applyBorder="1" applyAlignment="1">
      <alignment horizontal="center"/>
    </xf>
    <xf numFmtId="0" fontId="9" fillId="2" borderId="0" xfId="0" applyFont="1" applyFill="1"/>
    <xf numFmtId="0" fontId="12" fillId="0" borderId="0" xfId="0" applyFont="1" applyBorder="1"/>
    <xf numFmtId="0" fontId="13" fillId="0" borderId="3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10" fillId="0" borderId="0" xfId="0" applyFont="1" applyFill="1" applyBorder="1"/>
    <xf numFmtId="0" fontId="13" fillId="0" borderId="3" xfId="0" applyFont="1" applyBorder="1"/>
    <xf numFmtId="166" fontId="9" fillId="0" borderId="1" xfId="0" applyNumberFormat="1" applyFont="1" applyBorder="1"/>
    <xf numFmtId="166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166" fontId="15" fillId="0" borderId="1" xfId="0" applyNumberFormat="1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67" fontId="9" fillId="0" borderId="1" xfId="0" applyNumberFormat="1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168" fontId="9" fillId="0" borderId="1" xfId="0" applyNumberFormat="1" applyFont="1" applyBorder="1" applyAlignment="1">
      <alignment horizontal="center"/>
    </xf>
    <xf numFmtId="167" fontId="9" fillId="0" borderId="0" xfId="0" applyNumberFormat="1" applyFont="1" applyBorder="1" applyAlignment="1">
      <alignment horizontal="center"/>
    </xf>
    <xf numFmtId="167" fontId="15" fillId="0" borderId="1" xfId="0" applyNumberFormat="1" applyFont="1" applyBorder="1" applyAlignment="1">
      <alignment horizontal="center"/>
    </xf>
    <xf numFmtId="168" fontId="15" fillId="0" borderId="1" xfId="1" applyNumberFormat="1" applyFont="1" applyBorder="1" applyAlignment="1">
      <alignment horizontal="center"/>
    </xf>
    <xf numFmtId="168" fontId="9" fillId="0" borderId="1" xfId="1" applyNumberFormat="1" applyFont="1" applyBorder="1" applyAlignment="1">
      <alignment horizontal="center"/>
    </xf>
    <xf numFmtId="0" fontId="16" fillId="0" borderId="0" xfId="0" applyFont="1" applyBorder="1"/>
    <xf numFmtId="0" fontId="14" fillId="0" borderId="0" xfId="0" applyFont="1" applyBorder="1"/>
    <xf numFmtId="0" fontId="10" fillId="0" borderId="0" xfId="0" applyFont="1" applyBorder="1"/>
    <xf numFmtId="0" fontId="17" fillId="0" borderId="1" xfId="0" applyFont="1" applyBorder="1" applyAlignment="1">
      <alignment horizontal="center"/>
    </xf>
    <xf numFmtId="0" fontId="14" fillId="0" borderId="1" xfId="0" applyFont="1" applyBorder="1"/>
    <xf numFmtId="2" fontId="14" fillId="0" borderId="1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67" fontId="14" fillId="0" borderId="1" xfId="0" applyNumberFormat="1" applyFont="1" applyBorder="1" applyAlignment="1">
      <alignment horizontal="center"/>
    </xf>
    <xf numFmtId="168" fontId="14" fillId="0" borderId="1" xfId="0" applyNumberFormat="1" applyFont="1" applyBorder="1" applyAlignment="1">
      <alignment horizontal="center"/>
    </xf>
    <xf numFmtId="167" fontId="14" fillId="0" borderId="0" xfId="0" applyNumberFormat="1" applyFont="1" applyBorder="1" applyAlignment="1">
      <alignment horizontal="center"/>
    </xf>
    <xf numFmtId="0" fontId="14" fillId="0" borderId="0" xfId="0" applyFont="1"/>
    <xf numFmtId="167" fontId="14" fillId="0" borderId="0" xfId="0" applyNumberFormat="1" applyFont="1"/>
    <xf numFmtId="168" fontId="15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6">
    <cellStyle name="Lien hypertexte" xfId="2" builtinId="8" hidden="1"/>
    <cellStyle name="Lien hypertexte" xfId="4" builtinId="8" hidden="1"/>
    <cellStyle name="Lien hypertexte visité" xfId="3" builtinId="9" hidden="1"/>
    <cellStyle name="Lien hypertexte visité" xfId="5" builtinId="9" hidden="1"/>
    <cellStyle name="Milliers" xfId="1" builtinId="3"/>
    <cellStyle name="Normal" xfId="0" builtinId="0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50801</xdr:colOff>
      <xdr:row>90</xdr:row>
      <xdr:rowOff>67733</xdr:rowOff>
    </xdr:from>
    <xdr:to>
      <xdr:col>32</xdr:col>
      <xdr:colOff>558800</xdr:colOff>
      <xdr:row>107</xdr:row>
      <xdr:rowOff>78329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971" t="8475" r="51557" b="60672"/>
        <a:stretch/>
      </xdr:blipFill>
      <xdr:spPr>
        <a:xfrm>
          <a:off x="17983201" y="32071733"/>
          <a:ext cx="13969999" cy="6055796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4</xdr:row>
      <xdr:rowOff>47001</xdr:rowOff>
    </xdr:from>
    <xdr:to>
      <xdr:col>33</xdr:col>
      <xdr:colOff>391098</xdr:colOff>
      <xdr:row>18</xdr:row>
      <xdr:rowOff>203201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972" t="8599" r="51780" b="60577"/>
        <a:stretch/>
      </xdr:blipFill>
      <xdr:spPr>
        <a:xfrm>
          <a:off x="20929600" y="1469401"/>
          <a:ext cx="11668698" cy="5134600"/>
        </a:xfrm>
        <a:prstGeom prst="rect">
          <a:avLst/>
        </a:prstGeom>
      </xdr:spPr>
    </xdr:pic>
    <xdr:clientData/>
  </xdr:twoCellAnchor>
  <xdr:twoCellAnchor editAs="oneCell">
    <xdr:from>
      <xdr:col>15</xdr:col>
      <xdr:colOff>55073</xdr:colOff>
      <xdr:row>53</xdr:row>
      <xdr:rowOff>169333</xdr:rowOff>
    </xdr:from>
    <xdr:to>
      <xdr:col>23</xdr:col>
      <xdr:colOff>253007</xdr:colOff>
      <xdr:row>62</xdr:row>
      <xdr:rowOff>244678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120" t="8608" r="51928" b="60540"/>
        <a:stretch/>
      </xdr:blipFill>
      <xdr:spPr>
        <a:xfrm>
          <a:off x="14770140" y="13631333"/>
          <a:ext cx="7513134" cy="3275745"/>
        </a:xfrm>
        <a:prstGeom prst="rect">
          <a:avLst/>
        </a:prstGeom>
      </xdr:spPr>
    </xdr:pic>
    <xdr:clientData/>
  </xdr:twoCellAnchor>
  <xdr:twoCellAnchor editAs="oneCell">
    <xdr:from>
      <xdr:col>24</xdr:col>
      <xdr:colOff>156633</xdr:colOff>
      <xdr:row>53</xdr:row>
      <xdr:rowOff>111881</xdr:rowOff>
    </xdr:from>
    <xdr:to>
      <xdr:col>33</xdr:col>
      <xdr:colOff>571883</xdr:colOff>
      <xdr:row>62</xdr:row>
      <xdr:rowOff>321732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0120" t="8739" r="52077" b="60540"/>
        <a:stretch/>
      </xdr:blipFill>
      <xdr:spPr>
        <a:xfrm>
          <a:off x="22339300" y="13573881"/>
          <a:ext cx="7882850" cy="3410251"/>
        </a:xfrm>
        <a:prstGeom prst="rect">
          <a:avLst/>
        </a:prstGeom>
      </xdr:spPr>
    </xdr:pic>
    <xdr:clientData/>
  </xdr:twoCellAnchor>
  <xdr:twoCellAnchor editAs="oneCell">
    <xdr:from>
      <xdr:col>16</xdr:col>
      <xdr:colOff>56789</xdr:colOff>
      <xdr:row>118</xdr:row>
      <xdr:rowOff>139701</xdr:rowOff>
    </xdr:from>
    <xdr:to>
      <xdr:col>26</xdr:col>
      <xdr:colOff>40337</xdr:colOff>
      <xdr:row>128</xdr:row>
      <xdr:rowOff>304801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9897" t="8475" r="51780" b="60672"/>
        <a:stretch/>
      </xdr:blipFill>
      <xdr:spPr>
        <a:xfrm>
          <a:off x="15601589" y="30111701"/>
          <a:ext cx="8738081" cy="372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46"/>
  <sheetViews>
    <sheetView tabSelected="1" topLeftCell="K99" workbookViewId="0">
      <selection activeCell="AJ23" sqref="AJ23"/>
    </sheetView>
  </sheetViews>
  <sheetFormatPr baseColWidth="10" defaultRowHeight="14" x14ac:dyDescent="0"/>
  <cols>
    <col min="1" max="1" width="10.83203125" style="1"/>
    <col min="2" max="6" width="15.5" style="1" bestFit="1" customWidth="1"/>
    <col min="7" max="9" width="16.83203125" style="1" bestFit="1" customWidth="1"/>
    <col min="10" max="10" width="14.5" style="1" customWidth="1"/>
    <col min="11" max="11" width="9.6640625" style="1" customWidth="1"/>
    <col min="12" max="12" width="15.5" style="1" bestFit="1" customWidth="1"/>
    <col min="13" max="13" width="13.5" style="1" bestFit="1" customWidth="1"/>
    <col min="14" max="14" width="16.1640625" style="1" bestFit="1" customWidth="1"/>
    <col min="15" max="15" width="15.5" style="1" bestFit="1" customWidth="1"/>
    <col min="16" max="18" width="13.5" style="1" bestFit="1" customWidth="1"/>
    <col min="19" max="19" width="11" style="1" bestFit="1" customWidth="1"/>
    <col min="20" max="34" width="10.83203125" style="1"/>
    <col min="39" max="39" width="34.6640625" customWidth="1"/>
  </cols>
  <sheetData>
    <row r="1" spans="1:41" ht="28">
      <c r="A1" s="4" t="s">
        <v>64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6" t="s">
        <v>37</v>
      </c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3"/>
      <c r="AJ1" s="3"/>
      <c r="AK1" s="3"/>
      <c r="AL1" s="2"/>
      <c r="AM1" s="2"/>
      <c r="AN1" s="2"/>
      <c r="AO1" s="2"/>
    </row>
    <row r="2" spans="1:41" ht="28">
      <c r="A2" s="5"/>
      <c r="B2" s="7" t="s">
        <v>15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3"/>
      <c r="AJ2" s="3"/>
      <c r="AK2" s="3"/>
      <c r="AL2" s="2"/>
      <c r="AM2" s="2"/>
      <c r="AN2" s="2"/>
      <c r="AO2" s="2"/>
    </row>
    <row r="3" spans="1:41" ht="2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3"/>
      <c r="AJ3" s="3"/>
      <c r="AK3" s="3"/>
      <c r="AL3" s="2"/>
      <c r="AM3" s="2"/>
      <c r="AN3" s="2"/>
      <c r="AO3" s="2"/>
    </row>
    <row r="4" spans="1:41" ht="28">
      <c r="A4" s="8" t="s">
        <v>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3"/>
      <c r="AJ4" s="3"/>
      <c r="AK4" s="3"/>
      <c r="AL4" s="2"/>
      <c r="AM4" s="2"/>
      <c r="AN4" s="2"/>
      <c r="AO4" s="2"/>
    </row>
    <row r="5" spans="1:41" ht="28">
      <c r="A5" s="6" t="s">
        <v>14</v>
      </c>
      <c r="B5" s="9" t="s">
        <v>43</v>
      </c>
      <c r="C5" s="9" t="s">
        <v>44</v>
      </c>
      <c r="D5" s="5"/>
      <c r="E5" s="6" t="s">
        <v>16</v>
      </c>
      <c r="F5" s="9" t="s">
        <v>48</v>
      </c>
      <c r="G5" s="9" t="s">
        <v>49</v>
      </c>
      <c r="H5" s="5"/>
      <c r="I5" s="6" t="s">
        <v>17</v>
      </c>
      <c r="J5" s="10" t="s">
        <v>12</v>
      </c>
      <c r="K5" s="10" t="s">
        <v>21</v>
      </c>
      <c r="L5" s="5"/>
      <c r="M5" s="11"/>
      <c r="N5" s="60" t="s">
        <v>27</v>
      </c>
      <c r="O5" s="61"/>
      <c r="P5" s="62"/>
      <c r="Q5" s="60" t="s">
        <v>30</v>
      </c>
      <c r="R5" s="61"/>
      <c r="S5" s="62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3"/>
      <c r="AJ5" s="3"/>
      <c r="AK5" s="3"/>
      <c r="AL5" s="2"/>
      <c r="AM5" s="2"/>
      <c r="AN5" s="2"/>
      <c r="AO5" s="2"/>
    </row>
    <row r="6" spans="1:41" ht="28">
      <c r="A6" s="12" t="s">
        <v>0</v>
      </c>
      <c r="B6" s="13">
        <v>0.13420000000000001</v>
      </c>
      <c r="C6" s="13">
        <v>0.27840000000000004</v>
      </c>
      <c r="D6" s="5"/>
      <c r="E6" s="14" t="s">
        <v>0</v>
      </c>
      <c r="F6" s="15">
        <v>0.1196</v>
      </c>
      <c r="G6" s="15">
        <v>0.29260000000000003</v>
      </c>
      <c r="H6" s="5"/>
      <c r="I6" s="12" t="s">
        <v>0</v>
      </c>
      <c r="J6" s="15">
        <v>9.1799999999999993E-2</v>
      </c>
      <c r="K6" s="15">
        <v>8.4000000000000019E-2</v>
      </c>
      <c r="L6" s="5"/>
      <c r="M6" s="12" t="s">
        <v>32</v>
      </c>
      <c r="N6" s="15" t="s">
        <v>28</v>
      </c>
      <c r="O6" s="15" t="s">
        <v>6</v>
      </c>
      <c r="P6" s="15" t="s">
        <v>29</v>
      </c>
      <c r="Q6" s="15" t="s">
        <v>28</v>
      </c>
      <c r="R6" s="15" t="s">
        <v>6</v>
      </c>
      <c r="S6" s="15" t="s">
        <v>29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3"/>
      <c r="AJ6" s="3"/>
      <c r="AK6" s="3"/>
      <c r="AL6" s="2"/>
      <c r="AM6" s="2"/>
      <c r="AN6" s="2"/>
      <c r="AO6" s="2"/>
    </row>
    <row r="7" spans="1:41" ht="28">
      <c r="A7" s="12" t="s">
        <v>1</v>
      </c>
      <c r="B7" s="13">
        <v>0.1002</v>
      </c>
      <c r="C7" s="13">
        <v>9.8400000000000001E-2</v>
      </c>
      <c r="D7" s="5"/>
      <c r="E7" s="14" t="s">
        <v>1</v>
      </c>
      <c r="F7" s="15">
        <v>4.36E-2</v>
      </c>
      <c r="G7" s="15">
        <v>7.8799999999999995E-2</v>
      </c>
      <c r="H7" s="5"/>
      <c r="I7" s="12" t="s">
        <v>1</v>
      </c>
      <c r="J7" s="16">
        <v>2.6200000000000005E-2</v>
      </c>
      <c r="K7" s="15">
        <v>0</v>
      </c>
      <c r="L7" s="5"/>
      <c r="M7" s="17" t="s">
        <v>14</v>
      </c>
      <c r="N7" s="13">
        <v>0.22583883000000002</v>
      </c>
      <c r="O7" s="13">
        <v>3.6525762349557948E-2</v>
      </c>
      <c r="P7" s="11">
        <v>8</v>
      </c>
      <c r="Q7" s="13">
        <v>0.15893256888888888</v>
      </c>
      <c r="R7" s="13">
        <v>3.322936606539114E-2</v>
      </c>
      <c r="S7" s="11">
        <v>9</v>
      </c>
      <c r="T7" s="5"/>
      <c r="U7" s="5"/>
      <c r="V7" s="18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3"/>
      <c r="AJ7" s="3"/>
      <c r="AK7" s="3"/>
      <c r="AL7" s="2"/>
      <c r="AM7" s="2"/>
      <c r="AN7" s="2"/>
      <c r="AO7" s="2"/>
    </row>
    <row r="8" spans="1:41" ht="28">
      <c r="A8" s="12" t="s">
        <v>2</v>
      </c>
      <c r="B8" s="13">
        <v>0.16200000000000001</v>
      </c>
      <c r="C8" s="13">
        <v>0.18640000000000001</v>
      </c>
      <c r="D8" s="5"/>
      <c r="E8" s="14" t="s">
        <v>2</v>
      </c>
      <c r="F8" s="15">
        <v>6.6600000000000006E-2</v>
      </c>
      <c r="G8" s="15">
        <v>0.39119999999999999</v>
      </c>
      <c r="H8" s="5"/>
      <c r="I8" s="12" t="s">
        <v>2</v>
      </c>
      <c r="J8" s="16">
        <v>1.4399999999999998E-2</v>
      </c>
      <c r="K8" s="15">
        <v>2.8799999999999996E-2</v>
      </c>
      <c r="L8" s="5"/>
      <c r="M8" s="12" t="s">
        <v>16</v>
      </c>
      <c r="N8" s="13">
        <v>9.7081177697777771E-2</v>
      </c>
      <c r="O8" s="13">
        <v>2.166687211886616E-2</v>
      </c>
      <c r="P8" s="15">
        <v>9</v>
      </c>
      <c r="Q8" s="13">
        <v>0.19857650721933331</v>
      </c>
      <c r="R8" s="13">
        <v>3.1755701307818456E-2</v>
      </c>
      <c r="S8" s="15">
        <v>12</v>
      </c>
      <c r="T8" s="5"/>
      <c r="U8" s="5"/>
      <c r="V8" s="19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3"/>
      <c r="AJ8" s="3"/>
      <c r="AK8" s="3"/>
      <c r="AL8" s="2"/>
      <c r="AM8" s="2"/>
      <c r="AN8" s="2"/>
      <c r="AO8" s="2"/>
    </row>
    <row r="9" spans="1:41" ht="28">
      <c r="A9" s="12" t="s">
        <v>4</v>
      </c>
      <c r="B9" s="13">
        <v>0.16219999999999998</v>
      </c>
      <c r="C9" s="13">
        <v>4.6600000000000003E-2</v>
      </c>
      <c r="D9" s="5"/>
      <c r="E9" s="14" t="s">
        <v>4</v>
      </c>
      <c r="F9" s="15">
        <v>0.24959999999999999</v>
      </c>
      <c r="G9" s="15">
        <v>0.1502</v>
      </c>
      <c r="H9" s="5"/>
      <c r="I9" s="12" t="s">
        <v>4</v>
      </c>
      <c r="J9" s="16">
        <v>0</v>
      </c>
      <c r="K9" s="15">
        <v>1.5800000000000002E-2</v>
      </c>
      <c r="L9" s="5"/>
      <c r="M9" s="12" t="s">
        <v>17</v>
      </c>
      <c r="N9" s="13">
        <v>3.3099999999999997E-2</v>
      </c>
      <c r="O9" s="13">
        <v>2.0286695147312683E-2</v>
      </c>
      <c r="P9" s="15">
        <v>4</v>
      </c>
      <c r="Q9" s="13">
        <v>2.8433333333333338E-2</v>
      </c>
      <c r="R9" s="13">
        <v>1.2011596248810751E-2</v>
      </c>
      <c r="S9" s="15">
        <v>6</v>
      </c>
      <c r="T9" s="5"/>
      <c r="U9" s="5"/>
      <c r="V9" s="19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3"/>
      <c r="AJ9" s="3"/>
      <c r="AK9" s="3"/>
      <c r="AL9" s="2"/>
      <c r="AM9" s="2"/>
      <c r="AN9" s="2"/>
      <c r="AO9" s="2"/>
    </row>
    <row r="10" spans="1:41" ht="28">
      <c r="A10" s="12" t="s">
        <v>9</v>
      </c>
      <c r="B10" s="13">
        <v>0.21459840000000002</v>
      </c>
      <c r="C10" s="13">
        <v>0.12</v>
      </c>
      <c r="D10" s="5"/>
      <c r="E10" s="14" t="s">
        <v>9</v>
      </c>
      <c r="F10" s="15">
        <v>5.4400000000000004E-2</v>
      </c>
      <c r="G10" s="15">
        <v>0.20420000000000002</v>
      </c>
      <c r="H10" s="5"/>
      <c r="I10" s="12" t="s">
        <v>9</v>
      </c>
      <c r="J10" s="16"/>
      <c r="K10" s="15">
        <v>1.2E-2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19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3"/>
      <c r="AJ10" s="3"/>
      <c r="AK10" s="3"/>
      <c r="AL10" s="2"/>
      <c r="AM10" s="2"/>
      <c r="AN10" s="2"/>
      <c r="AO10" s="2"/>
    </row>
    <row r="11" spans="1:41" ht="28">
      <c r="A11" s="12" t="s">
        <v>18</v>
      </c>
      <c r="B11" s="13">
        <v>0.34100052000000003</v>
      </c>
      <c r="C11" s="13">
        <v>8.1281760000000008E-2</v>
      </c>
      <c r="D11" s="5"/>
      <c r="E11" s="14" t="s">
        <v>18</v>
      </c>
      <c r="F11" s="13">
        <v>0.11747660688</v>
      </c>
      <c r="G11" s="15">
        <v>0.26400000000000001</v>
      </c>
      <c r="H11" s="5"/>
      <c r="I11" s="12" t="s">
        <v>18</v>
      </c>
      <c r="J11" s="15"/>
      <c r="K11" s="15">
        <v>0.03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19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3"/>
      <c r="AJ11" s="3"/>
      <c r="AK11" s="3"/>
      <c r="AL11" s="2"/>
      <c r="AM11" s="2"/>
      <c r="AN11" s="2"/>
      <c r="AO11" s="2"/>
    </row>
    <row r="12" spans="1:41" ht="28">
      <c r="A12" s="12" t="s">
        <v>40</v>
      </c>
      <c r="B12" s="13">
        <v>0.34891872000000002</v>
      </c>
      <c r="C12" s="13">
        <v>0.16672956</v>
      </c>
      <c r="D12" s="5"/>
      <c r="E12" s="14" t="s">
        <v>40</v>
      </c>
      <c r="F12" s="13">
        <v>5.2735162559999993E-2</v>
      </c>
      <c r="G12" s="13">
        <v>0.24997479516000004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19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3"/>
      <c r="AJ12" s="3"/>
      <c r="AK12" s="3"/>
      <c r="AL12" s="2"/>
      <c r="AM12" s="2"/>
      <c r="AN12" s="2"/>
      <c r="AO12" s="2"/>
    </row>
    <row r="13" spans="1:41" ht="28">
      <c r="A13" s="12" t="s">
        <v>41</v>
      </c>
      <c r="B13" s="13">
        <v>0.34359300000000004</v>
      </c>
      <c r="C13" s="13">
        <v>0.35181287999999999</v>
      </c>
      <c r="D13" s="5"/>
      <c r="E13" s="14" t="s">
        <v>41</v>
      </c>
      <c r="F13" s="13">
        <v>5.5370048639999996E-2</v>
      </c>
      <c r="G13" s="13">
        <v>9.7387242240000005E-2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19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3"/>
      <c r="AJ13" s="3"/>
      <c r="AK13" s="3"/>
      <c r="AL13" s="2"/>
      <c r="AM13" s="2"/>
      <c r="AN13" s="2"/>
      <c r="AO13" s="2"/>
    </row>
    <row r="14" spans="1:41" ht="28">
      <c r="A14" s="12" t="s">
        <v>42</v>
      </c>
      <c r="B14" s="13"/>
      <c r="C14" s="13">
        <v>0.10076892000000001</v>
      </c>
      <c r="D14" s="5"/>
      <c r="E14" s="14" t="s">
        <v>42</v>
      </c>
      <c r="F14" s="13">
        <v>0.11434878120000003</v>
      </c>
      <c r="G14" s="13">
        <v>0.35400953460000006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18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3"/>
      <c r="AJ14" s="3"/>
      <c r="AK14" s="3"/>
      <c r="AL14" s="2"/>
      <c r="AM14" s="2"/>
      <c r="AN14" s="2"/>
      <c r="AO14" s="2"/>
    </row>
    <row r="15" spans="1:41" ht="28">
      <c r="A15" s="5"/>
      <c r="B15" s="20"/>
      <c r="C15" s="20"/>
      <c r="D15" s="5"/>
      <c r="E15" s="14" t="s">
        <v>45</v>
      </c>
      <c r="F15" s="15"/>
      <c r="G15" s="13">
        <v>0.10536533724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18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3"/>
      <c r="AJ15" s="3"/>
      <c r="AK15" s="3"/>
      <c r="AL15" s="2"/>
      <c r="AM15" s="2"/>
      <c r="AN15" s="2"/>
      <c r="AO15" s="2"/>
    </row>
    <row r="16" spans="1:41" ht="28">
      <c r="A16" s="5"/>
      <c r="B16" s="20"/>
      <c r="C16" s="20"/>
      <c r="D16" s="5"/>
      <c r="E16" s="14" t="s">
        <v>46</v>
      </c>
      <c r="F16" s="15"/>
      <c r="G16" s="13">
        <v>0.10228895203200002</v>
      </c>
      <c r="H16" s="5"/>
      <c r="I16" s="21"/>
      <c r="J16" s="22"/>
      <c r="K16" s="22"/>
      <c r="L16" s="5"/>
      <c r="M16" s="5"/>
      <c r="N16" s="5"/>
      <c r="O16" s="5"/>
      <c r="P16" s="5"/>
      <c r="Q16" s="5"/>
      <c r="R16" s="5"/>
      <c r="S16" s="5"/>
      <c r="T16" s="5"/>
      <c r="U16" s="5"/>
      <c r="V16" s="18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3"/>
      <c r="AJ16" s="3"/>
      <c r="AK16" s="3"/>
      <c r="AL16" s="2"/>
      <c r="AM16" s="2"/>
      <c r="AN16" s="2"/>
      <c r="AO16" s="2"/>
    </row>
    <row r="17" spans="1:41" ht="28">
      <c r="A17" s="5"/>
      <c r="B17" s="20"/>
      <c r="C17" s="20"/>
      <c r="D17" s="5"/>
      <c r="E17" s="14" t="s">
        <v>47</v>
      </c>
      <c r="F17" s="15"/>
      <c r="G17" s="13">
        <v>9.2892225360000011E-2</v>
      </c>
      <c r="H17" s="5"/>
      <c r="I17" s="21"/>
      <c r="J17" s="22"/>
      <c r="K17" s="22"/>
      <c r="L17" s="5"/>
      <c r="M17" s="5"/>
      <c r="N17" s="5"/>
      <c r="O17" s="5"/>
      <c r="P17" s="5"/>
      <c r="Q17" s="5"/>
      <c r="R17" s="5"/>
      <c r="S17" s="5"/>
      <c r="T17" s="5"/>
      <c r="U17" s="5"/>
      <c r="V17" s="18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3"/>
      <c r="AJ17" s="3"/>
      <c r="AK17" s="3"/>
      <c r="AL17" s="2"/>
      <c r="AM17" s="2"/>
      <c r="AN17" s="2"/>
      <c r="AO17" s="2"/>
    </row>
    <row r="18" spans="1:41" ht="28">
      <c r="A18" s="5"/>
      <c r="B18" s="20"/>
      <c r="C18" s="20"/>
      <c r="D18" s="5"/>
      <c r="E18" s="21"/>
      <c r="F18" s="22"/>
      <c r="G18" s="22"/>
      <c r="H18" s="5"/>
      <c r="I18" s="21"/>
      <c r="J18" s="22"/>
      <c r="K18" s="22"/>
      <c r="L18" s="5"/>
      <c r="M18" s="5"/>
      <c r="N18" s="5"/>
      <c r="O18" s="5"/>
      <c r="P18" s="5"/>
      <c r="Q18" s="5"/>
      <c r="R18" s="5"/>
      <c r="S18" s="5"/>
      <c r="T18" s="5"/>
      <c r="U18" s="5"/>
      <c r="V18" s="18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3"/>
      <c r="AJ18" s="3"/>
      <c r="AK18" s="3"/>
      <c r="AL18" s="2"/>
      <c r="AM18" s="2"/>
      <c r="AN18" s="2"/>
      <c r="AO18" s="2"/>
    </row>
    <row r="19" spans="1:41" ht="28">
      <c r="A19" s="23" t="s">
        <v>3</v>
      </c>
      <c r="B19" s="24">
        <f>AVERAGE(B6:B13)</f>
        <v>0.22583883000000002</v>
      </c>
      <c r="C19" s="24">
        <f>AVERAGE(C6:C14)</f>
        <v>0.15893256888888888</v>
      </c>
      <c r="D19" s="5"/>
      <c r="E19" s="23" t="s">
        <v>3</v>
      </c>
      <c r="F19" s="24">
        <f>AVERAGE(F6:F14)</f>
        <v>9.7081177697777771E-2</v>
      </c>
      <c r="G19" s="24">
        <f>AVERAGE(G6:G17)</f>
        <v>0.19857650721933331</v>
      </c>
      <c r="H19" s="5"/>
      <c r="I19" s="23" t="s">
        <v>3</v>
      </c>
      <c r="J19" s="24">
        <f>AVERAGE(J6:J9)</f>
        <v>3.3099999999999997E-2</v>
      </c>
      <c r="K19" s="24">
        <f>AVERAGE(K6:K11)</f>
        <v>2.8433333333333338E-2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18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3"/>
      <c r="AJ19" s="3"/>
      <c r="AK19" s="3"/>
      <c r="AL19" s="2"/>
      <c r="AM19" s="2"/>
      <c r="AN19" s="2"/>
      <c r="AO19" s="2"/>
    </row>
    <row r="20" spans="1:41" ht="28">
      <c r="A20" s="23" t="s">
        <v>5</v>
      </c>
      <c r="B20" s="13">
        <f>STDEV(B6:B13)</f>
        <v>0.10331045698152283</v>
      </c>
      <c r="C20" s="13">
        <f>STDEV(C6:C14)</f>
        <v>9.9688098196173427E-2</v>
      </c>
      <c r="D20" s="5"/>
      <c r="E20" s="23" t="s">
        <v>5</v>
      </c>
      <c r="F20" s="13">
        <f>STDEV(F6:F14)</f>
        <v>6.5000616356598484E-2</v>
      </c>
      <c r="G20" s="13">
        <f>STDEV(G6:G17)</f>
        <v>0.110004976190246</v>
      </c>
      <c r="H20" s="5"/>
      <c r="I20" s="23" t="s">
        <v>5</v>
      </c>
      <c r="J20" s="13">
        <f>STDEV(J6:J9)</f>
        <v>4.0573390294625367E-2</v>
      </c>
      <c r="K20" s="13">
        <f>STDEV(K6:K11)</f>
        <v>2.9422281805914829E-2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3"/>
      <c r="AJ20" s="3"/>
      <c r="AK20" s="3"/>
      <c r="AL20" s="2"/>
      <c r="AM20" s="2"/>
      <c r="AN20" s="2"/>
      <c r="AO20" s="2"/>
    </row>
    <row r="21" spans="1:41" ht="28">
      <c r="A21" s="23" t="s">
        <v>6</v>
      </c>
      <c r="B21" s="13">
        <f>B20/SQRT(8)</f>
        <v>3.6525762349557948E-2</v>
      </c>
      <c r="C21" s="13">
        <f>C20/SQRT(9)</f>
        <v>3.322936606539114E-2</v>
      </c>
      <c r="D21" s="5"/>
      <c r="E21" s="23" t="s">
        <v>6</v>
      </c>
      <c r="F21" s="13">
        <f>F20/SQRT(9)</f>
        <v>2.166687211886616E-2</v>
      </c>
      <c r="G21" s="13">
        <f>G20/SQRT(12)</f>
        <v>3.1755701307818456E-2</v>
      </c>
      <c r="H21" s="5"/>
      <c r="I21" s="23" t="s">
        <v>6</v>
      </c>
      <c r="J21" s="13">
        <f>J20/SQRT(4)</f>
        <v>2.0286695147312683E-2</v>
      </c>
      <c r="K21" s="13">
        <f>K20/SQRT(6)</f>
        <v>1.2011596248810751E-2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3"/>
      <c r="AJ21" s="3"/>
      <c r="AK21" s="3"/>
      <c r="AL21" s="2"/>
      <c r="AM21" s="2"/>
      <c r="AN21" s="2"/>
      <c r="AO21" s="2"/>
    </row>
    <row r="22" spans="1:41" ht="28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3"/>
      <c r="AJ22" s="3"/>
      <c r="AK22" s="3"/>
      <c r="AL22" s="2"/>
      <c r="AM22" s="2"/>
      <c r="AN22" s="2"/>
      <c r="AO22" s="2"/>
    </row>
    <row r="23" spans="1:41" ht="28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3"/>
      <c r="AJ23" s="3"/>
      <c r="AK23" s="3"/>
      <c r="AL23" s="2"/>
      <c r="AM23" s="2"/>
      <c r="AN23" s="2"/>
      <c r="AO23" s="2"/>
    </row>
    <row r="24" spans="1:41" ht="28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5"/>
      <c r="AG24" s="5"/>
      <c r="AH24" s="5"/>
      <c r="AI24" s="3"/>
      <c r="AJ24" s="3"/>
      <c r="AK24" s="3"/>
      <c r="AL24" s="2"/>
      <c r="AM24" s="2"/>
      <c r="AN24" s="2"/>
      <c r="AO24" s="2"/>
    </row>
    <row r="25" spans="1:41" ht="28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3"/>
      <c r="AJ25" s="3"/>
      <c r="AK25" s="3"/>
      <c r="AL25" s="2"/>
      <c r="AM25" s="2"/>
      <c r="AN25" s="2"/>
      <c r="AO25" s="2"/>
    </row>
    <row r="26" spans="1:41" ht="28">
      <c r="A26" s="7" t="s">
        <v>15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3"/>
      <c r="AJ26" s="3"/>
      <c r="AK26" s="3"/>
      <c r="AL26" s="2"/>
      <c r="AM26" s="2"/>
      <c r="AN26" s="2"/>
      <c r="AO26" s="2"/>
    </row>
    <row r="27" spans="1:41" ht="28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3"/>
      <c r="AJ27" s="3"/>
      <c r="AK27" s="3"/>
      <c r="AL27" s="2"/>
      <c r="AM27" s="2"/>
      <c r="AN27" s="2"/>
      <c r="AO27" s="2"/>
    </row>
    <row r="28" spans="1:41" ht="28">
      <c r="A28" s="5"/>
      <c r="B28" s="26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3"/>
      <c r="AJ28" s="3"/>
      <c r="AK28" s="3"/>
      <c r="AL28" s="2"/>
      <c r="AM28" s="2"/>
      <c r="AN28" s="2"/>
      <c r="AO28" s="2"/>
    </row>
    <row r="29" spans="1:41" ht="28">
      <c r="A29" s="5"/>
      <c r="B29" s="6" t="s">
        <v>25</v>
      </c>
      <c r="C29" s="5"/>
      <c r="D29" s="6" t="s">
        <v>14</v>
      </c>
      <c r="E29" s="5"/>
      <c r="F29" s="6" t="s">
        <v>16</v>
      </c>
      <c r="G29" s="5"/>
      <c r="H29" s="6" t="s">
        <v>17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3"/>
      <c r="AJ29" s="3"/>
      <c r="AK29" s="3"/>
      <c r="AL29" s="2"/>
      <c r="AM29" s="2"/>
      <c r="AN29" s="2"/>
      <c r="AO29" s="2"/>
    </row>
    <row r="30" spans="1:41" ht="28">
      <c r="A30" s="5"/>
      <c r="B30" s="27" t="s">
        <v>7</v>
      </c>
      <c r="C30" s="9" t="s">
        <v>10</v>
      </c>
      <c r="D30" s="27" t="s">
        <v>48</v>
      </c>
      <c r="E30" s="9" t="s">
        <v>54</v>
      </c>
      <c r="F30" s="27" t="s">
        <v>55</v>
      </c>
      <c r="G30" s="9" t="s">
        <v>56</v>
      </c>
      <c r="H30" s="27" t="s">
        <v>12</v>
      </c>
      <c r="I30" s="9" t="s">
        <v>22</v>
      </c>
      <c r="J30" s="5"/>
      <c r="K30" s="11" t="s">
        <v>31</v>
      </c>
      <c r="L30" s="60" t="s">
        <v>27</v>
      </c>
      <c r="M30" s="61"/>
      <c r="N30" s="62"/>
      <c r="O30" s="60" t="s">
        <v>30</v>
      </c>
      <c r="P30" s="61"/>
      <c r="Q30" s="62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3"/>
      <c r="AJ30" s="3"/>
      <c r="AK30" s="3"/>
      <c r="AL30" s="2"/>
      <c r="AM30" s="2"/>
      <c r="AN30" s="2"/>
      <c r="AO30" s="2"/>
    </row>
    <row r="31" spans="1:41" ht="28">
      <c r="A31" s="12" t="s">
        <v>0</v>
      </c>
      <c r="B31" s="28">
        <v>2832.5</v>
      </c>
      <c r="C31" s="28">
        <v>2250.2673796791441</v>
      </c>
      <c r="D31" s="28">
        <v>1451.4925373134326</v>
      </c>
      <c r="E31" s="28">
        <v>1339.3316195372749</v>
      </c>
      <c r="F31" s="28">
        <v>3048.4949832775919</v>
      </c>
      <c r="G31" s="28">
        <v>2123.7183868762813</v>
      </c>
      <c r="H31" s="28">
        <v>3398.6486486486483</v>
      </c>
      <c r="I31" s="28">
        <v>3224.4897959183677</v>
      </c>
      <c r="J31" s="5"/>
      <c r="K31" s="12" t="s">
        <v>35</v>
      </c>
      <c r="L31" s="15" t="s">
        <v>28</v>
      </c>
      <c r="M31" s="15" t="s">
        <v>6</v>
      </c>
      <c r="N31" s="15" t="s">
        <v>29</v>
      </c>
      <c r="O31" s="15" t="s">
        <v>28</v>
      </c>
      <c r="P31" s="15" t="s">
        <v>6</v>
      </c>
      <c r="Q31" s="15" t="s">
        <v>29</v>
      </c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3"/>
      <c r="AJ31" s="3"/>
      <c r="AK31" s="3"/>
      <c r="AL31" s="2"/>
      <c r="AM31" s="2"/>
      <c r="AN31" s="2"/>
      <c r="AO31" s="2"/>
    </row>
    <row r="32" spans="1:41" ht="28">
      <c r="A32" s="12" t="s">
        <v>1</v>
      </c>
      <c r="B32" s="28">
        <v>2647.5297346752059</v>
      </c>
      <c r="C32" s="28">
        <v>2739.6166134185305</v>
      </c>
      <c r="D32" s="28">
        <v>1320.8092485549134</v>
      </c>
      <c r="E32" s="28">
        <v>1935.6435643564355</v>
      </c>
      <c r="F32" s="28">
        <v>3306.3063063063059</v>
      </c>
      <c r="G32" s="28">
        <v>2421.3197969543148</v>
      </c>
      <c r="H32" s="28">
        <v>2804.6875</v>
      </c>
      <c r="I32" s="28">
        <v>3989.100817438692</v>
      </c>
      <c r="J32" s="5"/>
      <c r="K32" s="12" t="s">
        <v>25</v>
      </c>
      <c r="L32" s="28">
        <v>2740.0148673376029</v>
      </c>
      <c r="M32" s="28">
        <v>92.485132662397049</v>
      </c>
      <c r="N32" s="15">
        <v>2</v>
      </c>
      <c r="O32" s="28">
        <v>2976.861982508824</v>
      </c>
      <c r="P32" s="28">
        <v>296.05396131520689</v>
      </c>
      <c r="Q32" s="15">
        <v>5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3"/>
      <c r="AJ32" s="3"/>
      <c r="AK32" s="3"/>
      <c r="AL32" s="2"/>
      <c r="AM32" s="2"/>
      <c r="AN32" s="2"/>
      <c r="AO32" s="2"/>
    </row>
    <row r="33" spans="1:41" ht="28">
      <c r="A33" s="12" t="s">
        <v>2</v>
      </c>
      <c r="B33" s="28"/>
      <c r="C33" s="28">
        <v>2549.936788874842</v>
      </c>
      <c r="D33" s="28">
        <v>837.66233766233768</v>
      </c>
      <c r="E33" s="28">
        <v>1120.1298701298701</v>
      </c>
      <c r="F33" s="28">
        <v>2497.5961538461538</v>
      </c>
      <c r="G33" s="28">
        <v>1467.2801635991821</v>
      </c>
      <c r="H33" s="28">
        <v>4187.2146118721457</v>
      </c>
      <c r="I33" s="28">
        <v>3263.1578947368421</v>
      </c>
      <c r="J33" s="5"/>
      <c r="K33" s="17" t="s">
        <v>14</v>
      </c>
      <c r="L33" s="28">
        <v>1217.4501250135354</v>
      </c>
      <c r="M33" s="28">
        <v>91.302485054320641</v>
      </c>
      <c r="N33" s="11">
        <v>9</v>
      </c>
      <c r="O33" s="28">
        <v>1270.8977276689868</v>
      </c>
      <c r="P33" s="28">
        <v>115.63022701794286</v>
      </c>
      <c r="Q33" s="11">
        <v>8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3"/>
      <c r="AJ33" s="3"/>
      <c r="AK33" s="3"/>
      <c r="AL33" s="2"/>
      <c r="AM33" s="2"/>
      <c r="AN33" s="2"/>
      <c r="AO33" s="2"/>
    </row>
    <row r="34" spans="1:41" ht="28">
      <c r="A34" s="12" t="s">
        <v>4</v>
      </c>
      <c r="B34" s="28"/>
      <c r="C34" s="28">
        <v>3770.6185567010307</v>
      </c>
      <c r="D34" s="28">
        <v>1735.9550561797753</v>
      </c>
      <c r="E34" s="28">
        <v>1501.9762845849802</v>
      </c>
      <c r="F34" s="28">
        <v>2588.2352941176468</v>
      </c>
      <c r="G34" s="28">
        <v>1753.6617842876165</v>
      </c>
      <c r="H34" s="28">
        <v>4071.4285714285711</v>
      </c>
      <c r="I34" s="28">
        <v>3924.8826291079808</v>
      </c>
      <c r="J34" s="5"/>
      <c r="K34" s="12" t="s">
        <v>16</v>
      </c>
      <c r="L34" s="28">
        <v>2033.5980090927312</v>
      </c>
      <c r="M34" s="28">
        <v>207.59395937866148</v>
      </c>
      <c r="N34" s="15">
        <v>12</v>
      </c>
      <c r="O34" s="28">
        <v>1765.7216751298104</v>
      </c>
      <c r="P34" s="28">
        <v>104.82299547644546</v>
      </c>
      <c r="Q34" s="15">
        <v>16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3"/>
      <c r="AJ34" s="3"/>
      <c r="AK34" s="3"/>
      <c r="AL34" s="2"/>
      <c r="AM34" s="2"/>
      <c r="AN34" s="2"/>
      <c r="AO34" s="2"/>
    </row>
    <row r="35" spans="1:41" ht="28">
      <c r="A35" s="12" t="s">
        <v>9</v>
      </c>
      <c r="B35" s="28"/>
      <c r="C35" s="28">
        <v>3573.8705738705739</v>
      </c>
      <c r="D35" s="28">
        <v>1226.7657992565055</v>
      </c>
      <c r="E35" s="28">
        <v>1071.6608141500844</v>
      </c>
      <c r="F35" s="28">
        <v>1435.7971868596608</v>
      </c>
      <c r="G35" s="28">
        <v>1729.7297297297298</v>
      </c>
      <c r="H35" s="28"/>
      <c r="I35" s="28"/>
      <c r="J35" s="5"/>
      <c r="K35" s="12" t="s">
        <v>17</v>
      </c>
      <c r="L35" s="28">
        <v>3615.4948329873409</v>
      </c>
      <c r="M35" s="28">
        <v>321.34740783994073</v>
      </c>
      <c r="N35" s="15">
        <v>4</v>
      </c>
      <c r="O35" s="28">
        <v>3600.4077843004707</v>
      </c>
      <c r="P35" s="28">
        <v>206.44168283136986</v>
      </c>
      <c r="Q35" s="15">
        <v>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3"/>
      <c r="AJ35" s="3"/>
      <c r="AK35" s="3"/>
      <c r="AL35" s="2"/>
      <c r="AM35" s="2"/>
      <c r="AN35" s="2"/>
      <c r="AO35" s="2"/>
    </row>
    <row r="36" spans="1:41" ht="28">
      <c r="A36" s="12" t="s">
        <v>18</v>
      </c>
      <c r="B36" s="28"/>
      <c r="C36" s="28"/>
      <c r="D36" s="28">
        <v>880.44215330995212</v>
      </c>
      <c r="E36" s="28">
        <v>971.04507884859106</v>
      </c>
      <c r="F36" s="28">
        <v>1343.6140710431462</v>
      </c>
      <c r="G36" s="28">
        <v>1543.6380939461021</v>
      </c>
      <c r="H36" s="28"/>
      <c r="I36" s="28"/>
      <c r="J36" s="5"/>
      <c r="K36" s="22"/>
      <c r="L36" s="22"/>
      <c r="M36" s="22"/>
      <c r="N36" s="22"/>
      <c r="O36" s="22"/>
      <c r="P36" s="22"/>
      <c r="Q36" s="22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3"/>
      <c r="AJ36" s="3"/>
      <c r="AK36" s="3"/>
      <c r="AL36" s="2"/>
      <c r="AM36" s="2"/>
      <c r="AN36" s="2"/>
      <c r="AO36" s="2"/>
    </row>
    <row r="37" spans="1:41" ht="28">
      <c r="A37" s="12" t="s">
        <v>40</v>
      </c>
      <c r="B37" s="28"/>
      <c r="C37" s="28"/>
      <c r="D37" s="28">
        <v>1179.6255403215603</v>
      </c>
      <c r="E37" s="28">
        <v>960.38358988568154</v>
      </c>
      <c r="F37" s="28">
        <v>1732.9690147702775</v>
      </c>
      <c r="G37" s="28">
        <v>2251.3985090228243</v>
      </c>
      <c r="H37" s="28"/>
      <c r="I37" s="28"/>
      <c r="J37" s="5"/>
      <c r="K37" s="22"/>
      <c r="L37" s="5"/>
      <c r="M37" s="5"/>
      <c r="N37" s="22"/>
      <c r="O37" s="22"/>
      <c r="P37" s="22"/>
      <c r="Q37" s="22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3"/>
      <c r="AJ37" s="3"/>
      <c r="AK37" s="3"/>
      <c r="AL37" s="2"/>
      <c r="AM37" s="2"/>
      <c r="AN37" s="2"/>
      <c r="AO37" s="2"/>
    </row>
    <row r="38" spans="1:41" ht="28">
      <c r="A38" s="12" t="s">
        <v>41</v>
      </c>
      <c r="B38" s="28"/>
      <c r="C38" s="28"/>
      <c r="D38" s="28">
        <v>1147.1653529211694</v>
      </c>
      <c r="E38" s="28">
        <v>1267.0109998589762</v>
      </c>
      <c r="F38" s="28">
        <v>1078.5806346103677</v>
      </c>
      <c r="G38" s="28">
        <v>1403.8465395182802</v>
      </c>
      <c r="H38" s="28"/>
      <c r="I38" s="28"/>
      <c r="J38" s="5"/>
      <c r="K38" s="22"/>
      <c r="L38" s="5"/>
      <c r="M38" s="5"/>
      <c r="N38" s="22"/>
      <c r="O38" s="22"/>
      <c r="P38" s="22"/>
      <c r="Q38" s="22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3"/>
      <c r="AJ38" s="3"/>
      <c r="AK38" s="3"/>
      <c r="AL38" s="2"/>
      <c r="AM38" s="2"/>
      <c r="AN38" s="2"/>
      <c r="AO38" s="2"/>
    </row>
    <row r="39" spans="1:41" ht="28">
      <c r="A39" s="12" t="s">
        <v>42</v>
      </c>
      <c r="B39" s="28"/>
      <c r="C39" s="28"/>
      <c r="D39" s="28">
        <v>1177.1330996021725</v>
      </c>
      <c r="E39" s="28"/>
      <c r="F39" s="28">
        <v>2293.5660260319742</v>
      </c>
      <c r="G39" s="28">
        <v>1511.4005235923241</v>
      </c>
      <c r="H39" s="28"/>
      <c r="I39" s="28"/>
      <c r="J39" s="5"/>
      <c r="K39" s="22"/>
      <c r="L39" s="22"/>
      <c r="M39" s="22"/>
      <c r="N39" s="22"/>
      <c r="O39" s="22"/>
      <c r="P39" s="22"/>
      <c r="Q39" s="22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3"/>
      <c r="AJ39" s="3"/>
      <c r="AK39" s="3"/>
      <c r="AL39" s="2"/>
      <c r="AM39" s="2"/>
      <c r="AN39" s="2"/>
      <c r="AO39" s="2"/>
    </row>
    <row r="40" spans="1:41" ht="28">
      <c r="A40" s="12" t="s">
        <v>45</v>
      </c>
      <c r="B40" s="28"/>
      <c r="C40" s="28"/>
      <c r="D40" s="28"/>
      <c r="E40" s="28"/>
      <c r="F40" s="28">
        <v>2111.4699741149425</v>
      </c>
      <c r="G40" s="28">
        <v>1494.3892699403723</v>
      </c>
      <c r="H40" s="28"/>
      <c r="I40" s="28"/>
      <c r="J40" s="5"/>
      <c r="K40" s="22"/>
      <c r="L40" s="22"/>
      <c r="M40" s="22"/>
      <c r="N40" s="22"/>
      <c r="O40" s="22"/>
      <c r="P40" s="22"/>
      <c r="Q40" s="22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3"/>
      <c r="AJ40" s="3"/>
      <c r="AK40" s="3"/>
      <c r="AL40" s="2"/>
      <c r="AM40" s="2"/>
      <c r="AN40" s="2"/>
      <c r="AO40" s="2"/>
    </row>
    <row r="41" spans="1:41" ht="28">
      <c r="A41" s="12" t="s">
        <v>46</v>
      </c>
      <c r="B41" s="28"/>
      <c r="C41" s="28"/>
      <c r="D41" s="28"/>
      <c r="E41" s="28"/>
      <c r="F41" s="28">
        <v>1465.774417483904</v>
      </c>
      <c r="G41" s="28">
        <v>1544.3205426684112</v>
      </c>
      <c r="H41" s="28"/>
      <c r="I41" s="28"/>
      <c r="J41" s="5"/>
      <c r="K41" s="22"/>
      <c r="L41" s="22"/>
      <c r="M41" s="22"/>
      <c r="N41" s="22"/>
      <c r="O41" s="22"/>
      <c r="P41" s="22"/>
      <c r="Q41" s="22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3"/>
      <c r="AJ41" s="3"/>
      <c r="AK41" s="3"/>
      <c r="AL41" s="2"/>
      <c r="AM41" s="2"/>
      <c r="AN41" s="2"/>
      <c r="AO41" s="2"/>
    </row>
    <row r="42" spans="1:41" ht="28">
      <c r="A42" s="12" t="s">
        <v>47</v>
      </c>
      <c r="B42" s="28"/>
      <c r="C42" s="28"/>
      <c r="D42" s="28"/>
      <c r="E42" s="28"/>
      <c r="F42" s="28">
        <v>1500.7720466508028</v>
      </c>
      <c r="G42" s="28">
        <v>2118.2462563958129</v>
      </c>
      <c r="H42" s="28"/>
      <c r="I42" s="28"/>
      <c r="J42" s="5"/>
      <c r="K42" s="22"/>
      <c r="L42" s="22"/>
      <c r="M42" s="22"/>
      <c r="N42" s="22"/>
      <c r="O42" s="22"/>
      <c r="P42" s="22"/>
      <c r="Q42" s="22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3"/>
      <c r="AJ42" s="3"/>
      <c r="AK42" s="3"/>
      <c r="AL42" s="2"/>
      <c r="AM42" s="2"/>
      <c r="AN42" s="2"/>
      <c r="AO42" s="2"/>
    </row>
    <row r="43" spans="1:41" ht="28">
      <c r="A43" s="12" t="s">
        <v>50</v>
      </c>
      <c r="B43" s="28"/>
      <c r="C43" s="28"/>
      <c r="D43" s="28"/>
      <c r="E43" s="28"/>
      <c r="F43" s="28"/>
      <c r="G43" s="28">
        <v>2603.1210685510855</v>
      </c>
      <c r="H43" s="28"/>
      <c r="I43" s="28"/>
      <c r="J43" s="5"/>
      <c r="K43" s="22"/>
      <c r="L43" s="22"/>
      <c r="M43" s="22"/>
      <c r="N43" s="22"/>
      <c r="O43" s="22"/>
      <c r="P43" s="22"/>
      <c r="Q43" s="22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3"/>
      <c r="AJ43" s="3"/>
      <c r="AK43" s="3"/>
      <c r="AL43" s="2"/>
      <c r="AM43" s="2"/>
      <c r="AN43" s="2"/>
      <c r="AO43" s="2"/>
    </row>
    <row r="44" spans="1:41" ht="28">
      <c r="A44" s="12" t="s">
        <v>51</v>
      </c>
      <c r="B44" s="28"/>
      <c r="C44" s="28"/>
      <c r="D44" s="28"/>
      <c r="E44" s="28"/>
      <c r="F44" s="28"/>
      <c r="G44" s="28">
        <v>1504.5042188441341</v>
      </c>
      <c r="H44" s="28"/>
      <c r="I44" s="28"/>
      <c r="J44" s="5"/>
      <c r="K44" s="22"/>
      <c r="L44" s="22"/>
      <c r="M44" s="22"/>
      <c r="N44" s="22"/>
      <c r="O44" s="22"/>
      <c r="P44" s="22"/>
      <c r="Q44" s="22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3"/>
      <c r="AJ44" s="3"/>
      <c r="AK44" s="3"/>
      <c r="AL44" s="2"/>
      <c r="AM44" s="2"/>
      <c r="AN44" s="2"/>
      <c r="AO44" s="2"/>
    </row>
    <row r="45" spans="1:41" ht="28">
      <c r="A45" s="12" t="s">
        <v>52</v>
      </c>
      <c r="B45" s="28"/>
      <c r="C45" s="28"/>
      <c r="D45" s="28"/>
      <c r="E45" s="28"/>
      <c r="F45" s="28"/>
      <c r="G45" s="28">
        <v>1066.616787301248</v>
      </c>
      <c r="H45" s="28"/>
      <c r="I45" s="28"/>
      <c r="J45" s="5"/>
      <c r="K45" s="22"/>
      <c r="L45" s="22"/>
      <c r="M45" s="22"/>
      <c r="N45" s="22"/>
      <c r="O45" s="22"/>
      <c r="P45" s="22"/>
      <c r="Q45" s="22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3"/>
      <c r="AJ45" s="3"/>
      <c r="AK45" s="3"/>
      <c r="AL45" s="2"/>
      <c r="AM45" s="2"/>
      <c r="AN45" s="2"/>
      <c r="AO45" s="2"/>
    </row>
    <row r="46" spans="1:41" ht="28">
      <c r="A46" s="12" t="s">
        <v>53</v>
      </c>
      <c r="B46" s="28"/>
      <c r="C46" s="28"/>
      <c r="D46" s="28"/>
      <c r="E46" s="28"/>
      <c r="F46" s="28"/>
      <c r="G46" s="28">
        <v>1714.3551308492474</v>
      </c>
      <c r="H46" s="28"/>
      <c r="I46" s="28"/>
      <c r="J46" s="5"/>
      <c r="K46" s="22"/>
      <c r="L46" s="22"/>
      <c r="M46" s="22"/>
      <c r="N46" s="22"/>
      <c r="O46" s="22"/>
      <c r="P46" s="22"/>
      <c r="Q46" s="22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3"/>
      <c r="AJ46" s="3"/>
      <c r="AK46" s="3"/>
      <c r="AL46" s="2"/>
      <c r="AM46" s="2"/>
      <c r="AN46" s="2"/>
      <c r="AO46" s="2"/>
    </row>
    <row r="47" spans="1:41" ht="28">
      <c r="A47" s="22"/>
      <c r="B47" s="22"/>
      <c r="C47" s="22"/>
      <c r="D47" s="22"/>
      <c r="E47" s="22"/>
      <c r="F47" s="22"/>
      <c r="G47" s="22"/>
      <c r="H47" s="22"/>
      <c r="I47" s="22"/>
      <c r="J47" s="5"/>
      <c r="K47" s="22"/>
      <c r="L47" s="22"/>
      <c r="M47" s="22"/>
      <c r="N47" s="22"/>
      <c r="O47" s="22"/>
      <c r="P47" s="22"/>
      <c r="Q47" s="22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3"/>
      <c r="AJ47" s="3"/>
      <c r="AK47" s="3"/>
      <c r="AL47" s="2"/>
      <c r="AM47" s="2"/>
      <c r="AN47" s="2"/>
      <c r="AO47" s="2"/>
    </row>
    <row r="48" spans="1:41" ht="28">
      <c r="A48" s="23" t="s">
        <v>3</v>
      </c>
      <c r="B48" s="29">
        <f>AVERAGE(B31:B32)</f>
        <v>2740.0148673376029</v>
      </c>
      <c r="C48" s="29">
        <f>AVERAGE(C31:C35)</f>
        <v>2976.861982508824</v>
      </c>
      <c r="D48" s="29">
        <f>AVERAGE(D31:D39)</f>
        <v>1217.4501250135354</v>
      </c>
      <c r="E48" s="29">
        <f>AVERAGE(E31:E38)</f>
        <v>1270.8977276689868</v>
      </c>
      <c r="F48" s="29">
        <f>AVERAGE(F31:F42)</f>
        <v>2033.5980090927312</v>
      </c>
      <c r="G48" s="29">
        <f>AVERAGE(G31:G46)</f>
        <v>1765.7216751298104</v>
      </c>
      <c r="H48" s="29">
        <f>AVERAGE(H31:H34)</f>
        <v>3615.4948329873409</v>
      </c>
      <c r="I48" s="29">
        <f>AVERAGE(I31:I34)</f>
        <v>3600.4077843004707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3"/>
      <c r="AJ48" s="3"/>
      <c r="AK48" s="3"/>
      <c r="AL48" s="2"/>
      <c r="AM48" s="2"/>
      <c r="AN48" s="2"/>
      <c r="AO48" s="2"/>
    </row>
    <row r="49" spans="1:41" ht="28">
      <c r="A49" s="23" t="s">
        <v>5</v>
      </c>
      <c r="B49" s="28">
        <f>STDEV(B31:B32)</f>
        <v>130.79372892903683</v>
      </c>
      <c r="C49" s="28">
        <f>STDEV(C31:C35)</f>
        <v>661.99678250889565</v>
      </c>
      <c r="D49" s="28">
        <f>STDEV(D31:D39)</f>
        <v>273.90745516296192</v>
      </c>
      <c r="E49" s="28">
        <f>STDEV(E31:E38)</f>
        <v>327.05167053810936</v>
      </c>
      <c r="F49" s="28">
        <f>STDEV(F31:F42)</f>
        <v>719.12656997646263</v>
      </c>
      <c r="G49" s="28">
        <f>STDEV(G31:G46)</f>
        <v>419.29198190578182</v>
      </c>
      <c r="H49" s="28">
        <f>STDEV(H31:H34)</f>
        <v>642.69481567988146</v>
      </c>
      <c r="I49" s="28">
        <f>STDEV(I31:I34)</f>
        <v>412.88336566273972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3"/>
      <c r="AJ49" s="3"/>
      <c r="AK49" s="3"/>
      <c r="AL49" s="2"/>
      <c r="AM49" s="2"/>
      <c r="AN49" s="2"/>
      <c r="AO49" s="2"/>
    </row>
    <row r="50" spans="1:41" ht="28">
      <c r="A50" s="23" t="s">
        <v>6</v>
      </c>
      <c r="B50" s="28">
        <f>B49/SQRT(2)</f>
        <v>92.485132662397049</v>
      </c>
      <c r="C50" s="28">
        <f>C49/SQRT(5)</f>
        <v>296.05396131520689</v>
      </c>
      <c r="D50" s="28">
        <f>D49/SQRT(9)</f>
        <v>91.302485054320641</v>
      </c>
      <c r="E50" s="28">
        <f>E49/SQRT(8)</f>
        <v>115.63022701794286</v>
      </c>
      <c r="F50" s="28">
        <f>F49/SQRT(12)</f>
        <v>207.59395937866148</v>
      </c>
      <c r="G50" s="28">
        <f>G49/SQRT(16)</f>
        <v>104.82299547644546</v>
      </c>
      <c r="H50" s="28">
        <f>H49/SQRT(4)</f>
        <v>321.34740783994073</v>
      </c>
      <c r="I50" s="28">
        <f>I49/SQRT(4)</f>
        <v>206.44168283136986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3"/>
      <c r="AJ50" s="3"/>
      <c r="AK50" s="3"/>
      <c r="AL50" s="2"/>
      <c r="AM50" s="2"/>
      <c r="AN50" s="2"/>
      <c r="AO50" s="2"/>
    </row>
    <row r="51" spans="1:41" ht="28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3"/>
      <c r="AJ51" s="3"/>
      <c r="AK51" s="3"/>
      <c r="AL51" s="2"/>
      <c r="AM51" s="2"/>
      <c r="AN51" s="2"/>
      <c r="AO51" s="2"/>
    </row>
    <row r="52" spans="1:41" ht="28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5"/>
      <c r="AG52" s="5"/>
      <c r="AH52" s="5"/>
      <c r="AI52" s="3"/>
      <c r="AJ52" s="3"/>
      <c r="AK52" s="3"/>
      <c r="AL52" s="2"/>
      <c r="AM52" s="2"/>
      <c r="AN52" s="2"/>
      <c r="AO52" s="2"/>
    </row>
    <row r="53" spans="1:41" ht="28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8" t="s">
        <v>38</v>
      </c>
      <c r="P53" s="58"/>
      <c r="Q53" s="58"/>
      <c r="R53" s="58"/>
      <c r="S53" s="5"/>
      <c r="T53" s="5"/>
      <c r="U53" s="5"/>
      <c r="V53" s="5"/>
      <c r="W53" s="5"/>
      <c r="X53" s="5"/>
      <c r="Y53" s="5"/>
      <c r="Z53" s="5"/>
      <c r="AA53" s="5"/>
      <c r="AB53" s="58" t="s">
        <v>39</v>
      </c>
      <c r="AC53" s="58"/>
      <c r="AD53" s="58"/>
      <c r="AE53" s="58"/>
      <c r="AF53" s="58"/>
      <c r="AG53" s="5"/>
      <c r="AH53" s="5"/>
      <c r="AI53" s="3"/>
      <c r="AJ53" s="3"/>
      <c r="AK53" s="3"/>
      <c r="AL53" s="2"/>
      <c r="AM53" s="2"/>
      <c r="AN53" s="2"/>
      <c r="AO53" s="2"/>
    </row>
    <row r="54" spans="1:41" ht="28">
      <c r="A54" s="5"/>
      <c r="B54" s="8" t="s">
        <v>34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3"/>
      <c r="AJ54" s="3"/>
      <c r="AK54" s="3"/>
      <c r="AL54" s="2"/>
      <c r="AM54" s="2"/>
      <c r="AN54" s="2"/>
      <c r="AO54" s="2"/>
    </row>
    <row r="55" spans="1:41" ht="28">
      <c r="A55" s="5"/>
      <c r="B55" s="6" t="s">
        <v>14</v>
      </c>
      <c r="C55" s="5"/>
      <c r="D55" s="5"/>
      <c r="E55" s="30" t="s">
        <v>26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3"/>
      <c r="AJ55" s="3"/>
      <c r="AK55" s="3"/>
      <c r="AL55" s="2"/>
      <c r="AM55" s="2"/>
      <c r="AN55" s="2"/>
      <c r="AO55" s="2"/>
    </row>
    <row r="56" spans="1:41" ht="28">
      <c r="A56" s="5"/>
      <c r="B56" s="31" t="s">
        <v>48</v>
      </c>
      <c r="C56" s="10" t="s">
        <v>54</v>
      </c>
      <c r="D56" s="5"/>
      <c r="E56" s="31" t="s">
        <v>48</v>
      </c>
      <c r="F56" s="10" t="s">
        <v>54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3"/>
      <c r="AJ56" s="3"/>
      <c r="AK56" s="2"/>
      <c r="AL56" s="2"/>
      <c r="AM56" s="2"/>
      <c r="AN56" s="2"/>
    </row>
    <row r="57" spans="1:41" ht="28">
      <c r="A57" s="12" t="s">
        <v>0</v>
      </c>
      <c r="B57" s="32">
        <f>D31*100/2740.01</f>
        <v>52.97398685820243</v>
      </c>
      <c r="C57" s="32">
        <f>E31*100/2976.86</f>
        <v>44.99142114635135</v>
      </c>
      <c r="D57" s="5"/>
      <c r="E57" s="33">
        <f>100-B57</f>
        <v>47.02601314179757</v>
      </c>
      <c r="F57" s="33">
        <f>100-C57</f>
        <v>55.00857885364865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3"/>
      <c r="AJ57" s="3"/>
      <c r="AK57" s="2"/>
      <c r="AL57" s="2"/>
      <c r="AM57" s="2"/>
      <c r="AN57" s="2"/>
    </row>
    <row r="58" spans="1:41" ht="28">
      <c r="A58" s="12" t="s">
        <v>1</v>
      </c>
      <c r="B58" s="32">
        <f t="shared" ref="B58:B65" si="0">D32*100/2740.01</f>
        <v>48.204541171561907</v>
      </c>
      <c r="C58" s="32">
        <f t="shared" ref="C58:C63" si="1">E32*100/2976.86</f>
        <v>65.022996189153517</v>
      </c>
      <c r="D58" s="5"/>
      <c r="E58" s="33">
        <f t="shared" ref="E58:E65" si="2">100-B58</f>
        <v>51.795458828438093</v>
      </c>
      <c r="F58" s="33">
        <f t="shared" ref="F58:F64" si="3">100-C58</f>
        <v>34.977003810846483</v>
      </c>
      <c r="G58" s="5"/>
      <c r="H58" s="11"/>
      <c r="I58" s="59" t="s">
        <v>27</v>
      </c>
      <c r="J58" s="59"/>
      <c r="K58" s="59"/>
      <c r="L58" s="59" t="s">
        <v>30</v>
      </c>
      <c r="M58" s="59"/>
      <c r="N58" s="59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3"/>
      <c r="AJ58" s="3"/>
      <c r="AK58" s="2"/>
      <c r="AL58" s="2"/>
      <c r="AM58" s="2"/>
      <c r="AN58" s="2"/>
    </row>
    <row r="59" spans="1:41" ht="28">
      <c r="A59" s="12" t="s">
        <v>2</v>
      </c>
      <c r="B59" s="32">
        <f t="shared" si="0"/>
        <v>30.571506588017474</v>
      </c>
      <c r="C59" s="32">
        <f t="shared" si="1"/>
        <v>37.627898864235135</v>
      </c>
      <c r="D59" s="5"/>
      <c r="E59" s="33">
        <f t="shared" si="2"/>
        <v>69.428493411982529</v>
      </c>
      <c r="F59" s="33">
        <f t="shared" si="3"/>
        <v>62.372101135764865</v>
      </c>
      <c r="G59" s="5"/>
      <c r="H59" s="34" t="s">
        <v>26</v>
      </c>
      <c r="I59" s="15" t="s">
        <v>28</v>
      </c>
      <c r="J59" s="15" t="s">
        <v>6</v>
      </c>
      <c r="K59" s="15" t="s">
        <v>29</v>
      </c>
      <c r="L59" s="15" t="s">
        <v>28</v>
      </c>
      <c r="M59" s="15" t="s">
        <v>6</v>
      </c>
      <c r="N59" s="15" t="s">
        <v>29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3"/>
      <c r="AJ59" s="3"/>
      <c r="AK59" s="2"/>
      <c r="AL59" s="2"/>
      <c r="AM59" s="2"/>
      <c r="AN59" s="2"/>
    </row>
    <row r="60" spans="1:41" ht="28">
      <c r="A60" s="12" t="s">
        <v>4</v>
      </c>
      <c r="B60" s="32">
        <f t="shared" si="0"/>
        <v>63.355792722646093</v>
      </c>
      <c r="C60" s="32">
        <f t="shared" si="1"/>
        <v>50.455052793378933</v>
      </c>
      <c r="D60" s="5"/>
      <c r="E60" s="33">
        <f t="shared" si="2"/>
        <v>36.644207277353907</v>
      </c>
      <c r="F60" s="33">
        <f t="shared" si="3"/>
        <v>49.544947206621067</v>
      </c>
      <c r="G60" s="5"/>
      <c r="H60" s="17" t="s">
        <v>36</v>
      </c>
      <c r="I60" s="33">
        <v>55.567675847404381</v>
      </c>
      <c r="J60" s="33">
        <v>3.3321953224375371</v>
      </c>
      <c r="K60" s="11">
        <v>9</v>
      </c>
      <c r="L60" s="33">
        <v>57.307440468514251</v>
      </c>
      <c r="M60" s="33">
        <v>3.8843018152665123</v>
      </c>
      <c r="N60" s="15">
        <v>8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3"/>
      <c r="AJ60" s="3"/>
      <c r="AK60" s="2"/>
      <c r="AL60" s="2"/>
      <c r="AM60" s="2"/>
      <c r="AN60" s="2"/>
    </row>
    <row r="61" spans="1:41" ht="28">
      <c r="A61" s="12" t="s">
        <v>9</v>
      </c>
      <c r="B61" s="32">
        <f t="shared" si="0"/>
        <v>44.772311022824937</v>
      </c>
      <c r="C61" s="32">
        <f t="shared" si="1"/>
        <v>35.999704861837117</v>
      </c>
      <c r="D61" s="5"/>
      <c r="E61" s="33">
        <f t="shared" si="2"/>
        <v>55.227688977175063</v>
      </c>
      <c r="F61" s="33">
        <f t="shared" si="3"/>
        <v>64.000295138162883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3"/>
      <c r="AJ61" s="3"/>
      <c r="AK61" s="2"/>
      <c r="AL61" s="2"/>
      <c r="AM61" s="2"/>
      <c r="AN61" s="2"/>
    </row>
    <row r="62" spans="1:41" ht="28">
      <c r="A62" s="12" t="s">
        <v>18</v>
      </c>
      <c r="B62" s="32">
        <f t="shared" si="0"/>
        <v>32.132808030260911</v>
      </c>
      <c r="C62" s="32">
        <f t="shared" si="1"/>
        <v>32.619776504390231</v>
      </c>
      <c r="D62" s="5"/>
      <c r="E62" s="33">
        <f>100-B62</f>
        <v>67.867191969739082</v>
      </c>
      <c r="F62" s="33">
        <f>100-C62</f>
        <v>67.380223495609769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3"/>
      <c r="AJ62" s="3"/>
      <c r="AK62" s="2"/>
      <c r="AL62" s="2"/>
      <c r="AM62" s="2"/>
      <c r="AN62" s="2"/>
    </row>
    <row r="63" spans="1:41" ht="28">
      <c r="A63" s="12" t="s">
        <v>40</v>
      </c>
      <c r="B63" s="32">
        <f t="shared" si="0"/>
        <v>43.051869895422286</v>
      </c>
      <c r="C63" s="32">
        <f t="shared" si="1"/>
        <v>32.261631043639319</v>
      </c>
      <c r="D63" s="5"/>
      <c r="E63" s="33">
        <f t="shared" si="2"/>
        <v>56.948130104577714</v>
      </c>
      <c r="F63" s="33">
        <f t="shared" si="3"/>
        <v>67.738368956360688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3"/>
      <c r="AJ63" s="3"/>
      <c r="AK63" s="2"/>
      <c r="AL63" s="2"/>
      <c r="AM63" s="2"/>
      <c r="AN63" s="2"/>
    </row>
    <row r="64" spans="1:41" ht="28">
      <c r="A64" s="12" t="s">
        <v>41</v>
      </c>
      <c r="B64" s="32">
        <f t="shared" si="0"/>
        <v>41.867195846773164</v>
      </c>
      <c r="C64" s="32">
        <f>E38*100/2976.86</f>
        <v>42.56199484890039</v>
      </c>
      <c r="D64" s="5"/>
      <c r="E64" s="33">
        <f t="shared" si="2"/>
        <v>58.132804153226836</v>
      </c>
      <c r="F64" s="33">
        <f t="shared" si="3"/>
        <v>57.43800515109961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3"/>
      <c r="AJ64" s="3"/>
      <c r="AK64" s="2"/>
      <c r="AL64" s="2"/>
      <c r="AM64" s="2"/>
      <c r="AN64" s="2"/>
    </row>
    <row r="65" spans="1:41" ht="28">
      <c r="A65" s="12" t="s">
        <v>42</v>
      </c>
      <c r="B65" s="32">
        <f t="shared" si="0"/>
        <v>42.96090523765141</v>
      </c>
      <c r="C65" s="32"/>
      <c r="D65" s="5"/>
      <c r="E65" s="33">
        <f t="shared" si="2"/>
        <v>57.03909476234859</v>
      </c>
      <c r="F65" s="33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3"/>
      <c r="AJ65" s="3"/>
      <c r="AK65" s="2"/>
      <c r="AL65" s="2"/>
      <c r="AM65" s="2"/>
      <c r="AN65" s="2"/>
    </row>
    <row r="66" spans="1:41" ht="28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3"/>
      <c r="AJ66" s="3"/>
      <c r="AK66" s="2"/>
      <c r="AL66" s="2"/>
      <c r="AM66" s="2"/>
      <c r="AN66" s="2"/>
    </row>
    <row r="67" spans="1:41" ht="28">
      <c r="A67" s="23" t="s">
        <v>3</v>
      </c>
      <c r="B67" s="35">
        <f>AVERAGE(B57:B65)</f>
        <v>44.432324152595612</v>
      </c>
      <c r="C67" s="35">
        <f>AVERAGE(C57:C64)</f>
        <v>42.692559531485756</v>
      </c>
      <c r="D67" s="5"/>
      <c r="E67" s="35">
        <f>AVERAGE(E57:E65)</f>
        <v>55.567675847404381</v>
      </c>
      <c r="F67" s="35">
        <f>AVERAGE(F57:F64)</f>
        <v>57.307440468514251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3"/>
      <c r="AJ67" s="3"/>
      <c r="AK67" s="2"/>
      <c r="AL67" s="2"/>
      <c r="AM67" s="2"/>
      <c r="AN67" s="2"/>
    </row>
    <row r="68" spans="1:41" ht="28">
      <c r="A68" s="23" t="s">
        <v>5</v>
      </c>
      <c r="B68" s="33">
        <f>STDEV(B57:B65)</f>
        <v>9.9965859673126563</v>
      </c>
      <c r="C68" s="33">
        <f>STDEV(C57:C64)</f>
        <v>10.986464615000633</v>
      </c>
      <c r="D68" s="5"/>
      <c r="E68" s="33">
        <f>STDEV(E57:E65)</f>
        <v>9.9965859673126118</v>
      </c>
      <c r="F68" s="33">
        <f>STDEV(F57:F64)</f>
        <v>10.986464615000669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3"/>
      <c r="AJ68" s="3"/>
      <c r="AK68" s="2"/>
      <c r="AL68" s="2"/>
      <c r="AM68" s="2"/>
      <c r="AN68" s="2"/>
    </row>
    <row r="69" spans="1:41" ht="28">
      <c r="A69" s="23" t="s">
        <v>6</v>
      </c>
      <c r="B69" s="33">
        <f>B68/SQRT(9)</f>
        <v>3.3321953224375522</v>
      </c>
      <c r="C69" s="33">
        <f>C68/SQRT(8)</f>
        <v>3.8843018152664999</v>
      </c>
      <c r="D69" s="5"/>
      <c r="E69" s="33">
        <f>E68/SQRT(9)</f>
        <v>3.3321953224375371</v>
      </c>
      <c r="F69" s="33">
        <f>F68/SQRT(8)</f>
        <v>3.8843018152665123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3"/>
      <c r="AJ69" s="3"/>
      <c r="AK69" s="2"/>
      <c r="AL69" s="2"/>
      <c r="AM69" s="2"/>
      <c r="AN69" s="2"/>
    </row>
    <row r="70" spans="1:41" ht="28">
      <c r="A70" s="21"/>
      <c r="B70" s="36"/>
      <c r="C70" s="36"/>
      <c r="D70" s="5"/>
      <c r="E70" s="36"/>
      <c r="F70" s="36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3"/>
      <c r="AJ70" s="3"/>
      <c r="AK70" s="2"/>
      <c r="AL70" s="2"/>
      <c r="AM70" s="2"/>
      <c r="AN70" s="2"/>
    </row>
    <row r="71" spans="1:41" ht="28">
      <c r="A71" s="21"/>
      <c r="B71" s="36"/>
      <c r="C71" s="36"/>
      <c r="D71" s="5"/>
      <c r="E71" s="36"/>
      <c r="F71" s="36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3"/>
      <c r="AJ71" s="3"/>
      <c r="AK71" s="3"/>
      <c r="AL71" s="2"/>
      <c r="AM71" s="2"/>
      <c r="AN71" s="2"/>
      <c r="AO71" s="2"/>
    </row>
    <row r="72" spans="1:41" ht="28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3"/>
      <c r="AJ72" s="3"/>
      <c r="AK72" s="3"/>
      <c r="AL72" s="2"/>
      <c r="AM72" s="2"/>
      <c r="AN72" s="2"/>
      <c r="AO72" s="2"/>
    </row>
    <row r="73" spans="1:41" ht="28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5"/>
      <c r="AG73" s="5"/>
      <c r="AH73" s="5"/>
      <c r="AI73" s="3"/>
      <c r="AJ73" s="3"/>
      <c r="AK73" s="3"/>
      <c r="AL73" s="2"/>
      <c r="AM73" s="2"/>
      <c r="AN73" s="2"/>
      <c r="AO73" s="2"/>
    </row>
    <row r="74" spans="1:41" ht="28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3"/>
      <c r="AJ74" s="3"/>
      <c r="AK74" s="3"/>
      <c r="AL74" s="2"/>
      <c r="AM74" s="2"/>
      <c r="AN74" s="2"/>
      <c r="AO74" s="2"/>
    </row>
    <row r="75" spans="1:41" ht="28">
      <c r="A75" s="5"/>
      <c r="B75" s="26" t="s">
        <v>24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3"/>
      <c r="AJ75" s="3"/>
      <c r="AK75" s="3"/>
      <c r="AL75" s="2"/>
      <c r="AM75" s="2"/>
      <c r="AN75" s="2"/>
      <c r="AO75" s="2"/>
    </row>
    <row r="76" spans="1:41" ht="28">
      <c r="A76" s="5"/>
      <c r="B76" s="6" t="s">
        <v>25</v>
      </c>
      <c r="C76" s="5"/>
      <c r="D76" s="6" t="s">
        <v>14</v>
      </c>
      <c r="E76" s="5"/>
      <c r="F76" s="6" t="s">
        <v>16</v>
      </c>
      <c r="G76" s="5"/>
      <c r="H76" s="6" t="s">
        <v>17</v>
      </c>
      <c r="I76" s="5"/>
      <c r="J76" s="5"/>
      <c r="K76" s="11" t="s">
        <v>31</v>
      </c>
      <c r="L76" s="60" t="s">
        <v>27</v>
      </c>
      <c r="M76" s="61"/>
      <c r="N76" s="62"/>
      <c r="O76" s="60" t="s">
        <v>30</v>
      </c>
      <c r="P76" s="61"/>
      <c r="Q76" s="62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3"/>
      <c r="AJ76" s="3"/>
      <c r="AK76" s="3"/>
      <c r="AL76" s="2"/>
      <c r="AM76" s="2"/>
      <c r="AN76" s="2"/>
      <c r="AO76" s="2"/>
    </row>
    <row r="77" spans="1:41" ht="28">
      <c r="A77" s="5"/>
      <c r="B77" s="31" t="s">
        <v>7</v>
      </c>
      <c r="C77" s="10" t="s">
        <v>10</v>
      </c>
      <c r="D77" s="31" t="s">
        <v>20</v>
      </c>
      <c r="E77" s="10" t="s">
        <v>22</v>
      </c>
      <c r="F77" s="31" t="s">
        <v>11</v>
      </c>
      <c r="G77" s="10" t="s">
        <v>10</v>
      </c>
      <c r="H77" s="31" t="s">
        <v>12</v>
      </c>
      <c r="I77" s="10" t="s">
        <v>22</v>
      </c>
      <c r="J77" s="5"/>
      <c r="K77" s="12" t="s">
        <v>8</v>
      </c>
      <c r="L77" s="15" t="s">
        <v>28</v>
      </c>
      <c r="M77" s="15" t="s">
        <v>6</v>
      </c>
      <c r="N77" s="15" t="s">
        <v>29</v>
      </c>
      <c r="O77" s="15" t="s">
        <v>28</v>
      </c>
      <c r="P77" s="15" t="s">
        <v>6</v>
      </c>
      <c r="Q77" s="15" t="s">
        <v>29</v>
      </c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3"/>
      <c r="AJ77" s="3"/>
      <c r="AK77" s="3"/>
      <c r="AL77" s="2"/>
      <c r="AM77" s="2"/>
      <c r="AN77" s="2"/>
      <c r="AO77" s="2"/>
    </row>
    <row r="78" spans="1:41" ht="28">
      <c r="A78" s="12" t="s">
        <v>0</v>
      </c>
      <c r="B78" s="33">
        <v>2685</v>
      </c>
      <c r="C78" s="33">
        <v>1685.5614973262032</v>
      </c>
      <c r="D78" s="33">
        <v>305.97014925373134</v>
      </c>
      <c r="E78" s="33">
        <v>488.43187660668377</v>
      </c>
      <c r="F78" s="33">
        <v>1273.2732732732732</v>
      </c>
      <c r="G78" s="33">
        <v>509.22761449077234</v>
      </c>
      <c r="H78" s="33">
        <v>1709.4594594594591</v>
      </c>
      <c r="I78" s="33">
        <v>2309.5238095238096</v>
      </c>
      <c r="J78" s="5"/>
      <c r="K78" s="12" t="s">
        <v>25</v>
      </c>
      <c r="L78" s="15">
        <v>2610.7982616651416</v>
      </c>
      <c r="M78" s="15">
        <v>74.201738334858192</v>
      </c>
      <c r="N78" s="15">
        <v>2</v>
      </c>
      <c r="O78" s="15">
        <v>2816.3378238501496</v>
      </c>
      <c r="P78" s="15">
        <v>373.17150083000041</v>
      </c>
      <c r="Q78" s="15">
        <v>5</v>
      </c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3"/>
      <c r="AJ78" s="3"/>
      <c r="AK78" s="3"/>
      <c r="AL78" s="2"/>
      <c r="AM78" s="2"/>
      <c r="AN78" s="2"/>
      <c r="AO78" s="2"/>
    </row>
    <row r="79" spans="1:41" ht="28">
      <c r="A79" s="12" t="s">
        <v>1</v>
      </c>
      <c r="B79" s="33">
        <v>2536.5965233302836</v>
      </c>
      <c r="C79" s="33">
        <v>2664.5367412140577</v>
      </c>
      <c r="D79" s="33">
        <v>138.72832369942196</v>
      </c>
      <c r="E79" s="33">
        <v>737.62376237623766</v>
      </c>
      <c r="F79" s="33">
        <v>836.53846153846155</v>
      </c>
      <c r="G79" s="33">
        <v>1411.1675126903554</v>
      </c>
      <c r="H79" s="33">
        <v>1252.6041666666667</v>
      </c>
      <c r="I79" s="33">
        <v>2730.2452316076296</v>
      </c>
      <c r="J79" s="5"/>
      <c r="K79" s="17" t="s">
        <v>14</v>
      </c>
      <c r="L79" s="11">
        <v>290.09261035852762</v>
      </c>
      <c r="M79" s="11">
        <v>63.981446278398316</v>
      </c>
      <c r="N79" s="11">
        <v>5</v>
      </c>
      <c r="O79" s="11">
        <v>433.52548512687093</v>
      </c>
      <c r="P79" s="11">
        <v>120.19522007422795</v>
      </c>
      <c r="Q79" s="11">
        <v>4</v>
      </c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3"/>
      <c r="AJ79" s="3"/>
      <c r="AK79" s="3"/>
      <c r="AL79" s="2"/>
      <c r="AM79" s="2"/>
      <c r="AN79" s="2"/>
      <c r="AO79" s="2"/>
    </row>
    <row r="80" spans="1:41" ht="28">
      <c r="A80" s="12" t="s">
        <v>2</v>
      </c>
      <c r="B80" s="33"/>
      <c r="C80" s="33">
        <v>2461.4412136536034</v>
      </c>
      <c r="D80" s="33">
        <v>266.23376623376623</v>
      </c>
      <c r="E80" s="33">
        <v>172.0779220779221</v>
      </c>
      <c r="F80" s="33">
        <v>1632.3529411764705</v>
      </c>
      <c r="G80" s="33">
        <v>562.88343558282213</v>
      </c>
      <c r="H80" s="33">
        <v>3497.716894977169</v>
      </c>
      <c r="I80" s="33">
        <v>2336.8421052631579</v>
      </c>
      <c r="J80" s="5"/>
      <c r="K80" s="12" t="s">
        <v>16</v>
      </c>
      <c r="L80" s="15">
        <v>1247.3882253294016</v>
      </c>
      <c r="M80" s="15">
        <v>230.09613808194146</v>
      </c>
      <c r="N80" s="15">
        <v>3</v>
      </c>
      <c r="O80" s="15">
        <v>965.16341384123439</v>
      </c>
      <c r="P80" s="15">
        <v>213.91742739508663</v>
      </c>
      <c r="Q80" s="15">
        <v>5</v>
      </c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3"/>
      <c r="AJ80" s="3"/>
      <c r="AK80" s="3"/>
      <c r="AL80" s="2"/>
      <c r="AM80" s="2"/>
      <c r="AN80" s="2"/>
      <c r="AO80" s="2"/>
    </row>
    <row r="81" spans="1:41" ht="28">
      <c r="A81" s="12" t="s">
        <v>4</v>
      </c>
      <c r="B81" s="33"/>
      <c r="C81" s="33">
        <v>3726.8041237113403</v>
      </c>
      <c r="D81" s="33">
        <v>449.43820224719104</v>
      </c>
      <c r="E81" s="33">
        <v>335.96837944664031</v>
      </c>
      <c r="F81" s="33"/>
      <c r="G81" s="33">
        <v>809.58721704394145</v>
      </c>
      <c r="H81" s="33">
        <v>2040.8163265306121</v>
      </c>
      <c r="I81" s="33">
        <v>2863.8497652582155</v>
      </c>
      <c r="J81" s="5"/>
      <c r="K81" s="12" t="s">
        <v>17</v>
      </c>
      <c r="L81" s="15">
        <v>2125.1492119084769</v>
      </c>
      <c r="M81" s="15">
        <v>485.2136047168525</v>
      </c>
      <c r="N81" s="15">
        <v>4</v>
      </c>
      <c r="O81" s="15">
        <v>2560.1152279132034</v>
      </c>
      <c r="P81" s="15">
        <v>139.59639250399837</v>
      </c>
      <c r="Q81" s="15">
        <v>4</v>
      </c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3"/>
      <c r="AJ81" s="3"/>
      <c r="AK81" s="3"/>
      <c r="AL81" s="2"/>
      <c r="AM81" s="2"/>
      <c r="AN81" s="2"/>
      <c r="AO81" s="2"/>
    </row>
    <row r="82" spans="1:41" ht="28">
      <c r="A82" s="12" t="s">
        <v>9</v>
      </c>
      <c r="B82" s="33"/>
      <c r="C82" s="33">
        <v>3543.3455433455438</v>
      </c>
      <c r="D82" s="33"/>
      <c r="E82" s="33"/>
      <c r="F82" s="33"/>
      <c r="G82" s="33">
        <v>1532.951289398281</v>
      </c>
      <c r="H82" s="33"/>
      <c r="I82" s="33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3"/>
      <c r="AJ82" s="3"/>
      <c r="AK82" s="3"/>
      <c r="AL82" s="2"/>
      <c r="AM82" s="2"/>
      <c r="AN82" s="2"/>
      <c r="AO82" s="2"/>
    </row>
    <row r="83" spans="1:41" ht="28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3"/>
      <c r="AJ83" s="3"/>
      <c r="AK83" s="3"/>
      <c r="AL83" s="2"/>
      <c r="AM83" s="2"/>
      <c r="AN83" s="2"/>
      <c r="AO83" s="2"/>
    </row>
    <row r="84" spans="1:41" ht="28">
      <c r="A84" s="23" t="s">
        <v>3</v>
      </c>
      <c r="B84" s="29">
        <f>AVERAGE(B78:B79)</f>
        <v>2610.7982616651416</v>
      </c>
      <c r="C84" s="29">
        <f>AVERAGE(C78:C82)</f>
        <v>2816.3378238501496</v>
      </c>
      <c r="D84" s="29">
        <f>AVERAGE(D78:D81)</f>
        <v>290.09261035852762</v>
      </c>
      <c r="E84" s="29">
        <f>AVERAGE(E78:E81)</f>
        <v>433.52548512687093</v>
      </c>
      <c r="F84" s="29">
        <f>AVERAGE(F78:F80)</f>
        <v>1247.3882253294016</v>
      </c>
      <c r="G84" s="29">
        <f>AVERAGE(G78:G82)</f>
        <v>965.16341384123439</v>
      </c>
      <c r="H84" s="29">
        <f>AVERAGE(H78:H81)</f>
        <v>2125.1492119084769</v>
      </c>
      <c r="I84" s="29">
        <f>AVERAGE(I78:I81)</f>
        <v>2560.1152279132034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3"/>
      <c r="AJ84" s="3"/>
      <c r="AK84" s="3"/>
      <c r="AL84" s="2"/>
      <c r="AM84" s="2"/>
      <c r="AN84" s="2"/>
      <c r="AO84" s="2"/>
    </row>
    <row r="85" spans="1:41" ht="28">
      <c r="A85" s="23" t="s">
        <v>5</v>
      </c>
      <c r="B85" s="28">
        <f>STDEV(B78:B79)</f>
        <v>104.93710470481605</v>
      </c>
      <c r="C85" s="28">
        <f>STDEV(C78:C82)</f>
        <v>834.43684312150015</v>
      </c>
      <c r="D85" s="28">
        <f>STDEV(D78:D81)</f>
        <v>127.96289255679663</v>
      </c>
      <c r="E85" s="28">
        <f>STDEV(E78:E81)</f>
        <v>240.39044014845589</v>
      </c>
      <c r="F85" s="28">
        <f>STDEV(F78:F81)</f>
        <v>398.53820178330659</v>
      </c>
      <c r="G85" s="28">
        <f>STDEV(G78:G82)</f>
        <v>478.3339092272895</v>
      </c>
      <c r="H85" s="28">
        <f>STDEV(H78:H81)</f>
        <v>970.427209433705</v>
      </c>
      <c r="I85" s="28">
        <f>STDEV(I78:I81)</f>
        <v>279.19278500799675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3"/>
      <c r="AJ85" s="3"/>
      <c r="AK85" s="3"/>
      <c r="AL85" s="2"/>
      <c r="AM85" s="2"/>
      <c r="AN85" s="2"/>
      <c r="AO85" s="2"/>
    </row>
    <row r="86" spans="1:41" ht="28">
      <c r="A86" s="23" t="s">
        <v>6</v>
      </c>
      <c r="B86" s="28">
        <f>B85/SQRT(2)</f>
        <v>74.201738334858192</v>
      </c>
      <c r="C86" s="28">
        <f>C85/SQRT(5)</f>
        <v>373.17150083000041</v>
      </c>
      <c r="D86" s="28">
        <f>D85/SQRT(4)</f>
        <v>63.981446278398316</v>
      </c>
      <c r="E86" s="28">
        <f>E85/SQRT(4)</f>
        <v>120.19522007422795</v>
      </c>
      <c r="F86" s="28">
        <f>F85/SQRT(3)</f>
        <v>230.09613808194146</v>
      </c>
      <c r="G86" s="28">
        <f>G85/SQRT(5)</f>
        <v>213.91742739508663</v>
      </c>
      <c r="H86" s="28">
        <f>H85/SQRT(4)</f>
        <v>485.2136047168525</v>
      </c>
      <c r="I86" s="28">
        <f>I85/SQRT(4)</f>
        <v>139.59639250399837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3"/>
      <c r="AJ86" s="3"/>
      <c r="AK86" s="3"/>
      <c r="AL86" s="2"/>
      <c r="AM86" s="2"/>
      <c r="AN86" s="2"/>
      <c r="AO86" s="2"/>
    </row>
    <row r="87" spans="1:41" ht="28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3"/>
      <c r="AJ87" s="3"/>
      <c r="AK87" s="3"/>
      <c r="AL87" s="2"/>
      <c r="AM87" s="2"/>
      <c r="AN87" s="2"/>
      <c r="AO87" s="2"/>
    </row>
    <row r="88" spans="1:41" ht="2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3"/>
      <c r="AJ88" s="3"/>
      <c r="AK88" s="3"/>
      <c r="AL88" s="2"/>
      <c r="AM88" s="2"/>
      <c r="AN88" s="2"/>
      <c r="AO88" s="2"/>
    </row>
    <row r="89" spans="1:41" ht="28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5"/>
      <c r="AG89" s="5"/>
      <c r="AH89" s="5"/>
      <c r="AI89" s="3"/>
      <c r="AJ89" s="3"/>
      <c r="AK89" s="3"/>
      <c r="AL89" s="2"/>
      <c r="AM89" s="2"/>
      <c r="AN89" s="2"/>
      <c r="AO89" s="2"/>
    </row>
    <row r="90" spans="1:41" ht="28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6" t="s">
        <v>62</v>
      </c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3"/>
      <c r="AJ90" s="3"/>
      <c r="AK90" s="3"/>
      <c r="AL90" s="2"/>
      <c r="AM90" s="2"/>
      <c r="AN90" s="2"/>
      <c r="AO90" s="2"/>
    </row>
    <row r="91" spans="1:41" ht="28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3"/>
      <c r="AJ91" s="3"/>
      <c r="AK91" s="3"/>
      <c r="AL91" s="2"/>
      <c r="AM91" s="2"/>
      <c r="AN91" s="2"/>
      <c r="AO91" s="2"/>
    </row>
    <row r="92" spans="1:41" ht="28">
      <c r="A92" s="8" t="s">
        <v>19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3"/>
      <c r="AJ92" s="3"/>
      <c r="AK92" s="3"/>
      <c r="AL92" s="2"/>
      <c r="AM92" s="2"/>
      <c r="AN92" s="2"/>
      <c r="AO92" s="2"/>
    </row>
    <row r="93" spans="1:41" ht="28">
      <c r="A93" s="6" t="s">
        <v>14</v>
      </c>
      <c r="B93" s="9" t="s">
        <v>48</v>
      </c>
      <c r="C93" s="9" t="s">
        <v>54</v>
      </c>
      <c r="D93" s="5"/>
      <c r="E93" s="6" t="s">
        <v>16</v>
      </c>
      <c r="F93" s="9" t="s">
        <v>55</v>
      </c>
      <c r="G93" s="9" t="s">
        <v>56</v>
      </c>
      <c r="H93" s="5"/>
      <c r="I93" s="5"/>
      <c r="J93" s="37"/>
      <c r="K93" s="59" t="s">
        <v>27</v>
      </c>
      <c r="L93" s="59"/>
      <c r="M93" s="59"/>
      <c r="N93" s="60" t="s">
        <v>30</v>
      </c>
      <c r="O93" s="61"/>
      <c r="P93" s="62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3"/>
      <c r="AJ93" s="3"/>
      <c r="AK93" s="3"/>
      <c r="AL93" s="2"/>
      <c r="AM93" s="2"/>
      <c r="AN93" s="2"/>
      <c r="AO93" s="2"/>
    </row>
    <row r="94" spans="1:41" ht="28">
      <c r="A94" s="12" t="s">
        <v>0</v>
      </c>
      <c r="B94" s="38">
        <v>185.2373160380281</v>
      </c>
      <c r="C94" s="38">
        <v>150.83545386976391</v>
      </c>
      <c r="D94" s="5"/>
      <c r="E94" s="12" t="s">
        <v>0</v>
      </c>
      <c r="F94" s="38">
        <v>79.635386959513937</v>
      </c>
      <c r="G94" s="38">
        <v>141.61358315125432</v>
      </c>
      <c r="H94" s="5"/>
      <c r="I94" s="63" t="s">
        <v>33</v>
      </c>
      <c r="J94" s="63"/>
      <c r="K94" s="15" t="s">
        <v>28</v>
      </c>
      <c r="L94" s="15" t="s">
        <v>6</v>
      </c>
      <c r="M94" s="15" t="s">
        <v>29</v>
      </c>
      <c r="N94" s="15" t="s">
        <v>28</v>
      </c>
      <c r="O94" s="15" t="s">
        <v>6</v>
      </c>
      <c r="P94" s="15" t="s">
        <v>29</v>
      </c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3"/>
      <c r="AJ94" s="3"/>
      <c r="AK94" s="3"/>
      <c r="AL94" s="2"/>
      <c r="AM94" s="2"/>
      <c r="AN94" s="2"/>
      <c r="AO94" s="2"/>
    </row>
    <row r="95" spans="1:41" ht="28">
      <c r="A95" s="12" t="s">
        <v>1</v>
      </c>
      <c r="B95" s="38">
        <v>98.856486756476869</v>
      </c>
      <c r="C95" s="38">
        <v>197.49526220029202</v>
      </c>
      <c r="D95" s="5"/>
      <c r="E95" s="12" t="s">
        <v>1</v>
      </c>
      <c r="F95" s="38">
        <v>109.61956099690177</v>
      </c>
      <c r="G95" s="38">
        <v>172.10578134107405</v>
      </c>
      <c r="H95" s="5"/>
      <c r="I95" s="5"/>
      <c r="J95" s="39" t="s">
        <v>14</v>
      </c>
      <c r="K95" s="38">
        <v>100.00000000000001</v>
      </c>
      <c r="L95" s="38">
        <v>13.63856602481038</v>
      </c>
      <c r="M95" s="11">
        <v>9</v>
      </c>
      <c r="N95" s="38">
        <v>114.34338410085449</v>
      </c>
      <c r="O95" s="38">
        <v>16.261114224366231</v>
      </c>
      <c r="P95" s="11">
        <v>8</v>
      </c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3"/>
      <c r="AJ95" s="3"/>
      <c r="AK95" s="3"/>
      <c r="AL95" s="2"/>
      <c r="AM95" s="2"/>
      <c r="AN95" s="2"/>
      <c r="AO95" s="2"/>
    </row>
    <row r="96" spans="1:41" ht="28">
      <c r="A96" s="12" t="s">
        <v>2</v>
      </c>
      <c r="B96" s="38">
        <v>54.111451184621323</v>
      </c>
      <c r="C96" s="38">
        <v>63.008719773153658</v>
      </c>
      <c r="D96" s="5"/>
      <c r="E96" s="12" t="s">
        <v>2</v>
      </c>
      <c r="F96" s="38">
        <v>39.17662149171079</v>
      </c>
      <c r="G96" s="38">
        <v>732.3999289675063</v>
      </c>
      <c r="H96" s="5"/>
      <c r="I96" s="5"/>
      <c r="J96" s="12" t="s">
        <v>16</v>
      </c>
      <c r="K96" s="40">
        <v>100</v>
      </c>
      <c r="L96" s="40">
        <v>13.487311772036561</v>
      </c>
      <c r="M96" s="15">
        <v>12</v>
      </c>
      <c r="N96" s="40">
        <v>217.80480263145441</v>
      </c>
      <c r="O96" s="40">
        <v>42.774177165154434</v>
      </c>
      <c r="P96" s="15">
        <v>16</v>
      </c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3"/>
      <c r="AJ96" s="3"/>
      <c r="AK96" s="3"/>
      <c r="AL96" s="2"/>
      <c r="AM96" s="2"/>
      <c r="AN96" s="2"/>
      <c r="AO96" s="2"/>
    </row>
    <row r="97" spans="1:41" ht="28">
      <c r="A97" s="12" t="s">
        <v>4</v>
      </c>
      <c r="B97" s="38">
        <v>45.475303125227086</v>
      </c>
      <c r="C97" s="38">
        <v>59.729229780141317</v>
      </c>
      <c r="D97" s="5"/>
      <c r="E97" s="12" t="s">
        <v>4</v>
      </c>
      <c r="F97" s="38">
        <v>171.56843055187358</v>
      </c>
      <c r="G97" s="38">
        <v>301.97600688873098</v>
      </c>
      <c r="H97" s="5"/>
      <c r="I97" s="5"/>
      <c r="J97" s="22"/>
      <c r="K97" s="22"/>
      <c r="L97" s="22"/>
      <c r="M97" s="22"/>
      <c r="N97" s="22"/>
      <c r="O97" s="22"/>
      <c r="P97" s="22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3"/>
      <c r="AJ97" s="3"/>
      <c r="AK97" s="3"/>
      <c r="AL97" s="2"/>
      <c r="AM97" s="2"/>
      <c r="AN97" s="2"/>
      <c r="AO97" s="2"/>
    </row>
    <row r="98" spans="1:41" ht="28">
      <c r="A98" s="12" t="s">
        <v>9</v>
      </c>
      <c r="B98" s="38">
        <v>116.31944289564665</v>
      </c>
      <c r="C98" s="38">
        <v>131.29143024015397</v>
      </c>
      <c r="D98" s="5"/>
      <c r="E98" s="12" t="s">
        <v>9</v>
      </c>
      <c r="F98" s="38">
        <v>147.09228587116309</v>
      </c>
      <c r="G98" s="38">
        <v>228.32523533846651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3"/>
      <c r="AJ98" s="3"/>
      <c r="AK98" s="3"/>
      <c r="AL98" s="2"/>
      <c r="AM98" s="2"/>
      <c r="AN98" s="2"/>
      <c r="AO98" s="2"/>
    </row>
    <row r="99" spans="1:41" ht="28">
      <c r="A99" s="12" t="s">
        <v>18</v>
      </c>
      <c r="B99" s="38">
        <v>100.54505322415545</v>
      </c>
      <c r="C99" s="38">
        <v>109.83940643950723</v>
      </c>
      <c r="D99" s="5"/>
      <c r="E99" s="12" t="s">
        <v>18</v>
      </c>
      <c r="F99" s="38">
        <v>129.34251242257008</v>
      </c>
      <c r="G99" s="38">
        <v>304.17219939740721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3"/>
      <c r="AJ99" s="3"/>
      <c r="AK99" s="3"/>
      <c r="AL99" s="2"/>
      <c r="AM99" s="2"/>
      <c r="AN99" s="2"/>
      <c r="AO99" s="2"/>
    </row>
    <row r="100" spans="1:41" ht="28">
      <c r="A100" s="12" t="s">
        <v>40</v>
      </c>
      <c r="B100" s="38">
        <v>85.026708521539689</v>
      </c>
      <c r="C100" s="38">
        <v>89.134504102350263</v>
      </c>
      <c r="D100" s="5"/>
      <c r="E100" s="12" t="s">
        <v>40</v>
      </c>
      <c r="F100" s="38">
        <v>60.041560355092983</v>
      </c>
      <c r="G100" s="38">
        <v>23.922812197389554</v>
      </c>
      <c r="H100" s="5"/>
      <c r="I100" s="5"/>
      <c r="J100" s="5"/>
      <c r="K100" s="41"/>
      <c r="L100" s="41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3"/>
      <c r="AJ100" s="3"/>
      <c r="AK100" s="3"/>
      <c r="AL100" s="2"/>
      <c r="AM100" s="2"/>
      <c r="AN100" s="2"/>
      <c r="AO100" s="2"/>
    </row>
    <row r="101" spans="1:41" ht="28">
      <c r="A101" s="12" t="s">
        <v>41</v>
      </c>
      <c r="B101" s="38">
        <v>92.173543089809741</v>
      </c>
      <c r="C101" s="38">
        <v>113.4130664014737</v>
      </c>
      <c r="D101" s="5"/>
      <c r="E101" s="12" t="s">
        <v>41</v>
      </c>
      <c r="F101" s="38">
        <v>63.523641351173843</v>
      </c>
      <c r="G101" s="38">
        <v>266.0035424043017</v>
      </c>
      <c r="H101" s="5"/>
      <c r="I101" s="5"/>
      <c r="J101" s="5"/>
      <c r="K101" s="41"/>
      <c r="L101" s="41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3"/>
      <c r="AJ101" s="3"/>
      <c r="AK101" s="3"/>
      <c r="AL101" s="2"/>
      <c r="AM101" s="2"/>
      <c r="AN101" s="2"/>
      <c r="AO101" s="2"/>
    </row>
    <row r="102" spans="1:41" ht="28">
      <c r="A102" s="12" t="s">
        <v>42</v>
      </c>
      <c r="B102" s="38">
        <v>122.25469516449513</v>
      </c>
      <c r="C102" s="15"/>
      <c r="D102" s="5"/>
      <c r="E102" s="12" t="s">
        <v>42</v>
      </c>
      <c r="F102" s="38">
        <v>31.862318757093909</v>
      </c>
      <c r="G102" s="38">
        <v>103.33410037106243</v>
      </c>
      <c r="H102" s="5"/>
      <c r="I102" s="5"/>
      <c r="J102" s="5"/>
      <c r="K102" s="41"/>
      <c r="L102" s="41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3"/>
      <c r="AJ102" s="3"/>
      <c r="AK102" s="3"/>
      <c r="AL102" s="2"/>
      <c r="AM102" s="2"/>
      <c r="AN102" s="2"/>
      <c r="AO102" s="2"/>
    </row>
    <row r="103" spans="1:41" ht="28">
      <c r="A103" s="22"/>
      <c r="B103" s="22"/>
      <c r="C103" s="22"/>
      <c r="D103" s="5"/>
      <c r="E103" s="12" t="s">
        <v>45</v>
      </c>
      <c r="F103" s="38">
        <v>113.98777986636335</v>
      </c>
      <c r="G103" s="38">
        <v>93.716135249343736</v>
      </c>
      <c r="H103" s="5"/>
      <c r="I103" s="5"/>
      <c r="J103" s="5"/>
      <c r="K103" s="41"/>
      <c r="L103" s="41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3"/>
      <c r="AJ103" s="3"/>
      <c r="AK103" s="3"/>
      <c r="AL103" s="2"/>
      <c r="AM103" s="2"/>
      <c r="AN103" s="2"/>
      <c r="AO103" s="2"/>
    </row>
    <row r="104" spans="1:41" ht="28">
      <c r="A104" s="22"/>
      <c r="B104" s="22"/>
      <c r="C104" s="22"/>
      <c r="D104" s="5"/>
      <c r="E104" s="12" t="s">
        <v>46</v>
      </c>
      <c r="F104" s="38">
        <v>161.5180036904124</v>
      </c>
      <c r="G104" s="38">
        <v>86.981062398446483</v>
      </c>
      <c r="H104" s="5"/>
      <c r="I104" s="5"/>
      <c r="J104" s="5"/>
      <c r="K104" s="41"/>
      <c r="L104" s="41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3"/>
      <c r="AJ104" s="3"/>
      <c r="AK104" s="3"/>
      <c r="AL104" s="2"/>
      <c r="AM104" s="2"/>
      <c r="AN104" s="2"/>
      <c r="AO104" s="2"/>
    </row>
    <row r="105" spans="1:41" ht="28">
      <c r="A105" s="22"/>
      <c r="B105" s="22"/>
      <c r="C105" s="22"/>
      <c r="D105" s="5"/>
      <c r="E105" s="12" t="s">
        <v>47</v>
      </c>
      <c r="F105" s="38">
        <v>92.631897686130344</v>
      </c>
      <c r="G105" s="38">
        <v>77.250754947402811</v>
      </c>
      <c r="H105" s="5"/>
      <c r="I105" s="5"/>
      <c r="J105" s="5"/>
      <c r="K105" s="41"/>
      <c r="L105" s="41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3"/>
      <c r="AJ105" s="3"/>
      <c r="AK105" s="3"/>
      <c r="AL105" s="2"/>
      <c r="AM105" s="2"/>
      <c r="AN105" s="2"/>
      <c r="AO105" s="2"/>
    </row>
    <row r="106" spans="1:41" ht="28">
      <c r="A106" s="22"/>
      <c r="B106" s="22"/>
      <c r="C106" s="22"/>
      <c r="D106" s="5"/>
      <c r="E106" s="12" t="s">
        <v>50</v>
      </c>
      <c r="F106" s="15"/>
      <c r="G106" s="38">
        <v>61.880095907295107</v>
      </c>
      <c r="H106" s="5"/>
      <c r="I106" s="5"/>
      <c r="J106" s="5"/>
      <c r="K106" s="41"/>
      <c r="L106" s="41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3"/>
      <c r="AJ106" s="3"/>
      <c r="AK106" s="3"/>
      <c r="AL106" s="2"/>
      <c r="AM106" s="2"/>
      <c r="AN106" s="2"/>
      <c r="AO106" s="2"/>
    </row>
    <row r="107" spans="1:41" ht="28">
      <c r="A107" s="22"/>
      <c r="B107" s="22"/>
      <c r="C107" s="22"/>
      <c r="D107" s="5"/>
      <c r="E107" s="12" t="s">
        <v>51</v>
      </c>
      <c r="F107" s="15"/>
      <c r="G107" s="38">
        <v>303.49234256122452</v>
      </c>
      <c r="H107" s="5"/>
      <c r="I107" s="5"/>
      <c r="J107" s="5"/>
      <c r="K107" s="41"/>
      <c r="L107" s="41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3"/>
      <c r="AJ107" s="3"/>
      <c r="AK107" s="3"/>
      <c r="AL107" s="2"/>
      <c r="AM107" s="2"/>
      <c r="AN107" s="2"/>
      <c r="AO107" s="2"/>
    </row>
    <row r="108" spans="1:41" ht="28">
      <c r="A108" s="22"/>
      <c r="B108" s="22"/>
      <c r="C108" s="22"/>
      <c r="D108" s="5"/>
      <c r="E108" s="12" t="s">
        <v>52</v>
      </c>
      <c r="F108" s="15"/>
      <c r="G108" s="38">
        <v>253.54947786860197</v>
      </c>
      <c r="H108" s="5"/>
      <c r="I108" s="5"/>
      <c r="J108" s="5"/>
      <c r="K108" s="41"/>
      <c r="L108" s="41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3"/>
      <c r="AJ108" s="3"/>
      <c r="AK108" s="3"/>
      <c r="AL108" s="2"/>
      <c r="AM108" s="2"/>
      <c r="AN108" s="2"/>
      <c r="AO108" s="2"/>
    </row>
    <row r="109" spans="1:41" ht="28">
      <c r="A109" s="22"/>
      <c r="B109" s="22"/>
      <c r="C109" s="22"/>
      <c r="D109" s="5"/>
      <c r="E109" s="12" t="s">
        <v>53</v>
      </c>
      <c r="F109" s="15"/>
      <c r="G109" s="38">
        <v>334.15378311376355</v>
      </c>
      <c r="H109" s="5"/>
      <c r="I109" s="5"/>
      <c r="J109" s="5"/>
      <c r="K109" s="41"/>
      <c r="L109" s="41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3"/>
      <c r="AJ109" s="3"/>
      <c r="AK109" s="3"/>
      <c r="AL109" s="2"/>
      <c r="AM109" s="2"/>
      <c r="AN109" s="2"/>
      <c r="AO109" s="2"/>
    </row>
    <row r="110" spans="1:41" ht="28">
      <c r="A110" s="22"/>
      <c r="B110" s="22"/>
      <c r="C110" s="22"/>
      <c r="D110" s="5"/>
      <c r="E110" s="22"/>
      <c r="F110" s="19"/>
      <c r="G110" s="19"/>
      <c r="H110" s="5"/>
      <c r="I110" s="5"/>
      <c r="J110" s="5"/>
      <c r="K110" s="41"/>
      <c r="L110" s="41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3"/>
      <c r="AJ110" s="3"/>
      <c r="AK110" s="3"/>
      <c r="AL110" s="2"/>
      <c r="AM110" s="2"/>
      <c r="AN110" s="2"/>
      <c r="AO110" s="2"/>
    </row>
    <row r="111" spans="1:41" ht="28">
      <c r="A111" s="23" t="s">
        <v>3</v>
      </c>
      <c r="B111" s="42">
        <f>AVERAGE(B94:B102)</f>
        <v>100.00000000000001</v>
      </c>
      <c r="C111" s="42">
        <f>AVERAGE(C94:C101)</f>
        <v>114.34338410085449</v>
      </c>
      <c r="D111" s="5"/>
      <c r="E111" s="23" t="s">
        <v>3</v>
      </c>
      <c r="F111" s="43">
        <f>AVERAGE(F94:F105)</f>
        <v>100</v>
      </c>
      <c r="G111" s="43">
        <f>AVERAGE(G94:G109)</f>
        <v>217.80480263145441</v>
      </c>
      <c r="H111" s="5"/>
      <c r="I111" s="5"/>
      <c r="J111" s="5"/>
      <c r="K111" s="41"/>
      <c r="L111" s="41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3"/>
      <c r="AJ111" s="3"/>
      <c r="AK111" s="3"/>
      <c r="AL111" s="2"/>
      <c r="AM111" s="2"/>
      <c r="AN111" s="2"/>
      <c r="AO111" s="2"/>
    </row>
    <row r="112" spans="1:41" ht="28">
      <c r="A112" s="23" t="s">
        <v>5</v>
      </c>
      <c r="B112" s="38">
        <f>STDEV(B94:B102)</f>
        <v>40.915698074431141</v>
      </c>
      <c r="C112" s="38">
        <f>STDEV(C94:C101)</f>
        <v>45.993376550793556</v>
      </c>
      <c r="D112" s="5"/>
      <c r="E112" s="23" t="s">
        <v>5</v>
      </c>
      <c r="F112" s="44">
        <f>STDEV(F94:F105)</f>
        <v>46.721418493378302</v>
      </c>
      <c r="G112" s="44">
        <f>STDEV(G94:G109)</f>
        <v>171.09670866061774</v>
      </c>
      <c r="H112" s="5"/>
      <c r="I112" s="5"/>
      <c r="J112" s="5"/>
      <c r="K112" s="19"/>
      <c r="L112" s="41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3"/>
      <c r="AJ112" s="3"/>
      <c r="AK112" s="3"/>
      <c r="AL112" s="2"/>
      <c r="AM112" s="2"/>
      <c r="AN112" s="2"/>
      <c r="AO112" s="2"/>
    </row>
    <row r="113" spans="1:41" ht="28">
      <c r="A113" s="23" t="s">
        <v>6</v>
      </c>
      <c r="B113" s="38">
        <f>B112/SQRT(9)</f>
        <v>13.63856602481038</v>
      </c>
      <c r="C113" s="38">
        <f>C112/SQRT(8)</f>
        <v>16.261114224366231</v>
      </c>
      <c r="D113" s="5"/>
      <c r="E113" s="23" t="s">
        <v>6</v>
      </c>
      <c r="F113" s="44">
        <f>F112/SQRT(12)</f>
        <v>13.487311772036561</v>
      </c>
      <c r="G113" s="44">
        <f>G112/SQRT(16)</f>
        <v>42.774177165154434</v>
      </c>
      <c r="H113" s="5"/>
      <c r="I113" s="5"/>
      <c r="J113" s="5"/>
      <c r="K113" s="19"/>
      <c r="L113" s="41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3"/>
      <c r="AJ113" s="3"/>
      <c r="AK113" s="3"/>
      <c r="AL113" s="2"/>
      <c r="AM113" s="2"/>
      <c r="AN113" s="2"/>
      <c r="AO113" s="2"/>
    </row>
    <row r="114" spans="1:41" ht="28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19"/>
      <c r="L114" s="41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3"/>
      <c r="AJ114" s="3"/>
      <c r="AK114" s="3"/>
      <c r="AL114" s="2"/>
      <c r="AM114" s="2"/>
      <c r="AN114" s="2"/>
      <c r="AO114" s="2"/>
    </row>
    <row r="115" spans="1:41" ht="28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19"/>
      <c r="L115" s="41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3"/>
      <c r="AJ115" s="3"/>
      <c r="AK115" s="3"/>
      <c r="AL115" s="2"/>
      <c r="AM115" s="2"/>
      <c r="AN115" s="2"/>
      <c r="AO115" s="2"/>
    </row>
    <row r="116" spans="1:41" ht="28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3"/>
      <c r="AJ116" s="3"/>
      <c r="AK116" s="3"/>
      <c r="AL116" s="2"/>
      <c r="AM116" s="2"/>
      <c r="AN116" s="2"/>
      <c r="AO116" s="2"/>
    </row>
    <row r="117" spans="1:41" ht="28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5"/>
      <c r="AG117" s="5"/>
      <c r="AH117" s="5"/>
      <c r="AI117" s="3"/>
      <c r="AJ117" s="3"/>
      <c r="AK117" s="3"/>
      <c r="AL117" s="2"/>
      <c r="AM117" s="2"/>
      <c r="AN117" s="2"/>
      <c r="AO117" s="2"/>
    </row>
    <row r="118" spans="1:41" ht="2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6" t="s">
        <v>63</v>
      </c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3"/>
      <c r="AJ118" s="3"/>
      <c r="AK118" s="3"/>
      <c r="AL118" s="2"/>
      <c r="AM118" s="2"/>
      <c r="AN118" s="2"/>
      <c r="AO118" s="2"/>
    </row>
    <row r="119" spans="1:41" ht="28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3"/>
      <c r="AJ119" s="3"/>
      <c r="AK119" s="3"/>
      <c r="AL119" s="2"/>
      <c r="AM119" s="2"/>
      <c r="AN119" s="2"/>
      <c r="AO119" s="2"/>
    </row>
    <row r="120" spans="1:41" ht="28">
      <c r="A120" s="45" t="s">
        <v>57</v>
      </c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22"/>
      <c r="R120" s="5"/>
      <c r="S120" s="22"/>
      <c r="T120" s="22"/>
      <c r="U120" s="22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3"/>
      <c r="AJ120" s="3"/>
      <c r="AK120" s="3"/>
      <c r="AL120" s="2"/>
      <c r="AM120" s="2"/>
      <c r="AN120" s="2"/>
      <c r="AO120" s="2"/>
    </row>
    <row r="121" spans="1:41" ht="28">
      <c r="A121" s="47" t="s">
        <v>14</v>
      </c>
      <c r="B121" s="48" t="s">
        <v>58</v>
      </c>
      <c r="C121" s="48" t="s">
        <v>59</v>
      </c>
      <c r="D121" s="46"/>
      <c r="E121" s="47" t="s">
        <v>16</v>
      </c>
      <c r="F121" s="48" t="s">
        <v>61</v>
      </c>
      <c r="G121" s="48" t="s">
        <v>60</v>
      </c>
      <c r="H121" s="46"/>
      <c r="I121" s="46"/>
      <c r="J121" s="46"/>
      <c r="K121" s="59" t="s">
        <v>27</v>
      </c>
      <c r="L121" s="59"/>
      <c r="M121" s="59"/>
      <c r="N121" s="60" t="s">
        <v>30</v>
      </c>
      <c r="O121" s="61"/>
      <c r="P121" s="62"/>
      <c r="Q121" s="22"/>
      <c r="R121" s="22"/>
      <c r="S121" s="47"/>
      <c r="T121" s="22"/>
      <c r="U121" s="22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3"/>
      <c r="AJ121" s="3"/>
      <c r="AK121" s="3"/>
      <c r="AL121" s="2"/>
      <c r="AM121" s="2"/>
      <c r="AN121" s="2"/>
      <c r="AO121" s="2"/>
    </row>
    <row r="122" spans="1:41" ht="28">
      <c r="A122" s="49" t="s">
        <v>0</v>
      </c>
      <c r="B122" s="50">
        <v>21.782178217821784</v>
      </c>
      <c r="C122" s="50">
        <v>9.134615384615385</v>
      </c>
      <c r="D122" s="46"/>
      <c r="E122" s="49" t="s">
        <v>0</v>
      </c>
      <c r="F122" s="50">
        <v>2.7675276752767526</v>
      </c>
      <c r="G122" s="50">
        <v>9.1388400702987695</v>
      </c>
      <c r="H122" s="46"/>
      <c r="I122" s="59" t="s">
        <v>57</v>
      </c>
      <c r="J122" s="59"/>
      <c r="K122" s="11" t="s">
        <v>28</v>
      </c>
      <c r="L122" s="11" t="s">
        <v>6</v>
      </c>
      <c r="M122" s="11" t="s">
        <v>29</v>
      </c>
      <c r="N122" s="11" t="s">
        <v>28</v>
      </c>
      <c r="O122" s="11" t="s">
        <v>6</v>
      </c>
      <c r="P122" s="11" t="s">
        <v>29</v>
      </c>
      <c r="Q122" s="22"/>
      <c r="R122" s="22"/>
      <c r="S122" s="22"/>
      <c r="T122" s="22"/>
      <c r="U122" s="22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3"/>
      <c r="AJ122" s="3"/>
      <c r="AK122" s="3"/>
      <c r="AL122" s="2"/>
      <c r="AM122" s="2"/>
      <c r="AN122" s="2"/>
      <c r="AO122" s="2"/>
    </row>
    <row r="123" spans="1:41" ht="28">
      <c r="A123" s="49" t="s">
        <v>1</v>
      </c>
      <c r="B123" s="50">
        <v>8.2456140350877192</v>
      </c>
      <c r="C123" s="50">
        <v>9.780439121756487</v>
      </c>
      <c r="D123" s="46"/>
      <c r="E123" s="49" t="s">
        <v>1</v>
      </c>
      <c r="F123" s="50">
        <v>1.2195121951219512</v>
      </c>
      <c r="G123" s="50">
        <v>6.9400630914826502</v>
      </c>
      <c r="H123" s="46"/>
      <c r="I123" s="46"/>
      <c r="J123" s="51" t="s">
        <v>14</v>
      </c>
      <c r="K123" s="52">
        <v>22.998384914677672</v>
      </c>
      <c r="L123" s="38">
        <v>3.5863373757827768</v>
      </c>
      <c r="M123" s="11">
        <v>6</v>
      </c>
      <c r="N123" s="52">
        <v>17.035870891250561</v>
      </c>
      <c r="O123" s="52">
        <v>2.6428923545771643</v>
      </c>
      <c r="P123" s="11">
        <v>7</v>
      </c>
      <c r="Q123" s="22"/>
      <c r="R123" s="22"/>
      <c r="S123" s="22"/>
      <c r="T123" s="22"/>
      <c r="U123" s="22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3"/>
      <c r="AJ123" s="3"/>
      <c r="AK123" s="3"/>
      <c r="AL123" s="2"/>
      <c r="AM123" s="2"/>
      <c r="AN123" s="2"/>
      <c r="AO123" s="2"/>
    </row>
    <row r="124" spans="1:41" ht="28">
      <c r="A124" s="49" t="s">
        <v>2</v>
      </c>
      <c r="B124" s="50">
        <v>34.575569358178051</v>
      </c>
      <c r="C124" s="50">
        <v>10.330578512396695</v>
      </c>
      <c r="D124" s="46"/>
      <c r="E124" s="49" t="s">
        <v>2</v>
      </c>
      <c r="F124" s="50">
        <v>0.85470085470085466</v>
      </c>
      <c r="G124" s="28">
        <v>12.920353982300885</v>
      </c>
      <c r="H124" s="46"/>
      <c r="I124" s="46"/>
      <c r="J124" s="11" t="s">
        <v>16</v>
      </c>
      <c r="K124" s="40">
        <v>3.1653768661278803</v>
      </c>
      <c r="L124" s="40">
        <v>0.54924641875335056</v>
      </c>
      <c r="M124" s="11">
        <v>11</v>
      </c>
      <c r="N124" s="40">
        <v>7.5598485710896375</v>
      </c>
      <c r="O124" s="53">
        <v>0.78974410562544695</v>
      </c>
      <c r="P124" s="11">
        <v>13</v>
      </c>
      <c r="Q124" s="22"/>
      <c r="R124" s="22"/>
      <c r="S124" s="22"/>
      <c r="T124" s="22"/>
      <c r="U124" s="22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3"/>
      <c r="AJ124" s="3"/>
      <c r="AK124" s="3"/>
      <c r="AL124" s="2"/>
      <c r="AM124" s="2"/>
      <c r="AN124" s="2"/>
      <c r="AO124" s="2"/>
    </row>
    <row r="125" spans="1:41" ht="28">
      <c r="A125" s="49" t="s">
        <v>4</v>
      </c>
      <c r="B125" s="50">
        <v>28.027681660899653</v>
      </c>
      <c r="C125" s="50">
        <v>23.78640776699029</v>
      </c>
      <c r="D125" s="46"/>
      <c r="E125" s="49" t="s">
        <v>4</v>
      </c>
      <c r="F125" s="50">
        <v>4.1036717062634986</v>
      </c>
      <c r="G125" s="28">
        <v>2.1959459459459461</v>
      </c>
      <c r="H125" s="46"/>
      <c r="I125" s="46"/>
      <c r="J125" s="46"/>
      <c r="K125" s="46"/>
      <c r="L125" s="46"/>
      <c r="M125" s="46"/>
      <c r="N125" s="46"/>
      <c r="O125" s="46"/>
      <c r="P125" s="46"/>
      <c r="Q125" s="22"/>
      <c r="R125" s="22"/>
      <c r="S125" s="22"/>
      <c r="T125" s="22"/>
      <c r="U125" s="22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3"/>
      <c r="AJ125" s="3"/>
      <c r="AK125" s="3"/>
      <c r="AL125" s="2"/>
      <c r="AM125" s="2"/>
      <c r="AN125" s="2"/>
      <c r="AO125" s="2"/>
    </row>
    <row r="126" spans="1:41" ht="28">
      <c r="A126" s="49" t="s">
        <v>9</v>
      </c>
      <c r="B126" s="50">
        <v>24.577373211963589</v>
      </c>
      <c r="C126" s="50">
        <v>22.607489597780859</v>
      </c>
      <c r="D126" s="46"/>
      <c r="E126" s="49" t="s">
        <v>9</v>
      </c>
      <c r="F126" s="50">
        <v>3.053435114503817</v>
      </c>
      <c r="G126" s="28">
        <v>9.67741935483871</v>
      </c>
      <c r="H126" s="46"/>
      <c r="I126" s="46"/>
      <c r="J126" s="46"/>
      <c r="K126" s="5"/>
      <c r="L126" s="5"/>
      <c r="M126" s="46"/>
      <c r="N126" s="46"/>
      <c r="O126" s="46"/>
      <c r="P126" s="46"/>
      <c r="Q126" s="22"/>
      <c r="R126" s="22"/>
      <c r="S126" s="22"/>
      <c r="T126" s="22"/>
      <c r="U126" s="22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3"/>
      <c r="AJ126" s="3"/>
      <c r="AK126" s="3"/>
      <c r="AL126" s="2"/>
      <c r="AM126" s="2"/>
      <c r="AN126" s="2"/>
      <c r="AO126" s="2"/>
    </row>
    <row r="127" spans="1:41" ht="28">
      <c r="A127" s="49" t="s">
        <v>18</v>
      </c>
      <c r="B127" s="50">
        <v>20.781893004115226</v>
      </c>
      <c r="C127" s="50">
        <v>19.437652811735941</v>
      </c>
      <c r="D127" s="46"/>
      <c r="E127" s="49" t="s">
        <v>18</v>
      </c>
      <c r="F127" s="50">
        <v>0.6116207951070336</v>
      </c>
      <c r="G127" s="28">
        <v>6.9767441860465116</v>
      </c>
      <c r="H127" s="46"/>
      <c r="I127" s="46"/>
      <c r="J127" s="5"/>
      <c r="K127" s="5"/>
      <c r="L127" s="5"/>
      <c r="M127" s="46"/>
      <c r="N127" s="46"/>
      <c r="O127" s="46"/>
      <c r="P127" s="46"/>
      <c r="Q127" s="22"/>
      <c r="R127" s="22"/>
      <c r="S127" s="22"/>
      <c r="T127" s="22"/>
      <c r="U127" s="22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3"/>
      <c r="AJ127" s="3"/>
      <c r="AK127" s="3"/>
      <c r="AL127" s="2"/>
      <c r="AM127" s="2"/>
      <c r="AN127" s="2"/>
      <c r="AO127" s="2"/>
    </row>
    <row r="128" spans="1:41" ht="28">
      <c r="A128" s="49" t="s">
        <v>40</v>
      </c>
      <c r="B128" s="50"/>
      <c r="C128" s="50">
        <v>24.173913043478262</v>
      </c>
      <c r="D128" s="46"/>
      <c r="E128" s="49" t="s">
        <v>40</v>
      </c>
      <c r="F128" s="50">
        <v>5.3627760252365935</v>
      </c>
      <c r="G128" s="28">
        <v>5.0541516245487363</v>
      </c>
      <c r="H128" s="46"/>
      <c r="I128" s="46"/>
      <c r="J128" s="5"/>
      <c r="K128" s="5"/>
      <c r="L128" s="5"/>
      <c r="M128" s="46"/>
      <c r="N128" s="46"/>
      <c r="O128" s="46"/>
      <c r="P128" s="46"/>
      <c r="Q128" s="22"/>
      <c r="R128" s="22"/>
      <c r="S128" s="22"/>
      <c r="T128" s="22"/>
      <c r="U128" s="22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3"/>
      <c r="AJ128" s="3"/>
      <c r="AK128" s="3"/>
      <c r="AL128" s="2"/>
      <c r="AM128" s="2"/>
      <c r="AN128" s="2"/>
      <c r="AO128" s="2"/>
    </row>
    <row r="129" spans="1:41" ht="28">
      <c r="A129" s="46"/>
      <c r="B129" s="54"/>
      <c r="C129" s="54"/>
      <c r="D129" s="46"/>
      <c r="E129" s="49" t="s">
        <v>41</v>
      </c>
      <c r="F129" s="50">
        <v>4.0909090909090908</v>
      </c>
      <c r="G129" s="28">
        <v>4.0983606557377046</v>
      </c>
      <c r="H129" s="46"/>
      <c r="I129" s="46"/>
      <c r="J129" s="5"/>
      <c r="K129" s="5"/>
      <c r="L129" s="5"/>
      <c r="M129" s="46"/>
      <c r="N129" s="46"/>
      <c r="O129" s="46"/>
      <c r="P129" s="46"/>
      <c r="Q129" s="22"/>
      <c r="R129" s="22"/>
      <c r="S129" s="22"/>
      <c r="T129" s="22"/>
      <c r="U129" s="22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3"/>
      <c r="AJ129" s="3"/>
      <c r="AK129" s="3"/>
      <c r="AL129" s="2"/>
      <c r="AM129" s="2"/>
      <c r="AN129" s="2"/>
      <c r="AO129" s="2"/>
    </row>
    <row r="130" spans="1:41" ht="28">
      <c r="A130" s="46"/>
      <c r="B130" s="54"/>
      <c r="C130" s="37"/>
      <c r="D130" s="55"/>
      <c r="E130" s="49" t="s">
        <v>42</v>
      </c>
      <c r="F130" s="50">
        <v>3.7037037037037037</v>
      </c>
      <c r="G130" s="28">
        <v>6.094182825484765</v>
      </c>
      <c r="H130" s="55"/>
      <c r="I130" s="55"/>
      <c r="J130" s="5"/>
      <c r="K130" s="5"/>
      <c r="L130" s="5"/>
      <c r="M130" s="55"/>
      <c r="N130" s="55"/>
      <c r="O130" s="55"/>
      <c r="P130" s="5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3"/>
      <c r="AJ130" s="3"/>
      <c r="AK130" s="3"/>
      <c r="AL130" s="2"/>
      <c r="AM130" s="2"/>
      <c r="AN130" s="2"/>
      <c r="AO130" s="2"/>
    </row>
    <row r="131" spans="1:41" ht="28">
      <c r="A131" s="55"/>
      <c r="B131" s="55"/>
      <c r="C131" s="55"/>
      <c r="D131" s="55"/>
      <c r="E131" s="49" t="s">
        <v>45</v>
      </c>
      <c r="F131" s="50">
        <v>6.3708759954493743</v>
      </c>
      <c r="G131" s="50">
        <v>6.940874035989717</v>
      </c>
      <c r="H131" s="55"/>
      <c r="I131" s="55"/>
      <c r="J131" s="5"/>
      <c r="K131" s="5"/>
      <c r="L131" s="5"/>
      <c r="M131" s="55"/>
      <c r="N131" s="55"/>
      <c r="O131" s="55"/>
      <c r="P131" s="5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3"/>
      <c r="AJ131" s="3"/>
      <c r="AK131" s="3"/>
      <c r="AL131" s="2"/>
      <c r="AM131" s="2"/>
      <c r="AN131" s="2"/>
      <c r="AO131" s="2"/>
    </row>
    <row r="132" spans="1:41" ht="28">
      <c r="A132" s="55"/>
      <c r="B132" s="55"/>
      <c r="C132" s="55"/>
      <c r="D132" s="55"/>
      <c r="E132" s="49" t="s">
        <v>46</v>
      </c>
      <c r="F132" s="50">
        <v>2.6804123711340204</v>
      </c>
      <c r="G132" s="50">
        <v>8.720930232558139</v>
      </c>
      <c r="H132" s="55"/>
      <c r="I132" s="55"/>
      <c r="J132" s="5"/>
      <c r="K132" s="5"/>
      <c r="L132" s="5"/>
      <c r="M132" s="55"/>
      <c r="N132" s="55"/>
      <c r="O132" s="55"/>
      <c r="P132" s="5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3"/>
      <c r="AJ132" s="3"/>
      <c r="AK132" s="3"/>
      <c r="AL132" s="2"/>
      <c r="AM132" s="2"/>
      <c r="AN132" s="2"/>
      <c r="AO132" s="2"/>
    </row>
    <row r="133" spans="1:41" ht="28">
      <c r="A133" s="55"/>
      <c r="B133" s="55"/>
      <c r="C133" s="55"/>
      <c r="D133" s="55"/>
      <c r="E133" s="49" t="s">
        <v>47</v>
      </c>
      <c r="F133" s="50"/>
      <c r="G133" s="50">
        <v>10.12526096033403</v>
      </c>
      <c r="H133" s="55"/>
      <c r="I133" s="55"/>
      <c r="J133" s="5"/>
      <c r="K133" s="5"/>
      <c r="L133" s="5"/>
      <c r="M133" s="55"/>
      <c r="N133" s="55"/>
      <c r="O133" s="55"/>
      <c r="P133" s="5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3"/>
      <c r="AJ133" s="3"/>
      <c r="AK133" s="3"/>
      <c r="AL133" s="2"/>
      <c r="AM133" s="2"/>
      <c r="AN133" s="2"/>
      <c r="AO133" s="2"/>
    </row>
    <row r="134" spans="1:41" ht="28">
      <c r="A134" s="55"/>
      <c r="B134" s="55"/>
      <c r="C134" s="55"/>
      <c r="D134" s="55"/>
      <c r="E134" s="49" t="s">
        <v>50</v>
      </c>
      <c r="F134" s="50"/>
      <c r="G134" s="50">
        <v>9.3949044585987256</v>
      </c>
      <c r="H134" s="55"/>
      <c r="I134" s="55"/>
      <c r="J134" s="5"/>
      <c r="K134" s="5"/>
      <c r="L134" s="5"/>
      <c r="M134" s="55"/>
      <c r="N134" s="55"/>
      <c r="O134" s="55"/>
      <c r="P134" s="5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3"/>
      <c r="AJ134" s="3"/>
      <c r="AK134" s="3"/>
      <c r="AL134" s="2"/>
      <c r="AM134" s="2"/>
      <c r="AN134" s="2"/>
      <c r="AO134" s="2"/>
    </row>
    <row r="135" spans="1:41" ht="28">
      <c r="A135" s="55"/>
      <c r="B135" s="55"/>
      <c r="C135" s="55"/>
      <c r="D135" s="55"/>
      <c r="E135" s="55"/>
      <c r="F135" s="55"/>
      <c r="G135" s="55"/>
      <c r="H135" s="55"/>
      <c r="I135" s="55"/>
      <c r="J135" s="5"/>
      <c r="K135" s="5"/>
      <c r="L135" s="56"/>
      <c r="M135" s="55"/>
      <c r="N135" s="55"/>
      <c r="O135" s="55"/>
      <c r="P135" s="5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3"/>
      <c r="AJ135" s="3"/>
      <c r="AK135" s="3"/>
      <c r="AL135" s="2"/>
      <c r="AM135" s="2"/>
      <c r="AN135" s="2"/>
      <c r="AO135" s="2"/>
    </row>
    <row r="136" spans="1:41" ht="28">
      <c r="A136" s="23" t="s">
        <v>3</v>
      </c>
      <c r="B136" s="42">
        <f>AVERAGE(B122:B127)</f>
        <v>22.998384914677672</v>
      </c>
      <c r="C136" s="42">
        <f>AVERAGE(C122:C128)</f>
        <v>17.035870891250561</v>
      </c>
      <c r="D136" s="55"/>
      <c r="E136" s="23" t="s">
        <v>3</v>
      </c>
      <c r="F136" s="57">
        <f>AVERAGE(F122:F132)</f>
        <v>3.1653768661278803</v>
      </c>
      <c r="G136" s="57">
        <f>AVERAGE(G122:G134)</f>
        <v>7.5598485710896375</v>
      </c>
      <c r="H136" s="55"/>
      <c r="I136" s="55"/>
      <c r="J136" s="5"/>
      <c r="K136" s="5"/>
      <c r="L136" s="56"/>
      <c r="M136" s="55"/>
      <c r="N136" s="55"/>
      <c r="O136" s="55"/>
      <c r="P136" s="5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3"/>
      <c r="AJ136" s="3"/>
      <c r="AK136" s="3"/>
      <c r="AL136" s="2"/>
      <c r="AM136" s="2"/>
      <c r="AN136" s="2"/>
      <c r="AO136" s="2"/>
    </row>
    <row r="137" spans="1:41" ht="28">
      <c r="A137" s="23" t="s">
        <v>5</v>
      </c>
      <c r="B137" s="52">
        <f>STDEV(B122:B127)</f>
        <v>8.7846966161398505</v>
      </c>
      <c r="C137" s="52">
        <f>STDEV(C122:C128)</f>
        <v>6.9924359121251154</v>
      </c>
      <c r="D137" s="55"/>
      <c r="E137" s="23" t="s">
        <v>5</v>
      </c>
      <c r="F137" s="53">
        <f>STDEV(F122:F132)</f>
        <v>1.8216442884512856</v>
      </c>
      <c r="G137" s="53">
        <f>STDEV(G122:G134)</f>
        <v>2.8474628673279976</v>
      </c>
      <c r="H137" s="55"/>
      <c r="I137" s="55"/>
      <c r="J137" s="55"/>
      <c r="K137" s="55"/>
      <c r="L137" s="56"/>
      <c r="M137" s="55"/>
      <c r="N137" s="55"/>
      <c r="O137" s="55"/>
      <c r="P137" s="5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3"/>
      <c r="AJ137" s="3"/>
      <c r="AK137" s="3"/>
      <c r="AL137" s="2"/>
      <c r="AM137" s="2"/>
      <c r="AN137" s="2"/>
      <c r="AO137" s="2"/>
    </row>
    <row r="138" spans="1:41" ht="28">
      <c r="A138" s="23" t="s">
        <v>6</v>
      </c>
      <c r="B138" s="52">
        <f>B137/SQRT(6)</f>
        <v>3.5863373757827768</v>
      </c>
      <c r="C138" s="52">
        <f>C137/SQRT(7)</f>
        <v>2.6428923545771643</v>
      </c>
      <c r="D138" s="55"/>
      <c r="E138" s="23" t="s">
        <v>6</v>
      </c>
      <c r="F138" s="53">
        <f>F137/SQRT(11)</f>
        <v>0.54924641875335056</v>
      </c>
      <c r="G138" s="53">
        <f>G137/SQRT(13)</f>
        <v>0.78974410562544695</v>
      </c>
      <c r="H138" s="55"/>
      <c r="I138" s="55"/>
      <c r="J138" s="55"/>
      <c r="K138" s="55"/>
      <c r="L138" s="56"/>
      <c r="M138" s="55"/>
      <c r="N138" s="55"/>
      <c r="O138" s="55"/>
      <c r="P138" s="5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3"/>
      <c r="AJ138" s="3"/>
      <c r="AK138" s="3"/>
      <c r="AL138" s="2"/>
      <c r="AM138" s="2"/>
      <c r="AN138" s="2"/>
      <c r="AO138" s="2"/>
    </row>
    <row r="139" spans="1:41" ht="28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3"/>
      <c r="AJ139" s="3"/>
      <c r="AK139" s="3"/>
      <c r="AL139" s="2"/>
      <c r="AM139" s="2"/>
      <c r="AN139" s="2"/>
      <c r="AO139" s="2"/>
    </row>
    <row r="140" spans="1:41" ht="28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3"/>
      <c r="AJ140" s="3"/>
      <c r="AK140" s="3"/>
      <c r="AL140" s="2"/>
      <c r="AM140" s="2"/>
      <c r="AN140" s="2"/>
      <c r="AO140" s="2"/>
    </row>
    <row r="141" spans="1:41" ht="28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2"/>
      <c r="AJ141" s="2"/>
      <c r="AK141" s="2"/>
      <c r="AL141" s="2"/>
      <c r="AM141" s="2"/>
      <c r="AN141" s="2"/>
      <c r="AO141" s="2"/>
    </row>
    <row r="142" spans="1:41" ht="28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2"/>
      <c r="AJ142" s="2"/>
      <c r="AK142" s="2"/>
      <c r="AL142" s="2"/>
      <c r="AM142" s="2"/>
      <c r="AN142" s="2"/>
      <c r="AO142" s="2"/>
    </row>
    <row r="143" spans="1:41" ht="2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2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2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2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</sheetData>
  <mergeCells count="16">
    <mergeCell ref="N5:P5"/>
    <mergeCell ref="Q5:S5"/>
    <mergeCell ref="K93:M93"/>
    <mergeCell ref="N93:P93"/>
    <mergeCell ref="I58:K58"/>
    <mergeCell ref="L30:N30"/>
    <mergeCell ref="O30:Q30"/>
    <mergeCell ref="L58:N58"/>
    <mergeCell ref="O53:R53"/>
    <mergeCell ref="AB53:AF53"/>
    <mergeCell ref="K121:M121"/>
    <mergeCell ref="N121:P121"/>
    <mergeCell ref="I122:J122"/>
    <mergeCell ref="I94:J94"/>
    <mergeCell ref="L76:N76"/>
    <mergeCell ref="O76:Q76"/>
  </mergeCells>
  <phoneticPr fontId="4" type="noConversion"/>
  <pageMargins left="0.70000000000000007" right="0.70000000000000007" top="0.75000000000000011" bottom="0.75000000000000011" header="0.30000000000000004" footer="0.30000000000000004"/>
  <pageSetup paperSize="9" scale="18" orientation="portrait" horizontalDpi="4294967292" verticalDpi="4294967292"/>
  <rowBreaks count="1" manualBreakCount="1">
    <brk id="72" max="33" man="1"/>
  </rowBreaks>
  <ignoredErrors>
    <ignoredError sqref="G85" formula="1"/>
  </ignoredErrors>
  <drawing r:id="rId1"/>
  <extLst>
    <ext xmlns:mx="http://schemas.microsoft.com/office/mac/excel/2008/main" uri="{64002731-A6B0-56B0-2670-7721B7C09600}">
      <mx:PLV Mode="0" OnePage="0" WScale="19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Proprietaire</dc:creator>
  <cp:lastModifiedBy>Durbec Pascale</cp:lastModifiedBy>
  <cp:lastPrinted>2020-05-25T15:09:23Z</cp:lastPrinted>
  <dcterms:created xsi:type="dcterms:W3CDTF">2017-07-03T16:20:59Z</dcterms:created>
  <dcterms:modified xsi:type="dcterms:W3CDTF">2020-05-25T15:25:45Z</dcterms:modified>
</cp:coreProperties>
</file>