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hpi.intern\data\abt6-team\Florian\Paper\Reviewed Manuscript and Figures\Revised Figures and Supplements\Source Data\"/>
    </mc:Choice>
  </mc:AlternateContent>
  <bookViews>
    <workbookView xWindow="480" yWindow="405" windowWidth="16035" windowHeight="11730" activeTab="3"/>
  </bookViews>
  <sheets>
    <sheet name="Figure 2B" sheetId="1" r:id="rId1"/>
    <sheet name="Figure 2C" sheetId="2" r:id="rId2"/>
    <sheet name="Figure 2D" sheetId="3" r:id="rId3"/>
    <sheet name="Figure 2 - figure supplement 1" sheetId="4" r:id="rId4"/>
  </sheets>
  <calcPr calcId="162913"/>
</workbook>
</file>

<file path=xl/calcChain.xml><?xml version="1.0" encoding="utf-8"?>
<calcChain xmlns="http://schemas.openxmlformats.org/spreadsheetml/2006/main">
  <c r="W64" i="4" l="1"/>
  <c r="W66" i="4"/>
  <c r="W68" i="4"/>
  <c r="W70" i="4"/>
  <c r="W53" i="4"/>
  <c r="W55" i="4"/>
  <c r="W59" i="4"/>
  <c r="W49" i="4"/>
  <c r="W42" i="4"/>
  <c r="W44" i="4"/>
  <c r="W36" i="4"/>
  <c r="W25" i="4"/>
  <c r="W29" i="4"/>
  <c r="W31" i="4"/>
  <c r="W23" i="4"/>
  <c r="W12" i="4"/>
  <c r="W16" i="4"/>
  <c r="W20" i="4"/>
  <c r="W7" i="4"/>
  <c r="X7" i="4" s="1"/>
  <c r="V8" i="4"/>
  <c r="W8" i="4" s="1"/>
  <c r="V7" i="4"/>
  <c r="V73" i="4"/>
  <c r="V72" i="4"/>
  <c r="W72" i="4" s="1"/>
  <c r="X72" i="4" s="1"/>
  <c r="V71" i="4"/>
  <c r="X70" i="4"/>
  <c r="V70" i="4"/>
  <c r="V69" i="4"/>
  <c r="V68" i="4"/>
  <c r="V67" i="4"/>
  <c r="V66" i="4"/>
  <c r="V65" i="4"/>
  <c r="V64" i="4"/>
  <c r="V63" i="4"/>
  <c r="W63" i="4" s="1"/>
  <c r="X63" i="4" s="1"/>
  <c r="V62" i="4"/>
  <c r="V60" i="4"/>
  <c r="W60" i="4" s="1"/>
  <c r="X60" i="4" s="1"/>
  <c r="V59" i="4"/>
  <c r="X58" i="4"/>
  <c r="V58" i="4"/>
  <c r="W58" i="4" s="1"/>
  <c r="V57" i="4"/>
  <c r="V56" i="4"/>
  <c r="W56" i="4" s="1"/>
  <c r="X56" i="4" s="1"/>
  <c r="V55" i="4"/>
  <c r="V54" i="4"/>
  <c r="V53" i="4"/>
  <c r="V52" i="4"/>
  <c r="W52" i="4" s="1"/>
  <c r="X52" i="4" s="1"/>
  <c r="V51" i="4"/>
  <c r="V50" i="4"/>
  <c r="W50" i="4" s="1"/>
  <c r="X50" i="4" s="1"/>
  <c r="V49" i="4"/>
  <c r="X47" i="4"/>
  <c r="V47" i="4"/>
  <c r="W47" i="4" s="1"/>
  <c r="V46" i="4"/>
  <c r="V45" i="4"/>
  <c r="W45" i="4" s="1"/>
  <c r="X45" i="4" s="1"/>
  <c r="V44" i="4"/>
  <c r="V43" i="4"/>
  <c r="V42" i="4"/>
  <c r="V41" i="4"/>
  <c r="W41" i="4" s="1"/>
  <c r="X41" i="4" s="1"/>
  <c r="V40" i="4"/>
  <c r="V39" i="4"/>
  <c r="V38" i="4"/>
  <c r="V37" i="4"/>
  <c r="V36" i="4"/>
  <c r="V34" i="4"/>
  <c r="V33" i="4"/>
  <c r="V32" i="4"/>
  <c r="V31" i="4"/>
  <c r="V30" i="4"/>
  <c r="W30" i="4" s="1"/>
  <c r="X30" i="4" s="1"/>
  <c r="V29" i="4"/>
  <c r="X28" i="4"/>
  <c r="V28" i="4"/>
  <c r="W28" i="4" s="1"/>
  <c r="V27" i="4"/>
  <c r="V26" i="4"/>
  <c r="W26" i="4" s="1"/>
  <c r="X26" i="4" s="1"/>
  <c r="V25" i="4"/>
  <c r="V24" i="4"/>
  <c r="W24" i="4" s="1"/>
  <c r="X24" i="4" s="1"/>
  <c r="V23" i="4"/>
  <c r="V21" i="4"/>
  <c r="W21" i="4" s="1"/>
  <c r="X21" i="4" s="1"/>
  <c r="V20" i="4"/>
  <c r="X19" i="4"/>
  <c r="V19" i="4"/>
  <c r="W19" i="4" s="1"/>
  <c r="V18" i="4"/>
  <c r="V17" i="4"/>
  <c r="W17" i="4" s="1"/>
  <c r="X17" i="4" s="1"/>
  <c r="V16" i="4"/>
  <c r="V15" i="4"/>
  <c r="W15" i="4" s="1"/>
  <c r="X15" i="4" s="1"/>
  <c r="V14" i="4"/>
  <c r="V13" i="4"/>
  <c r="W13" i="4" s="1"/>
  <c r="X13" i="4" s="1"/>
  <c r="V12" i="4"/>
  <c r="X11" i="4"/>
  <c r="V11" i="4"/>
  <c r="W11" i="4" s="1"/>
  <c r="V10" i="4"/>
  <c r="V9" i="4"/>
  <c r="X8" i="4"/>
  <c r="I73" i="4"/>
  <c r="J73" i="4" s="1"/>
  <c r="K73" i="4" s="1"/>
  <c r="I72" i="4"/>
  <c r="J72" i="4" s="1"/>
  <c r="K72" i="4" s="1"/>
  <c r="I71" i="4"/>
  <c r="J71" i="4" s="1"/>
  <c r="K71" i="4" s="1"/>
  <c r="J70" i="4"/>
  <c r="K70" i="4" s="1"/>
  <c r="I70" i="4"/>
  <c r="I69" i="4"/>
  <c r="J69" i="4" s="1"/>
  <c r="K69" i="4" s="1"/>
  <c r="I68" i="4"/>
  <c r="J68" i="4" s="1"/>
  <c r="K68" i="4" s="1"/>
  <c r="I67" i="4"/>
  <c r="J67" i="4" s="1"/>
  <c r="K67" i="4" s="1"/>
  <c r="J66" i="4"/>
  <c r="K66" i="4" s="1"/>
  <c r="I66" i="4"/>
  <c r="I65" i="4"/>
  <c r="J65" i="4" s="1"/>
  <c r="K65" i="4" s="1"/>
  <c r="I64" i="4"/>
  <c r="J64" i="4" s="1"/>
  <c r="K64" i="4" s="1"/>
  <c r="I63" i="4"/>
  <c r="J63" i="4" s="1"/>
  <c r="K63" i="4" s="1"/>
  <c r="J62" i="4"/>
  <c r="K62" i="4" s="1"/>
  <c r="I62" i="4"/>
  <c r="I60" i="4"/>
  <c r="J60" i="4" s="1"/>
  <c r="K60" i="4" s="1"/>
  <c r="I59" i="4"/>
  <c r="J59" i="4" s="1"/>
  <c r="K59" i="4" s="1"/>
  <c r="I58" i="4"/>
  <c r="J58" i="4" s="1"/>
  <c r="K58" i="4" s="1"/>
  <c r="J57" i="4"/>
  <c r="K57" i="4" s="1"/>
  <c r="I57" i="4"/>
  <c r="I56" i="4"/>
  <c r="J56" i="4" s="1"/>
  <c r="K56" i="4" s="1"/>
  <c r="I55" i="4"/>
  <c r="J55" i="4" s="1"/>
  <c r="K55" i="4" s="1"/>
  <c r="I54" i="4"/>
  <c r="J54" i="4" s="1"/>
  <c r="K54" i="4" s="1"/>
  <c r="J53" i="4"/>
  <c r="K53" i="4" s="1"/>
  <c r="I53" i="4"/>
  <c r="I52" i="4"/>
  <c r="J52" i="4" s="1"/>
  <c r="K52" i="4" s="1"/>
  <c r="I51" i="4"/>
  <c r="J51" i="4" s="1"/>
  <c r="K51" i="4" s="1"/>
  <c r="I50" i="4"/>
  <c r="J50" i="4" s="1"/>
  <c r="K50" i="4" s="1"/>
  <c r="J49" i="4"/>
  <c r="K49" i="4" s="1"/>
  <c r="I49" i="4"/>
  <c r="I47" i="4"/>
  <c r="J47" i="4" s="1"/>
  <c r="K47" i="4" s="1"/>
  <c r="I46" i="4"/>
  <c r="J46" i="4" s="1"/>
  <c r="K46" i="4" s="1"/>
  <c r="I45" i="4"/>
  <c r="J45" i="4" s="1"/>
  <c r="K45" i="4" s="1"/>
  <c r="J44" i="4"/>
  <c r="K44" i="4" s="1"/>
  <c r="I44" i="4"/>
  <c r="I43" i="4"/>
  <c r="J43" i="4" s="1"/>
  <c r="K43" i="4" s="1"/>
  <c r="I42" i="4"/>
  <c r="J42" i="4" s="1"/>
  <c r="K42" i="4" s="1"/>
  <c r="I41" i="4"/>
  <c r="J41" i="4" s="1"/>
  <c r="K41" i="4" s="1"/>
  <c r="J40" i="4"/>
  <c r="K40" i="4" s="1"/>
  <c r="I40" i="4"/>
  <c r="I39" i="4"/>
  <c r="J39" i="4" s="1"/>
  <c r="K39" i="4" s="1"/>
  <c r="I38" i="4"/>
  <c r="J38" i="4" s="1"/>
  <c r="K38" i="4" s="1"/>
  <c r="I37" i="4"/>
  <c r="J37" i="4" s="1"/>
  <c r="K37" i="4" s="1"/>
  <c r="J36" i="4"/>
  <c r="K36" i="4" s="1"/>
  <c r="I36" i="4"/>
  <c r="I34" i="4"/>
  <c r="J34" i="4" s="1"/>
  <c r="K34" i="4" s="1"/>
  <c r="I33" i="4"/>
  <c r="J33" i="4" s="1"/>
  <c r="K33" i="4" s="1"/>
  <c r="I32" i="4"/>
  <c r="J32" i="4" s="1"/>
  <c r="K32" i="4" s="1"/>
  <c r="J31" i="4"/>
  <c r="K31" i="4" s="1"/>
  <c r="I31" i="4"/>
  <c r="I30" i="4"/>
  <c r="J30" i="4" s="1"/>
  <c r="K30" i="4" s="1"/>
  <c r="I29" i="4"/>
  <c r="J29" i="4" s="1"/>
  <c r="K29" i="4" s="1"/>
  <c r="I28" i="4"/>
  <c r="J28" i="4" s="1"/>
  <c r="K28" i="4" s="1"/>
  <c r="J27" i="4"/>
  <c r="K27" i="4" s="1"/>
  <c r="I27" i="4"/>
  <c r="I26" i="4"/>
  <c r="J26" i="4" s="1"/>
  <c r="K26" i="4" s="1"/>
  <c r="I25" i="4"/>
  <c r="J25" i="4" s="1"/>
  <c r="K25" i="4" s="1"/>
  <c r="I24" i="4"/>
  <c r="J24" i="4" s="1"/>
  <c r="K24" i="4" s="1"/>
  <c r="J23" i="4"/>
  <c r="K23" i="4" s="1"/>
  <c r="I23" i="4"/>
  <c r="I21" i="4"/>
  <c r="J21" i="4" s="1"/>
  <c r="K21" i="4" s="1"/>
  <c r="I20" i="4"/>
  <c r="J20" i="4" s="1"/>
  <c r="K20" i="4" s="1"/>
  <c r="I19" i="4"/>
  <c r="J19" i="4" s="1"/>
  <c r="K19" i="4" s="1"/>
  <c r="J18" i="4"/>
  <c r="K18" i="4" s="1"/>
  <c r="I18" i="4"/>
  <c r="I17" i="4"/>
  <c r="J17" i="4" s="1"/>
  <c r="K17" i="4" s="1"/>
  <c r="I16" i="4"/>
  <c r="J16" i="4" s="1"/>
  <c r="K16" i="4" s="1"/>
  <c r="I15" i="4"/>
  <c r="J15" i="4" s="1"/>
  <c r="K15" i="4" s="1"/>
  <c r="J14" i="4"/>
  <c r="K14" i="4" s="1"/>
  <c r="I14" i="4"/>
  <c r="I13" i="4"/>
  <c r="J13" i="4" s="1"/>
  <c r="K13" i="4" s="1"/>
  <c r="I12" i="4"/>
  <c r="J12" i="4" s="1"/>
  <c r="K12" i="4" s="1"/>
  <c r="I11" i="4"/>
  <c r="J11" i="4" s="1"/>
  <c r="K11" i="4" s="1"/>
  <c r="J10" i="4"/>
  <c r="K10" i="4" s="1"/>
  <c r="I10" i="4"/>
  <c r="I9" i="4"/>
  <c r="J9" i="4" s="1"/>
  <c r="K9" i="4" s="1"/>
  <c r="I8" i="4"/>
  <c r="J8" i="4" s="1"/>
  <c r="K8" i="4" s="1"/>
  <c r="I7" i="4"/>
  <c r="J7" i="4" s="1"/>
  <c r="K7" i="4" s="1"/>
  <c r="X18" i="4" l="1"/>
  <c r="X46" i="4"/>
  <c r="W57" i="4"/>
  <c r="X57" i="4" s="1"/>
  <c r="W73" i="4"/>
  <c r="X73" i="4" s="1"/>
  <c r="W27" i="4"/>
  <c r="X27" i="4" s="1"/>
  <c r="X23" i="4"/>
  <c r="X31" i="4"/>
  <c r="X36" i="4"/>
  <c r="W38" i="4"/>
  <c r="X38" i="4" s="1"/>
  <c r="W40" i="4"/>
  <c r="X40" i="4" s="1"/>
  <c r="W43" i="4"/>
  <c r="X43" i="4" s="1"/>
  <c r="W51" i="4"/>
  <c r="X51" i="4" s="1"/>
  <c r="W54" i="4"/>
  <c r="X54" i="4" s="1"/>
  <c r="W62" i="4"/>
  <c r="X62" i="4" s="1"/>
  <c r="W65" i="4"/>
  <c r="X65" i="4" s="1"/>
  <c r="W67" i="4"/>
  <c r="X67" i="4" s="1"/>
  <c r="W69" i="4"/>
  <c r="X69" i="4" s="1"/>
  <c r="W18" i="4"/>
  <c r="W14" i="4"/>
  <c r="X14" i="4" s="1"/>
  <c r="W10" i="4"/>
  <c r="X10" i="4" s="1"/>
  <c r="W33" i="4"/>
  <c r="X33" i="4" s="1"/>
  <c r="W46" i="4"/>
  <c r="X12" i="4"/>
  <c r="X16" i="4"/>
  <c r="X20" i="4"/>
  <c r="X25" i="4"/>
  <c r="X29" i="4"/>
  <c r="X42" i="4"/>
  <c r="X44" i="4"/>
  <c r="X49" i="4"/>
  <c r="X53" i="4"/>
  <c r="X55" i="4"/>
  <c r="X59" i="4"/>
  <c r="X64" i="4"/>
  <c r="X66" i="4"/>
  <c r="X68" i="4"/>
  <c r="W9" i="4"/>
  <c r="X9" i="4" s="1"/>
  <c r="W34" i="4"/>
  <c r="X34" i="4" s="1"/>
  <c r="W32" i="4"/>
  <c r="X32" i="4" s="1"/>
  <c r="W39" i="4"/>
  <c r="X39" i="4" s="1"/>
  <c r="W37" i="4"/>
  <c r="X37" i="4" s="1"/>
  <c r="W71" i="4"/>
  <c r="X71" i="4" s="1"/>
  <c r="N29" i="3"/>
  <c r="M29" i="3"/>
  <c r="L29" i="3"/>
  <c r="K29" i="3"/>
  <c r="F29" i="3"/>
  <c r="E29" i="3"/>
  <c r="D29" i="3"/>
  <c r="C29" i="3"/>
  <c r="N28" i="3"/>
  <c r="M28" i="3"/>
  <c r="L28" i="3"/>
  <c r="K28" i="3"/>
  <c r="F28" i="3"/>
  <c r="E28" i="3"/>
  <c r="D28" i="3"/>
  <c r="C28" i="3"/>
  <c r="N27" i="3"/>
  <c r="M27" i="3"/>
  <c r="L27" i="3"/>
  <c r="K27" i="3"/>
  <c r="F27" i="3"/>
  <c r="E27" i="3"/>
  <c r="D27" i="3"/>
  <c r="C27" i="3"/>
  <c r="N13" i="3"/>
  <c r="M13" i="3"/>
  <c r="L13" i="3"/>
  <c r="K13" i="3"/>
  <c r="F13" i="3"/>
  <c r="E13" i="3"/>
  <c r="D13" i="3"/>
  <c r="C13" i="3"/>
  <c r="N12" i="3"/>
  <c r="M12" i="3"/>
  <c r="L12" i="3"/>
  <c r="K12" i="3"/>
  <c r="F12" i="3"/>
  <c r="E12" i="3"/>
  <c r="D12" i="3"/>
  <c r="C12" i="3"/>
  <c r="N11" i="3"/>
  <c r="M11" i="3"/>
  <c r="L11" i="3"/>
  <c r="K11" i="3"/>
  <c r="F11" i="3"/>
  <c r="E11" i="3"/>
  <c r="D11" i="3"/>
  <c r="C11" i="3"/>
  <c r="L31" i="3" l="1"/>
  <c r="L32" i="3"/>
  <c r="O11" i="3"/>
  <c r="L15" i="3" s="1"/>
  <c r="O27" i="3"/>
  <c r="N31" i="3" s="1"/>
  <c r="M15" i="3"/>
  <c r="M16" i="3"/>
  <c r="M17" i="3"/>
  <c r="M31" i="3"/>
  <c r="K32" i="3"/>
  <c r="M32" i="3"/>
  <c r="K33" i="3"/>
  <c r="M33" i="3"/>
  <c r="N17" i="3"/>
  <c r="L33" i="3"/>
  <c r="N33" i="3"/>
  <c r="G11" i="3"/>
  <c r="D15" i="3" s="1"/>
  <c r="G27" i="3"/>
  <c r="E31" i="3" s="1"/>
  <c r="K31" i="3"/>
  <c r="F32" i="3" l="1"/>
  <c r="F15" i="3"/>
  <c r="N16" i="3"/>
  <c r="N15" i="3"/>
  <c r="K15" i="3"/>
  <c r="F33" i="3"/>
  <c r="F31" i="3"/>
  <c r="F16" i="3"/>
  <c r="K17" i="3"/>
  <c r="K16" i="3"/>
  <c r="N32" i="3"/>
  <c r="L17" i="3"/>
  <c r="L16" i="3"/>
  <c r="D33" i="3"/>
  <c r="D32" i="3"/>
  <c r="D31" i="3"/>
  <c r="F17" i="3"/>
  <c r="D16" i="3"/>
  <c r="E33" i="3"/>
  <c r="E32" i="3"/>
  <c r="C31" i="3"/>
  <c r="C17" i="3"/>
  <c r="C16" i="3"/>
  <c r="E15" i="3"/>
  <c r="D17" i="3"/>
  <c r="C33" i="3"/>
  <c r="C32" i="3"/>
  <c r="E17" i="3"/>
  <c r="E16" i="3"/>
  <c r="C15" i="3"/>
</calcChain>
</file>

<file path=xl/sharedStrings.xml><?xml version="1.0" encoding="utf-8"?>
<sst xmlns="http://schemas.openxmlformats.org/spreadsheetml/2006/main" count="168" uniqueCount="42">
  <si>
    <t>Figure 2 - Source Data 1</t>
  </si>
  <si>
    <t>days post infection (dpi)</t>
  </si>
  <si>
    <r>
      <t>TCID</t>
    </r>
    <r>
      <rPr>
        <b/>
        <sz val="8"/>
        <color theme="1"/>
        <rFont val="Arial"/>
        <family val="2"/>
      </rPr>
      <t>50</t>
    </r>
    <r>
      <rPr>
        <b/>
        <sz val="12"/>
        <color theme="1"/>
        <rFont val="Arial"/>
        <family val="2"/>
      </rPr>
      <t>/ml</t>
    </r>
  </si>
  <si>
    <t>GrowthCurve Data points</t>
  </si>
  <si>
    <t>Figure 2D</t>
  </si>
  <si>
    <t>1st Experiment</t>
  </si>
  <si>
    <t>2nd Experiment</t>
  </si>
  <si>
    <t>Backround (only Media)</t>
  </si>
  <si>
    <t>Median</t>
  </si>
  <si>
    <t>minus Backround</t>
  </si>
  <si>
    <t>Normalized to 100%</t>
  </si>
  <si>
    <t xml:space="preserve">d5 </t>
  </si>
  <si>
    <t xml:space="preserve">d3 </t>
  </si>
  <si>
    <t>0 nM</t>
  </si>
  <si>
    <t>10 nM</t>
  </si>
  <si>
    <t>25 nM</t>
  </si>
  <si>
    <t>Figure 2C - MOI 3</t>
  </si>
  <si>
    <t>Figure 2B - MOI 0.1</t>
  </si>
  <si>
    <t>lowest dilution</t>
  </si>
  <si>
    <t>read</t>
  </si>
  <si>
    <t>Dilution factor</t>
  </si>
  <si>
    <t>TCID50/ml</t>
  </si>
  <si>
    <t>with all wells positive</t>
  </si>
  <si>
    <t>TCID50 titer</t>
  </si>
  <si>
    <t>Input (d0)</t>
  </si>
  <si>
    <t>d1</t>
  </si>
  <si>
    <t>d3</t>
  </si>
  <si>
    <t>d5</t>
  </si>
  <si>
    <t>d7</t>
  </si>
  <si>
    <t>d9</t>
  </si>
  <si>
    <t>ATP Assay of TetON-IRE1-GFPinducible cells with concentrations of 0, 10 and 25nM Doxycycline</t>
  </si>
  <si>
    <t>0.1 nM</t>
  </si>
  <si>
    <t>1 nM</t>
  </si>
  <si>
    <t>5 nM</t>
  </si>
  <si>
    <t>15 nM</t>
  </si>
  <si>
    <t>TetON-MEF 0 nM</t>
  </si>
  <si>
    <t>TetON-MEF 1 nM</t>
  </si>
  <si>
    <t>TetON-MEF 10 nM</t>
  </si>
  <si>
    <t>TetON-MEF 25 nM</t>
  </si>
  <si>
    <t xml:space="preserve">GrowthCurve TetON-MEF cells stimulated with concentration of 0, 1, 10 and 25 nM doxycycline </t>
  </si>
  <si>
    <r>
      <t>GrowthCurve TetON-</t>
    </r>
    <r>
      <rPr>
        <b/>
        <i/>
        <sz val="12"/>
        <rFont val="Arial"/>
        <family val="2"/>
      </rPr>
      <t>Ern1</t>
    </r>
    <r>
      <rPr>
        <b/>
        <sz val="12"/>
        <rFont val="Arial"/>
        <family val="2"/>
      </rPr>
      <t xml:space="preserve">-/- stimulated with concentration of 0, 1, 10 and 25 nM doxycycline </t>
    </r>
  </si>
  <si>
    <r>
      <rPr>
        <i/>
        <sz val="12"/>
        <rFont val="Arial"/>
        <family val="2"/>
      </rPr>
      <t>TetON-Ern1-/-</t>
    </r>
    <r>
      <rPr>
        <sz val="12"/>
        <rFont val="Arial"/>
        <family val="2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</si>
</sst>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8"/>
      <color theme="1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name val="Calibri"/>
      <family val="2"/>
      <scheme val="minor"/>
    </font>
    <font>
      <b/>
      <sz val="12"/>
      <name val="Arial"/>
      <family val="2"/>
    </font>
    <font>
      <sz val="10"/>
      <name val="Arial"/>
      <family val="2"/>
    </font>
    <font>
      <b/>
      <i/>
      <sz val="12"/>
      <name val="Arial"/>
      <family val="2"/>
    </font>
    <font>
      <i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02">
    <xf numFmtId="0" fontId="0" fillId="0" borderId="0" xfId="0"/>
    <xf numFmtId="0" fontId="0" fillId="0" borderId="0" xfId="0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" fillId="0" borderId="0" xfId="0" applyFont="1"/>
    <xf numFmtId="0" fontId="5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1" fillId="0" borderId="0" xfId="0" applyFont="1"/>
    <xf numFmtId="0" fontId="7" fillId="0" borderId="0" xfId="0" applyFont="1"/>
    <xf numFmtId="0" fontId="7" fillId="0" borderId="9" xfId="0" applyFont="1" applyBorder="1"/>
    <xf numFmtId="0" fontId="8" fillId="0" borderId="0" xfId="0" applyFont="1"/>
    <xf numFmtId="0" fontId="0" fillId="0" borderId="10" xfId="0" applyBorder="1" applyAlignment="1">
      <alignment horizontal="right"/>
    </xf>
    <xf numFmtId="0" fontId="0" fillId="0" borderId="11" xfId="0" applyBorder="1" applyAlignment="1">
      <alignment horizontal="right"/>
    </xf>
    <xf numFmtId="0" fontId="0" fillId="0" borderId="12" xfId="0" applyBorder="1" applyAlignment="1">
      <alignment horizontal="right"/>
    </xf>
    <xf numFmtId="0" fontId="9" fillId="0" borderId="0" xfId="0" applyFont="1"/>
    <xf numFmtId="0" fontId="0" fillId="0" borderId="13" xfId="0" applyBorder="1" applyAlignment="1">
      <alignment horizontal="right"/>
    </xf>
    <xf numFmtId="0" fontId="0" fillId="0" borderId="0" xfId="0" applyBorder="1" applyAlignment="1">
      <alignment horizontal="right"/>
    </xf>
    <xf numFmtId="0" fontId="0" fillId="0" borderId="14" xfId="0" applyBorder="1" applyAlignment="1">
      <alignment horizontal="right"/>
    </xf>
    <xf numFmtId="0" fontId="0" fillId="0" borderId="15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16" xfId="0" applyBorder="1" applyAlignment="1">
      <alignment horizontal="right"/>
    </xf>
    <xf numFmtId="0" fontId="7" fillId="0" borderId="0" xfId="0" applyFont="1" applyAlignment="1">
      <alignment horizontal="center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0" xfId="0" applyAlignment="1">
      <alignment horizontal="center"/>
    </xf>
    <xf numFmtId="0" fontId="0" fillId="0" borderId="13" xfId="0" applyBorder="1"/>
    <xf numFmtId="0" fontId="0" fillId="0" borderId="0" xfId="0" applyBorder="1"/>
    <xf numFmtId="0" fontId="0" fillId="0" borderId="14" xfId="0" applyBorder="1"/>
    <xf numFmtId="0" fontId="0" fillId="0" borderId="15" xfId="0" applyBorder="1"/>
    <xf numFmtId="0" fontId="0" fillId="0" borderId="3" xfId="0" applyBorder="1"/>
    <xf numFmtId="0" fontId="0" fillId="0" borderId="16" xfId="0" applyBorder="1"/>
    <xf numFmtId="164" fontId="0" fillId="0" borderId="10" xfId="0" applyNumberFormat="1" applyBorder="1"/>
    <xf numFmtId="164" fontId="0" fillId="0" borderId="11" xfId="0" applyNumberFormat="1" applyBorder="1"/>
    <xf numFmtId="164" fontId="0" fillId="0" borderId="12" xfId="0" applyNumberFormat="1" applyBorder="1"/>
    <xf numFmtId="164" fontId="0" fillId="0" borderId="13" xfId="0" applyNumberFormat="1" applyBorder="1"/>
    <xf numFmtId="164" fontId="0" fillId="0" borderId="0" xfId="0" applyNumberFormat="1" applyBorder="1"/>
    <xf numFmtId="164" fontId="0" fillId="0" borderId="14" xfId="0" applyNumberFormat="1" applyBorder="1"/>
    <xf numFmtId="164" fontId="0" fillId="0" borderId="15" xfId="0" applyNumberFormat="1" applyBorder="1"/>
    <xf numFmtId="164" fontId="0" fillId="0" borderId="3" xfId="0" applyNumberFormat="1" applyBorder="1"/>
    <xf numFmtId="164" fontId="0" fillId="0" borderId="16" xfId="0" applyNumberFormat="1" applyBorder="1"/>
    <xf numFmtId="0" fontId="0" fillId="0" borderId="0" xfId="0" applyBorder="1" applyAlignment="1"/>
    <xf numFmtId="0" fontId="10" fillId="0" borderId="0" xfId="0" applyFont="1" applyBorder="1" applyAlignment="1">
      <alignment horizontal="center" vertical="center"/>
    </xf>
    <xf numFmtId="0" fontId="11" fillId="0" borderId="0" xfId="0" applyFont="1"/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2" borderId="17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3" fillId="0" borderId="1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2" borderId="18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18" xfId="0" applyFont="1" applyFill="1" applyBorder="1"/>
    <xf numFmtId="0" fontId="11" fillId="0" borderId="0" xfId="0" applyFont="1" applyFill="1" applyBorder="1"/>
    <xf numFmtId="0" fontId="3" fillId="0" borderId="13" xfId="0" applyFont="1" applyBorder="1" applyAlignment="1">
      <alignment horizontal="center"/>
    </xf>
    <xf numFmtId="164" fontId="3" fillId="0" borderId="13" xfId="0" applyNumberFormat="1" applyFont="1" applyBorder="1"/>
    <xf numFmtId="164" fontId="3" fillId="0" borderId="0" xfId="0" applyNumberFormat="1" applyFont="1" applyBorder="1"/>
    <xf numFmtId="164" fontId="3" fillId="0" borderId="14" xfId="0" applyNumberFormat="1" applyFont="1" applyBorder="1"/>
    <xf numFmtId="11" fontId="3" fillId="0" borderId="14" xfId="0" applyNumberFormat="1" applyFont="1" applyBorder="1" applyAlignment="1">
      <alignment horizontal="center" vertical="center"/>
    </xf>
    <xf numFmtId="11" fontId="3" fillId="0" borderId="19" xfId="0" applyNumberFormat="1" applyFont="1" applyBorder="1"/>
    <xf numFmtId="11" fontId="3" fillId="0" borderId="13" xfId="0" applyNumberFormat="1" applyFont="1" applyBorder="1"/>
    <xf numFmtId="0" fontId="3" fillId="0" borderId="13" xfId="0" applyFont="1" applyFill="1" applyBorder="1" applyAlignment="1">
      <alignment horizontal="center"/>
    </xf>
    <xf numFmtId="0" fontId="3" fillId="0" borderId="9" xfId="0" applyFont="1" applyBorder="1"/>
    <xf numFmtId="0" fontId="3" fillId="0" borderId="20" xfId="0" applyFont="1" applyFill="1" applyBorder="1" applyAlignment="1">
      <alignment horizontal="center"/>
    </xf>
    <xf numFmtId="164" fontId="3" fillId="0" borderId="20" xfId="0" applyNumberFormat="1" applyFont="1" applyBorder="1"/>
    <xf numFmtId="164" fontId="3" fillId="0" borderId="9" xfId="0" applyNumberFormat="1" applyFont="1" applyBorder="1"/>
    <xf numFmtId="164" fontId="3" fillId="0" borderId="21" xfId="0" applyNumberFormat="1" applyFont="1" applyBorder="1"/>
    <xf numFmtId="11" fontId="3" fillId="0" borderId="21" xfId="0" applyNumberFormat="1" applyFont="1" applyBorder="1" applyAlignment="1">
      <alignment horizontal="center" vertical="center"/>
    </xf>
    <xf numFmtId="11" fontId="3" fillId="0" borderId="22" xfId="0" applyNumberFormat="1" applyFont="1" applyBorder="1"/>
    <xf numFmtId="11" fontId="3" fillId="0" borderId="20" xfId="0" applyNumberFormat="1" applyFont="1" applyBorder="1"/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9" xfId="0" applyFont="1" applyBorder="1" applyAlignment="1">
      <alignment horizontal="right" vertical="center"/>
    </xf>
    <xf numFmtId="11" fontId="3" fillId="0" borderId="22" xfId="0" applyNumberFormat="1" applyFont="1" applyBorder="1" applyAlignment="1">
      <alignment horizontal="center" vertical="center"/>
    </xf>
    <xf numFmtId="164" fontId="3" fillId="0" borderId="13" xfId="0" applyNumberFormat="1" applyFont="1" applyFill="1" applyBorder="1"/>
    <xf numFmtId="164" fontId="3" fillId="0" borderId="20" xfId="0" applyNumberFormat="1" applyFont="1" applyFill="1" applyBorder="1"/>
    <xf numFmtId="0" fontId="4" fillId="3" borderId="0" xfId="0" applyFont="1" applyFill="1"/>
    <xf numFmtId="0" fontId="4" fillId="3" borderId="0" xfId="0" applyFont="1" applyFill="1" applyBorder="1"/>
    <xf numFmtId="164" fontId="4" fillId="3" borderId="0" xfId="0" applyNumberFormat="1" applyFont="1" applyFill="1" applyBorder="1"/>
    <xf numFmtId="11" fontId="4" fillId="3" borderId="0" xfId="0" applyNumberFormat="1" applyFont="1" applyFill="1" applyBorder="1" applyAlignment="1">
      <alignment horizontal="center" vertical="center"/>
    </xf>
    <xf numFmtId="11" fontId="4" fillId="3" borderId="0" xfId="0" applyNumberFormat="1" applyFont="1" applyFill="1" applyBorder="1"/>
    <xf numFmtId="0" fontId="4" fillId="0" borderId="0" xfId="0" applyFont="1" applyBorder="1" applyAlignment="1"/>
    <xf numFmtId="0" fontId="3" fillId="0" borderId="0" xfId="0" applyFont="1" applyBorder="1" applyAlignment="1">
      <alignment horizontal="center" vertical="center"/>
    </xf>
    <xf numFmtId="11" fontId="12" fillId="0" borderId="14" xfId="0" applyNumberFormat="1" applyFont="1" applyBorder="1" applyAlignment="1">
      <alignment horizontal="center" vertical="center"/>
    </xf>
    <xf numFmtId="11" fontId="12" fillId="0" borderId="19" xfId="0" applyNumberFormat="1" applyFont="1" applyBorder="1"/>
    <xf numFmtId="11" fontId="12" fillId="0" borderId="22" xfId="0" applyNumberFormat="1" applyFont="1" applyBorder="1" applyAlignment="1">
      <alignment horizontal="center" vertical="center"/>
    </xf>
    <xf numFmtId="11" fontId="12" fillId="0" borderId="22" xfId="0" applyNumberFormat="1" applyFont="1" applyBorder="1"/>
    <xf numFmtId="11" fontId="12" fillId="0" borderId="21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3" fillId="2" borderId="10" xfId="0" applyFont="1" applyFill="1" applyBorder="1" applyAlignment="1">
      <alignment horizontal="center"/>
    </xf>
    <xf numFmtId="0" fontId="4" fillId="0" borderId="12" xfId="0" applyFont="1" applyBorder="1" applyAlignment="1"/>
    <xf numFmtId="0" fontId="3" fillId="2" borderId="15" xfId="0" applyFont="1" applyFill="1" applyBorder="1" applyAlignment="1">
      <alignment horizontal="center"/>
    </xf>
    <xf numFmtId="0" fontId="4" fillId="0" borderId="16" xfId="0" applyFont="1" applyBorder="1" applyAlignment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7"/>
  <sheetViews>
    <sheetView workbookViewId="0">
      <selection activeCell="D14" sqref="D14"/>
    </sheetView>
  </sheetViews>
  <sheetFormatPr defaultRowHeight="15" x14ac:dyDescent="0.25"/>
  <cols>
    <col min="1" max="1" width="27" customWidth="1"/>
    <col min="2" max="10" width="9.28515625" bestFit="1" customWidth="1"/>
    <col min="11" max="16" width="10.28515625" bestFit="1" customWidth="1"/>
    <col min="17" max="22" width="9.28515625" bestFit="1" customWidth="1"/>
  </cols>
  <sheetData>
    <row r="1" spans="1:22" ht="15.75" x14ac:dyDescent="0.25">
      <c r="A1" s="4" t="s">
        <v>0</v>
      </c>
      <c r="B1" s="4" t="s">
        <v>3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</row>
    <row r="2" spans="1:22" ht="15.75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</row>
    <row r="3" spans="1:22" ht="15.75" x14ac:dyDescent="0.25">
      <c r="A3" s="4" t="s">
        <v>17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spans="1:22" ht="16.5" thickBot="1" x14ac:dyDescent="0.3">
      <c r="A4" s="4"/>
      <c r="B4" s="91" t="s">
        <v>2</v>
      </c>
      <c r="C4" s="92"/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  <c r="Q4" s="92"/>
      <c r="R4" s="92"/>
      <c r="S4" s="92"/>
      <c r="T4" s="92"/>
      <c r="U4" s="92"/>
      <c r="V4" s="93"/>
    </row>
    <row r="5" spans="1:22" s="1" customFormat="1" ht="18.75" customHeight="1" thickBot="1" x14ac:dyDescent="0.3">
      <c r="A5" s="5" t="s">
        <v>1</v>
      </c>
      <c r="B5" s="94" t="s">
        <v>13</v>
      </c>
      <c r="C5" s="95"/>
      <c r="D5" s="96"/>
      <c r="E5" s="94" t="s">
        <v>31</v>
      </c>
      <c r="F5" s="95"/>
      <c r="G5" s="96"/>
      <c r="H5" s="94" t="s">
        <v>32</v>
      </c>
      <c r="I5" s="95"/>
      <c r="J5" s="96"/>
      <c r="K5" s="94" t="s">
        <v>33</v>
      </c>
      <c r="L5" s="95"/>
      <c r="M5" s="96"/>
      <c r="N5" s="94" t="s">
        <v>14</v>
      </c>
      <c r="O5" s="95"/>
      <c r="P5" s="96"/>
      <c r="Q5" s="94" t="s">
        <v>34</v>
      </c>
      <c r="R5" s="95"/>
      <c r="S5" s="96"/>
      <c r="T5" s="94" t="s">
        <v>15</v>
      </c>
      <c r="U5" s="95"/>
      <c r="V5" s="96"/>
    </row>
    <row r="6" spans="1:22" s="1" customFormat="1" ht="18.75" customHeight="1" x14ac:dyDescent="0.25">
      <c r="A6" s="6">
        <v>0</v>
      </c>
      <c r="B6" s="2">
        <v>825</v>
      </c>
      <c r="C6" s="2">
        <v>464</v>
      </c>
      <c r="D6" s="2">
        <v>825</v>
      </c>
      <c r="E6" s="2">
        <v>825</v>
      </c>
      <c r="F6" s="2">
        <v>464</v>
      </c>
      <c r="G6" s="2">
        <v>825</v>
      </c>
      <c r="H6" s="2">
        <v>825</v>
      </c>
      <c r="I6" s="2">
        <v>464</v>
      </c>
      <c r="J6" s="2">
        <v>825</v>
      </c>
      <c r="K6" s="2">
        <v>825</v>
      </c>
      <c r="L6" s="2">
        <v>464</v>
      </c>
      <c r="M6" s="2">
        <v>825</v>
      </c>
      <c r="N6" s="2">
        <v>825</v>
      </c>
      <c r="O6" s="2">
        <v>464</v>
      </c>
      <c r="P6" s="2">
        <v>825</v>
      </c>
      <c r="Q6" s="2">
        <v>825</v>
      </c>
      <c r="R6" s="2">
        <v>464</v>
      </c>
      <c r="S6" s="2">
        <v>825</v>
      </c>
      <c r="T6" s="2">
        <v>825</v>
      </c>
      <c r="U6" s="2">
        <v>464</v>
      </c>
      <c r="V6" s="2">
        <v>825</v>
      </c>
    </row>
    <row r="7" spans="1:22" s="1" customFormat="1" ht="18.75" customHeight="1" x14ac:dyDescent="0.25">
      <c r="A7" s="7">
        <v>1</v>
      </c>
      <c r="B7" s="3">
        <v>46.4</v>
      </c>
      <c r="C7" s="3">
        <v>68.099999999999994</v>
      </c>
      <c r="D7" s="3">
        <v>46.4</v>
      </c>
      <c r="E7" s="3">
        <v>38.299999999999997</v>
      </c>
      <c r="F7" s="3">
        <v>68.099999999999994</v>
      </c>
      <c r="G7" s="3">
        <v>56.2</v>
      </c>
      <c r="H7" s="3">
        <v>46.4</v>
      </c>
      <c r="I7" s="3">
        <v>68.099999999999994</v>
      </c>
      <c r="J7" s="3">
        <v>38.299999999999997</v>
      </c>
      <c r="K7" s="3">
        <v>38.299999999999997</v>
      </c>
      <c r="L7" s="3">
        <v>56.2</v>
      </c>
      <c r="M7" s="3">
        <v>100</v>
      </c>
      <c r="N7" s="3">
        <v>46.4</v>
      </c>
      <c r="O7" s="3">
        <v>68.099999999999994</v>
      </c>
      <c r="P7" s="3">
        <v>38.299999999999997</v>
      </c>
      <c r="Q7" s="3">
        <v>56.2</v>
      </c>
      <c r="R7" s="3">
        <v>56.2</v>
      </c>
      <c r="S7" s="3">
        <v>68.099999999999994</v>
      </c>
      <c r="T7" s="3">
        <v>38.299999999999997</v>
      </c>
      <c r="U7" s="3">
        <v>38.299999999999997</v>
      </c>
      <c r="V7" s="3">
        <v>46.4</v>
      </c>
    </row>
    <row r="8" spans="1:22" s="1" customFormat="1" ht="18.75" customHeight="1" x14ac:dyDescent="0.25">
      <c r="A8" s="7">
        <v>3</v>
      </c>
      <c r="B8" s="3">
        <v>178</v>
      </c>
      <c r="C8" s="3">
        <v>464</v>
      </c>
      <c r="D8" s="3">
        <v>383</v>
      </c>
      <c r="E8" s="3">
        <v>215</v>
      </c>
      <c r="F8" s="3">
        <v>464</v>
      </c>
      <c r="G8" s="3">
        <v>562</v>
      </c>
      <c r="H8" s="3">
        <v>261</v>
      </c>
      <c r="I8" s="3">
        <v>464</v>
      </c>
      <c r="J8" s="3">
        <v>383</v>
      </c>
      <c r="K8" s="3">
        <v>464</v>
      </c>
      <c r="L8" s="3">
        <v>681</v>
      </c>
      <c r="M8" s="3">
        <v>464</v>
      </c>
      <c r="N8" s="3">
        <v>215</v>
      </c>
      <c r="O8" s="3">
        <v>681</v>
      </c>
      <c r="P8" s="3">
        <v>383</v>
      </c>
      <c r="Q8" s="3">
        <v>178</v>
      </c>
      <c r="R8" s="3">
        <v>261</v>
      </c>
      <c r="S8" s="3">
        <v>261</v>
      </c>
      <c r="T8" s="3">
        <v>215</v>
      </c>
      <c r="U8" s="3">
        <v>261</v>
      </c>
      <c r="V8" s="3">
        <v>464</v>
      </c>
    </row>
    <row r="9" spans="1:22" s="1" customFormat="1" ht="18.75" customHeight="1" x14ac:dyDescent="0.25">
      <c r="A9" s="7">
        <v>5</v>
      </c>
      <c r="B9" s="3">
        <v>5620</v>
      </c>
      <c r="C9" s="3">
        <v>8250</v>
      </c>
      <c r="D9" s="3">
        <v>8250</v>
      </c>
      <c r="E9" s="3">
        <v>12100</v>
      </c>
      <c r="F9" s="3">
        <v>8250</v>
      </c>
      <c r="G9" s="3">
        <v>12100</v>
      </c>
      <c r="H9" s="3">
        <v>17800</v>
      </c>
      <c r="I9" s="3">
        <v>17800</v>
      </c>
      <c r="J9" s="3">
        <v>14700</v>
      </c>
      <c r="K9" s="3">
        <v>46400</v>
      </c>
      <c r="L9" s="3">
        <v>100000</v>
      </c>
      <c r="M9" s="3">
        <v>46400</v>
      </c>
      <c r="N9" s="3">
        <v>121000</v>
      </c>
      <c r="O9" s="3">
        <v>100000</v>
      </c>
      <c r="P9" s="3">
        <v>68100</v>
      </c>
      <c r="Q9" s="3">
        <v>38300</v>
      </c>
      <c r="R9" s="3">
        <v>38300</v>
      </c>
      <c r="S9" s="3">
        <v>38300</v>
      </c>
      <c r="T9" s="3">
        <v>10000</v>
      </c>
      <c r="U9" s="3">
        <v>10000</v>
      </c>
      <c r="V9" s="3">
        <v>12100</v>
      </c>
    </row>
    <row r="10" spans="1:22" s="1" customFormat="1" ht="18.75" customHeight="1" x14ac:dyDescent="0.25">
      <c r="A10" s="7">
        <v>7</v>
      </c>
      <c r="B10" s="3">
        <v>17800</v>
      </c>
      <c r="C10" s="3">
        <v>17800</v>
      </c>
      <c r="D10" s="3">
        <v>17800</v>
      </c>
      <c r="E10" s="3">
        <v>56200</v>
      </c>
      <c r="F10" s="3">
        <v>46400</v>
      </c>
      <c r="G10" s="3">
        <v>38300</v>
      </c>
      <c r="H10" s="3">
        <v>261000</v>
      </c>
      <c r="I10" s="3">
        <v>383000</v>
      </c>
      <c r="J10" s="3">
        <v>316000</v>
      </c>
      <c r="K10" s="3">
        <v>1000000</v>
      </c>
      <c r="L10" s="3">
        <v>1470000</v>
      </c>
      <c r="M10" s="3">
        <v>1210000</v>
      </c>
      <c r="N10" s="3">
        <v>3830000</v>
      </c>
      <c r="O10" s="3">
        <v>3160000</v>
      </c>
      <c r="P10" s="3">
        <v>2150000</v>
      </c>
      <c r="Q10" s="3">
        <v>178000</v>
      </c>
      <c r="R10" s="3">
        <v>178000</v>
      </c>
      <c r="S10" s="3">
        <v>121000</v>
      </c>
      <c r="T10" s="3">
        <v>31600</v>
      </c>
      <c r="U10" s="3">
        <v>21500</v>
      </c>
      <c r="V10" s="3">
        <v>21500</v>
      </c>
    </row>
    <row r="11" spans="1:22" s="1" customFormat="1" ht="18.75" customHeight="1" x14ac:dyDescent="0.25">
      <c r="A11" s="7">
        <v>9</v>
      </c>
      <c r="B11" s="3">
        <v>16400</v>
      </c>
      <c r="C11" s="3">
        <v>15900</v>
      </c>
      <c r="D11" s="3">
        <v>16100</v>
      </c>
      <c r="E11" s="3">
        <v>48300</v>
      </c>
      <c r="F11" s="3">
        <v>42100</v>
      </c>
      <c r="G11" s="3">
        <v>46400</v>
      </c>
      <c r="H11" s="3">
        <v>411000</v>
      </c>
      <c r="I11" s="3">
        <v>403000</v>
      </c>
      <c r="J11" s="3">
        <v>466000</v>
      </c>
      <c r="K11" s="3">
        <v>1410000</v>
      </c>
      <c r="L11" s="3">
        <v>1550000</v>
      </c>
      <c r="M11" s="3">
        <v>1490000</v>
      </c>
      <c r="N11" s="3">
        <v>3640000</v>
      </c>
      <c r="O11" s="3">
        <v>3960000</v>
      </c>
      <c r="P11" s="3">
        <v>3840000</v>
      </c>
      <c r="Q11" s="3">
        <v>241000</v>
      </c>
      <c r="R11" s="3">
        <v>243000</v>
      </c>
      <c r="S11" s="3">
        <v>236000</v>
      </c>
      <c r="T11" s="3">
        <v>36400</v>
      </c>
      <c r="U11" s="3">
        <v>31600</v>
      </c>
      <c r="V11" s="3">
        <v>21500</v>
      </c>
    </row>
    <row r="12" spans="1:22" ht="15.75" x14ac:dyDescent="0.2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</row>
    <row r="13" spans="1:22" ht="15.75" x14ac:dyDescent="0.25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</row>
    <row r="14" spans="1:22" ht="15.75" x14ac:dyDescent="0.2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</row>
    <row r="16" spans="1:22" ht="15.75" x14ac:dyDescent="0.25">
      <c r="A16" s="4"/>
    </row>
    <row r="17" spans="1:1" ht="15.75" x14ac:dyDescent="0.25">
      <c r="A17" s="4"/>
    </row>
  </sheetData>
  <mergeCells count="8">
    <mergeCell ref="B4:V4"/>
    <mergeCell ref="T5:V5"/>
    <mergeCell ref="B5:D5"/>
    <mergeCell ref="E5:G5"/>
    <mergeCell ref="H5:J5"/>
    <mergeCell ref="K5:M5"/>
    <mergeCell ref="N5:P5"/>
    <mergeCell ref="Q5:S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5"/>
  <sheetViews>
    <sheetView workbookViewId="0">
      <selection activeCell="C15" sqref="C15"/>
    </sheetView>
  </sheetViews>
  <sheetFormatPr defaultRowHeight="15" x14ac:dyDescent="0.25"/>
  <cols>
    <col min="1" max="1" width="33.28515625" customWidth="1"/>
  </cols>
  <sheetData>
    <row r="1" spans="1:19" ht="15.75" x14ac:dyDescent="0.25">
      <c r="A1" s="4" t="s">
        <v>3</v>
      </c>
    </row>
    <row r="2" spans="1:19" ht="15.75" x14ac:dyDescent="0.25">
      <c r="A2" s="4" t="s">
        <v>16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</row>
    <row r="3" spans="1:19" ht="16.5" thickBot="1" x14ac:dyDescent="0.3">
      <c r="A3" s="4"/>
      <c r="B3" s="91" t="s">
        <v>2</v>
      </c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  <c r="S3" s="93"/>
    </row>
    <row r="4" spans="1:19" ht="16.5" thickBot="1" x14ac:dyDescent="0.3">
      <c r="A4" s="5" t="s">
        <v>1</v>
      </c>
      <c r="B4" s="94" t="s">
        <v>13</v>
      </c>
      <c r="C4" s="95"/>
      <c r="D4" s="96"/>
      <c r="E4" s="94" t="s">
        <v>31</v>
      </c>
      <c r="F4" s="95"/>
      <c r="G4" s="96"/>
      <c r="H4" s="94" t="s">
        <v>32</v>
      </c>
      <c r="I4" s="95"/>
      <c r="J4" s="96"/>
      <c r="K4" s="94" t="s">
        <v>33</v>
      </c>
      <c r="L4" s="95"/>
      <c r="M4" s="96"/>
      <c r="N4" s="94" t="s">
        <v>14</v>
      </c>
      <c r="O4" s="95"/>
      <c r="P4" s="96"/>
      <c r="Q4" s="94" t="s">
        <v>15</v>
      </c>
      <c r="R4" s="95"/>
      <c r="S4" s="96"/>
    </row>
    <row r="5" spans="1:19" x14ac:dyDescent="0.25">
      <c r="A5" s="6">
        <v>0</v>
      </c>
      <c r="B5" s="2">
        <v>100000</v>
      </c>
      <c r="C5" s="2">
        <v>100000</v>
      </c>
      <c r="D5" s="2">
        <v>100000</v>
      </c>
      <c r="E5" s="2">
        <v>100000</v>
      </c>
      <c r="F5" s="2">
        <v>100000</v>
      </c>
      <c r="G5" s="2">
        <v>100000</v>
      </c>
      <c r="H5" s="2">
        <v>100000</v>
      </c>
      <c r="I5" s="2">
        <v>100000</v>
      </c>
      <c r="J5" s="2">
        <v>100000</v>
      </c>
      <c r="K5" s="2">
        <v>100000</v>
      </c>
      <c r="L5" s="2">
        <v>100000</v>
      </c>
      <c r="M5" s="2">
        <v>100000</v>
      </c>
      <c r="N5" s="2">
        <v>100000</v>
      </c>
      <c r="O5" s="2">
        <v>100000</v>
      </c>
      <c r="P5" s="2">
        <v>100000</v>
      </c>
      <c r="Q5" s="2">
        <v>100000</v>
      </c>
      <c r="R5" s="2">
        <v>100000</v>
      </c>
      <c r="S5" s="2">
        <v>100000</v>
      </c>
    </row>
    <row r="6" spans="1:19" x14ac:dyDescent="0.25">
      <c r="A6" s="7">
        <v>1</v>
      </c>
      <c r="B6" s="3">
        <v>681</v>
      </c>
      <c r="C6" s="3">
        <v>464</v>
      </c>
      <c r="D6" s="3">
        <v>562</v>
      </c>
      <c r="E6" s="3">
        <v>562</v>
      </c>
      <c r="F6" s="3">
        <v>825</v>
      </c>
      <c r="G6" s="3">
        <v>681</v>
      </c>
      <c r="H6" s="3">
        <v>825</v>
      </c>
      <c r="I6" s="3">
        <v>562</v>
      </c>
      <c r="J6" s="3">
        <v>825</v>
      </c>
      <c r="K6" s="3">
        <v>215</v>
      </c>
      <c r="L6" s="3">
        <v>464</v>
      </c>
      <c r="M6" s="3">
        <v>681</v>
      </c>
      <c r="N6" s="3">
        <v>383</v>
      </c>
      <c r="O6" s="3">
        <v>383</v>
      </c>
      <c r="P6" s="3">
        <v>1000</v>
      </c>
      <c r="Q6" s="3">
        <v>464</v>
      </c>
      <c r="R6" s="3">
        <v>562</v>
      </c>
      <c r="S6" s="3">
        <v>562</v>
      </c>
    </row>
    <row r="7" spans="1:19" x14ac:dyDescent="0.25">
      <c r="A7" s="7">
        <v>3</v>
      </c>
      <c r="B7" s="3">
        <v>5810</v>
      </c>
      <c r="C7" s="3">
        <v>5810</v>
      </c>
      <c r="D7" s="3">
        <v>5810</v>
      </c>
      <c r="E7" s="3">
        <v>10000</v>
      </c>
      <c r="F7" s="3">
        <v>10000</v>
      </c>
      <c r="G7" s="3">
        <v>6810</v>
      </c>
      <c r="H7" s="3">
        <v>14700</v>
      </c>
      <c r="I7" s="3">
        <v>14700</v>
      </c>
      <c r="J7" s="3">
        <v>26100</v>
      </c>
      <c r="K7" s="3">
        <v>21500</v>
      </c>
      <c r="L7" s="3">
        <v>14700</v>
      </c>
      <c r="M7" s="3">
        <v>17800</v>
      </c>
      <c r="N7" s="3">
        <v>21500</v>
      </c>
      <c r="O7" s="3">
        <v>21500</v>
      </c>
      <c r="P7" s="3">
        <v>14700</v>
      </c>
      <c r="Q7" s="3">
        <v>1780</v>
      </c>
      <c r="R7" s="3">
        <v>3830</v>
      </c>
      <c r="S7" s="3">
        <v>1780</v>
      </c>
    </row>
    <row r="8" spans="1:19" x14ac:dyDescent="0.25">
      <c r="A8" s="7">
        <v>5</v>
      </c>
      <c r="B8" s="3">
        <v>1210</v>
      </c>
      <c r="C8" s="3">
        <v>3830</v>
      </c>
      <c r="D8" s="3">
        <v>3160</v>
      </c>
      <c r="E8" s="3">
        <v>31600</v>
      </c>
      <c r="F8" s="3">
        <v>26100</v>
      </c>
      <c r="G8" s="3">
        <v>21500</v>
      </c>
      <c r="H8" s="3">
        <v>178000</v>
      </c>
      <c r="I8" s="3">
        <v>56200</v>
      </c>
      <c r="J8" s="3">
        <v>121000</v>
      </c>
      <c r="K8" s="3">
        <v>100000</v>
      </c>
      <c r="L8" s="3">
        <v>121000</v>
      </c>
      <c r="M8" s="3">
        <v>68100</v>
      </c>
      <c r="N8" s="3">
        <v>31600</v>
      </c>
      <c r="O8" s="3">
        <v>100000</v>
      </c>
      <c r="P8" s="3">
        <v>82500</v>
      </c>
      <c r="Q8" s="3">
        <v>3160</v>
      </c>
      <c r="R8" s="3">
        <v>3830</v>
      </c>
      <c r="S8" s="3">
        <v>3160</v>
      </c>
    </row>
    <row r="9" spans="1:19" x14ac:dyDescent="0.25">
      <c r="A9" s="7">
        <v>7</v>
      </c>
      <c r="B9" s="3">
        <v>681</v>
      </c>
      <c r="C9" s="3">
        <v>562</v>
      </c>
      <c r="D9" s="3">
        <v>1210</v>
      </c>
      <c r="E9" s="3">
        <v>6810</v>
      </c>
      <c r="F9" s="3">
        <v>5620</v>
      </c>
      <c r="G9" s="3">
        <v>8250</v>
      </c>
      <c r="H9" s="3">
        <v>68100</v>
      </c>
      <c r="I9" s="3">
        <v>82500</v>
      </c>
      <c r="J9" s="3">
        <v>178000</v>
      </c>
      <c r="K9" s="3">
        <v>383000</v>
      </c>
      <c r="L9" s="3">
        <v>316000</v>
      </c>
      <c r="M9" s="3">
        <v>383000</v>
      </c>
      <c r="N9" s="3">
        <v>215000</v>
      </c>
      <c r="O9" s="3">
        <v>147000</v>
      </c>
      <c r="P9" s="3">
        <v>316000</v>
      </c>
      <c r="Q9" s="3">
        <v>562</v>
      </c>
      <c r="R9" s="3">
        <v>681</v>
      </c>
      <c r="S9" s="3">
        <v>681</v>
      </c>
    </row>
    <row r="10" spans="1:19" x14ac:dyDescent="0.25">
      <c r="A10" s="7">
        <v>9</v>
      </c>
      <c r="B10" s="3">
        <v>181</v>
      </c>
      <c r="C10" s="3">
        <v>262</v>
      </c>
      <c r="D10" s="3">
        <v>210</v>
      </c>
      <c r="E10" s="3">
        <v>1210</v>
      </c>
      <c r="F10" s="3">
        <v>1830</v>
      </c>
      <c r="G10" s="3">
        <v>1160</v>
      </c>
      <c r="H10" s="3">
        <v>42500</v>
      </c>
      <c r="I10" s="3">
        <v>52500</v>
      </c>
      <c r="J10" s="3">
        <v>41900</v>
      </c>
      <c r="K10" s="3">
        <v>188100</v>
      </c>
      <c r="L10" s="3">
        <v>192500</v>
      </c>
      <c r="M10" s="3">
        <v>178000</v>
      </c>
      <c r="N10" s="3">
        <v>118100</v>
      </c>
      <c r="O10" s="3">
        <v>137500</v>
      </c>
      <c r="P10" s="3">
        <v>125000</v>
      </c>
      <c r="Q10" s="3">
        <v>181</v>
      </c>
      <c r="R10" s="3">
        <v>162</v>
      </c>
      <c r="S10" s="3">
        <v>110</v>
      </c>
    </row>
    <row r="28" spans="4:15" x14ac:dyDescent="0.25">
      <c r="D28" s="8"/>
      <c r="O28" s="8"/>
    </row>
    <row r="45" spans="9:9" x14ac:dyDescent="0.25">
      <c r="I45" s="8"/>
    </row>
  </sheetData>
  <mergeCells count="7">
    <mergeCell ref="B3:S3"/>
    <mergeCell ref="B4:D4"/>
    <mergeCell ref="E4:G4"/>
    <mergeCell ref="H4:J4"/>
    <mergeCell ref="K4:M4"/>
    <mergeCell ref="N4:P4"/>
    <mergeCell ref="Q4:S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3"/>
  <sheetViews>
    <sheetView workbookViewId="0">
      <selection activeCell="A2" sqref="A2"/>
    </sheetView>
  </sheetViews>
  <sheetFormatPr defaultRowHeight="15" x14ac:dyDescent="0.25"/>
  <cols>
    <col min="1" max="1" width="23.7109375" customWidth="1"/>
    <col min="2" max="2" width="26.140625" customWidth="1"/>
    <col min="9" max="9" width="24.28515625" customWidth="1"/>
    <col min="10" max="10" width="25" customWidth="1"/>
  </cols>
  <sheetData>
    <row r="1" spans="1:15" x14ac:dyDescent="0.25">
      <c r="A1" s="9" t="s">
        <v>30</v>
      </c>
    </row>
    <row r="2" spans="1:15" ht="15.75" x14ac:dyDescent="0.25">
      <c r="A2" s="4" t="s">
        <v>4</v>
      </c>
    </row>
    <row r="4" spans="1:15" ht="15.75" thickBot="1" x14ac:dyDescent="0.3">
      <c r="A4" s="10" t="s">
        <v>5</v>
      </c>
      <c r="I4" s="10" t="s">
        <v>6</v>
      </c>
    </row>
    <row r="5" spans="1:15" x14ac:dyDescent="0.25">
      <c r="A5" s="11" t="s">
        <v>12</v>
      </c>
      <c r="B5" s="11" t="s">
        <v>7</v>
      </c>
      <c r="C5" s="12">
        <v>50</v>
      </c>
      <c r="D5" s="13">
        <v>66</v>
      </c>
      <c r="E5" s="13">
        <v>60</v>
      </c>
      <c r="F5" s="14">
        <v>30</v>
      </c>
      <c r="I5" s="11" t="s">
        <v>12</v>
      </c>
      <c r="J5" s="11" t="s">
        <v>7</v>
      </c>
      <c r="K5" s="12">
        <v>69</v>
      </c>
      <c r="L5" s="13">
        <v>69</v>
      </c>
      <c r="M5" s="13">
        <v>71</v>
      </c>
      <c r="N5" s="14">
        <v>54</v>
      </c>
    </row>
    <row r="6" spans="1:15" x14ac:dyDescent="0.25">
      <c r="A6" s="15"/>
      <c r="B6" s="11" t="s">
        <v>13</v>
      </c>
      <c r="C6" s="16">
        <v>16489</v>
      </c>
      <c r="D6" s="17">
        <v>16682</v>
      </c>
      <c r="E6" s="17">
        <v>14912</v>
      </c>
      <c r="F6" s="18">
        <v>14105</v>
      </c>
      <c r="I6" s="15"/>
      <c r="J6" s="11" t="s">
        <v>13</v>
      </c>
      <c r="K6" s="16">
        <v>26545</v>
      </c>
      <c r="L6" s="17">
        <v>26847</v>
      </c>
      <c r="M6" s="17">
        <v>25055</v>
      </c>
      <c r="N6" s="18">
        <v>26025</v>
      </c>
    </row>
    <row r="7" spans="1:15" x14ac:dyDescent="0.25">
      <c r="A7" s="15"/>
      <c r="B7" s="11" t="s">
        <v>14</v>
      </c>
      <c r="C7" s="16">
        <v>14899</v>
      </c>
      <c r="D7" s="17">
        <v>14820</v>
      </c>
      <c r="E7" s="17">
        <v>14781</v>
      </c>
      <c r="F7" s="18">
        <v>14938</v>
      </c>
      <c r="I7" s="15"/>
      <c r="J7" s="11" t="s">
        <v>14</v>
      </c>
      <c r="K7" s="16">
        <v>24830</v>
      </c>
      <c r="L7" s="17">
        <v>24430</v>
      </c>
      <c r="M7" s="17">
        <v>25755</v>
      </c>
      <c r="N7" s="18">
        <v>27106</v>
      </c>
    </row>
    <row r="8" spans="1:15" ht="15.75" thickBot="1" x14ac:dyDescent="0.3">
      <c r="A8" s="15"/>
      <c r="B8" s="11" t="s">
        <v>15</v>
      </c>
      <c r="C8" s="19">
        <v>11486</v>
      </c>
      <c r="D8" s="20">
        <v>11540</v>
      </c>
      <c r="E8" s="20">
        <v>11605</v>
      </c>
      <c r="F8" s="21">
        <v>11568</v>
      </c>
      <c r="I8" s="15"/>
      <c r="J8" s="11" t="s">
        <v>15</v>
      </c>
      <c r="K8" s="19">
        <v>18687</v>
      </c>
      <c r="L8" s="20">
        <v>18853</v>
      </c>
      <c r="M8" s="20">
        <v>17708</v>
      </c>
      <c r="N8" s="21">
        <v>17647</v>
      </c>
    </row>
    <row r="9" spans="1:15" x14ac:dyDescent="0.25">
      <c r="A9" s="15"/>
      <c r="B9" s="11"/>
      <c r="I9" s="15"/>
      <c r="J9" s="11"/>
    </row>
    <row r="10" spans="1:15" ht="15.75" thickBot="1" x14ac:dyDescent="0.3">
      <c r="A10" s="15"/>
      <c r="B10" s="11"/>
      <c r="G10" s="22" t="s">
        <v>8</v>
      </c>
      <c r="I10" s="15"/>
      <c r="J10" s="11"/>
      <c r="O10" s="22" t="s">
        <v>8</v>
      </c>
    </row>
    <row r="11" spans="1:15" x14ac:dyDescent="0.25">
      <c r="A11" s="11" t="s">
        <v>9</v>
      </c>
      <c r="B11" s="11" t="s">
        <v>13</v>
      </c>
      <c r="C11" s="23">
        <f>C6-$C$5</f>
        <v>16439</v>
      </c>
      <c r="D11" s="24">
        <f>D6-$D$5</f>
        <v>16616</v>
      </c>
      <c r="E11" s="24">
        <f>E6-$E$5</f>
        <v>14852</v>
      </c>
      <c r="F11" s="25">
        <f>F6-$F$5</f>
        <v>14075</v>
      </c>
      <c r="G11" s="26">
        <f>(C11+D11+E11+F11)/4</f>
        <v>15495.5</v>
      </c>
      <c r="I11" s="11" t="s">
        <v>9</v>
      </c>
      <c r="J11" s="11" t="s">
        <v>13</v>
      </c>
      <c r="K11" s="23">
        <f>K6-$C$5</f>
        <v>26495</v>
      </c>
      <c r="L11" s="24">
        <f>L6-$D$5</f>
        <v>26781</v>
      </c>
      <c r="M11" s="24">
        <f>M6-$E$5</f>
        <v>24995</v>
      </c>
      <c r="N11" s="25">
        <f>N6-$F$5</f>
        <v>25995</v>
      </c>
      <c r="O11" s="26">
        <f>(K11+L11+M11+N11)/4</f>
        <v>26066.5</v>
      </c>
    </row>
    <row r="12" spans="1:15" x14ac:dyDescent="0.25">
      <c r="A12" s="15"/>
      <c r="B12" s="11" t="s">
        <v>14</v>
      </c>
      <c r="C12" s="27">
        <f t="shared" ref="C12:C13" si="0">C7-$C$5</f>
        <v>14849</v>
      </c>
      <c r="D12" s="28">
        <f t="shared" ref="D12:D13" si="1">D7-$D$5</f>
        <v>14754</v>
      </c>
      <c r="E12" s="28">
        <f t="shared" ref="E12:E13" si="2">E7-$E$5</f>
        <v>14721</v>
      </c>
      <c r="F12" s="29">
        <f t="shared" ref="F12:F13" si="3">F7-$F$5</f>
        <v>14908</v>
      </c>
      <c r="I12" s="15"/>
      <c r="J12" s="11" t="s">
        <v>14</v>
      </c>
      <c r="K12" s="27">
        <f t="shared" ref="K12:K13" si="4">K7-$C$5</f>
        <v>24780</v>
      </c>
      <c r="L12" s="28">
        <f t="shared" ref="L12:L13" si="5">L7-$D$5</f>
        <v>24364</v>
      </c>
      <c r="M12" s="28">
        <f t="shared" ref="M12:M13" si="6">M7-$E$5</f>
        <v>25695</v>
      </c>
      <c r="N12" s="29">
        <f t="shared" ref="N12:N13" si="7">N7-$F$5</f>
        <v>27076</v>
      </c>
    </row>
    <row r="13" spans="1:15" ht="15.75" thickBot="1" x14ac:dyDescent="0.3">
      <c r="A13" s="15"/>
      <c r="B13" s="11" t="s">
        <v>15</v>
      </c>
      <c r="C13" s="30">
        <f t="shared" si="0"/>
        <v>11436</v>
      </c>
      <c r="D13" s="31">
        <f t="shared" si="1"/>
        <v>11474</v>
      </c>
      <c r="E13" s="31">
        <f t="shared" si="2"/>
        <v>11545</v>
      </c>
      <c r="F13" s="32">
        <f t="shared" si="3"/>
        <v>11538</v>
      </c>
      <c r="I13" s="15"/>
      <c r="J13" s="11" t="s">
        <v>15</v>
      </c>
      <c r="K13" s="30">
        <f t="shared" si="4"/>
        <v>18637</v>
      </c>
      <c r="L13" s="31">
        <f t="shared" si="5"/>
        <v>18787</v>
      </c>
      <c r="M13" s="31">
        <f t="shared" si="6"/>
        <v>17648</v>
      </c>
      <c r="N13" s="32">
        <f t="shared" si="7"/>
        <v>17617</v>
      </c>
    </row>
    <row r="14" spans="1:15" ht="15.75" thickBot="1" x14ac:dyDescent="0.3">
      <c r="A14" s="15"/>
      <c r="B14" s="11"/>
      <c r="I14" s="15"/>
      <c r="J14" s="11"/>
    </row>
    <row r="15" spans="1:15" x14ac:dyDescent="0.25">
      <c r="A15" s="11" t="s">
        <v>10</v>
      </c>
      <c r="B15" s="11" t="s">
        <v>13</v>
      </c>
      <c r="C15" s="33">
        <f>C11/$G$11*100</f>
        <v>106.08886450905102</v>
      </c>
      <c r="D15" s="34">
        <f t="shared" ref="D15:F15" si="8">D11/$G$11*100</f>
        <v>107.23113161885709</v>
      </c>
      <c r="E15" s="34">
        <f t="shared" si="8"/>
        <v>95.847181439772839</v>
      </c>
      <c r="F15" s="35">
        <f t="shared" si="8"/>
        <v>90.832822432319063</v>
      </c>
      <c r="I15" s="11" t="s">
        <v>10</v>
      </c>
      <c r="J15" s="11" t="s">
        <v>13</v>
      </c>
      <c r="K15" s="33">
        <f>K11/$O$11*100</f>
        <v>101.64387240327623</v>
      </c>
      <c r="L15" s="34">
        <f t="shared" ref="L15:N15" si="9">L11/$O$11*100</f>
        <v>102.74106611934859</v>
      </c>
      <c r="M15" s="34">
        <f t="shared" si="9"/>
        <v>95.889359906393267</v>
      </c>
      <c r="N15" s="35">
        <f t="shared" si="9"/>
        <v>99.725701570981911</v>
      </c>
    </row>
    <row r="16" spans="1:15" x14ac:dyDescent="0.25">
      <c r="A16" s="11"/>
      <c r="B16" s="11" t="s">
        <v>14</v>
      </c>
      <c r="C16" s="36">
        <f t="shared" ref="C16:F17" si="10">C12/$G$11*100</f>
        <v>95.827820980284599</v>
      </c>
      <c r="D16" s="37">
        <f t="shared" si="10"/>
        <v>95.214739763157041</v>
      </c>
      <c r="E16" s="37">
        <f t="shared" si="10"/>
        <v>95.001774708786428</v>
      </c>
      <c r="F16" s="38">
        <f t="shared" si="10"/>
        <v>96.208576683553289</v>
      </c>
      <c r="I16" s="11"/>
      <c r="J16" s="11" t="s">
        <v>14</v>
      </c>
      <c r="K16" s="36">
        <f t="shared" ref="K16:N17" si="11">K12/$O$11*100</f>
        <v>95.064546448506704</v>
      </c>
      <c r="L16" s="37">
        <f t="shared" si="11"/>
        <v>93.468628316037822</v>
      </c>
      <c r="M16" s="37">
        <f t="shared" si="11"/>
        <v>98.574799071605312</v>
      </c>
      <c r="N16" s="38">
        <f t="shared" si="11"/>
        <v>103.87278691040225</v>
      </c>
    </row>
    <row r="17" spans="1:15" ht="15.75" thickBot="1" x14ac:dyDescent="0.3">
      <c r="A17" s="15"/>
      <c r="B17" s="11" t="s">
        <v>15</v>
      </c>
      <c r="C17" s="39">
        <f t="shared" si="10"/>
        <v>73.802071569165236</v>
      </c>
      <c r="D17" s="40">
        <f t="shared" si="10"/>
        <v>74.047304056016259</v>
      </c>
      <c r="E17" s="40">
        <f t="shared" si="10"/>
        <v>74.50550159723791</v>
      </c>
      <c r="F17" s="41">
        <f t="shared" si="10"/>
        <v>74.460327191765359</v>
      </c>
      <c r="I17" s="15"/>
      <c r="J17" s="11" t="s">
        <v>15</v>
      </c>
      <c r="K17" s="39">
        <f t="shared" si="11"/>
        <v>71.497899602938645</v>
      </c>
      <c r="L17" s="40">
        <f t="shared" si="11"/>
        <v>72.073350852626945</v>
      </c>
      <c r="M17" s="40">
        <f t="shared" si="11"/>
        <v>67.70375769666046</v>
      </c>
      <c r="N17" s="41">
        <f t="shared" si="11"/>
        <v>67.584831105058214</v>
      </c>
    </row>
    <row r="18" spans="1:15" x14ac:dyDescent="0.25">
      <c r="A18" s="15"/>
      <c r="B18" s="11"/>
    </row>
    <row r="19" spans="1:15" x14ac:dyDescent="0.25">
      <c r="A19" s="15"/>
      <c r="B19" s="11"/>
    </row>
    <row r="20" spans="1:15" ht="15.75" thickBot="1" x14ac:dyDescent="0.3">
      <c r="A20" s="15"/>
      <c r="B20" s="11"/>
    </row>
    <row r="21" spans="1:15" x14ac:dyDescent="0.25">
      <c r="A21" s="11" t="s">
        <v>11</v>
      </c>
      <c r="B21" s="11" t="s">
        <v>7</v>
      </c>
      <c r="C21" s="12">
        <v>58</v>
      </c>
      <c r="D21" s="13">
        <v>81</v>
      </c>
      <c r="E21" s="13">
        <v>73</v>
      </c>
      <c r="F21" s="14">
        <v>78</v>
      </c>
      <c r="I21" s="11" t="s">
        <v>11</v>
      </c>
      <c r="J21" s="11" t="s">
        <v>7</v>
      </c>
      <c r="K21" s="12">
        <v>121</v>
      </c>
      <c r="L21" s="13">
        <v>77</v>
      </c>
      <c r="M21" s="13">
        <v>101</v>
      </c>
      <c r="N21" s="14">
        <v>92</v>
      </c>
    </row>
    <row r="22" spans="1:15" x14ac:dyDescent="0.25">
      <c r="A22" s="15"/>
      <c r="B22" s="11" t="s">
        <v>13</v>
      </c>
      <c r="C22" s="16">
        <v>31919</v>
      </c>
      <c r="D22" s="17">
        <v>30893</v>
      </c>
      <c r="E22" s="17">
        <v>35629</v>
      </c>
      <c r="F22" s="18">
        <v>30497</v>
      </c>
      <c r="I22" s="15"/>
      <c r="J22" s="11" t="s">
        <v>13</v>
      </c>
      <c r="K22" s="16">
        <v>56468</v>
      </c>
      <c r="L22" s="17">
        <v>51562</v>
      </c>
      <c r="M22" s="17">
        <v>50559</v>
      </c>
      <c r="N22" s="18">
        <v>55881</v>
      </c>
    </row>
    <row r="23" spans="1:15" x14ac:dyDescent="0.25">
      <c r="A23" s="15"/>
      <c r="B23" s="11" t="s">
        <v>14</v>
      </c>
      <c r="C23" s="16">
        <v>30026</v>
      </c>
      <c r="D23" s="17">
        <v>30832</v>
      </c>
      <c r="E23" s="17">
        <v>33418</v>
      </c>
      <c r="F23" s="18">
        <v>29907</v>
      </c>
      <c r="I23" s="15"/>
      <c r="J23" s="11" t="s">
        <v>14</v>
      </c>
      <c r="K23" s="16">
        <v>49028</v>
      </c>
      <c r="L23" s="17">
        <v>48378</v>
      </c>
      <c r="M23" s="17">
        <v>49719</v>
      </c>
      <c r="N23" s="18">
        <v>50449</v>
      </c>
    </row>
    <row r="24" spans="1:15" ht="15.75" thickBot="1" x14ac:dyDescent="0.3">
      <c r="A24" s="15"/>
      <c r="B24" s="11" t="s">
        <v>15</v>
      </c>
      <c r="C24" s="19">
        <v>19254</v>
      </c>
      <c r="D24" s="20">
        <v>21850</v>
      </c>
      <c r="E24" s="20">
        <v>19144</v>
      </c>
      <c r="F24" s="21">
        <v>20003</v>
      </c>
      <c r="I24" s="15"/>
      <c r="J24" s="11" t="s">
        <v>15</v>
      </c>
      <c r="K24" s="19">
        <v>35300</v>
      </c>
      <c r="L24" s="20">
        <v>32366</v>
      </c>
      <c r="M24" s="20">
        <v>35931</v>
      </c>
      <c r="N24" s="21">
        <v>33218</v>
      </c>
    </row>
    <row r="25" spans="1:15" x14ac:dyDescent="0.25">
      <c r="A25" s="15"/>
      <c r="B25" s="11"/>
      <c r="I25" s="15"/>
      <c r="J25" s="11"/>
    </row>
    <row r="26" spans="1:15" ht="15.75" thickBot="1" x14ac:dyDescent="0.3">
      <c r="A26" s="15"/>
      <c r="B26" s="11"/>
      <c r="G26" s="22" t="s">
        <v>8</v>
      </c>
      <c r="I26" s="15"/>
      <c r="J26" s="11"/>
      <c r="O26" s="22" t="s">
        <v>8</v>
      </c>
    </row>
    <row r="27" spans="1:15" x14ac:dyDescent="0.25">
      <c r="A27" s="11" t="s">
        <v>9</v>
      </c>
      <c r="B27" s="11" t="s">
        <v>13</v>
      </c>
      <c r="C27" s="23">
        <f>C22-$C$21</f>
        <v>31861</v>
      </c>
      <c r="D27" s="24">
        <f>D22-$D$21</f>
        <v>30812</v>
      </c>
      <c r="E27" s="24">
        <f>E22-$E$21</f>
        <v>35556</v>
      </c>
      <c r="F27" s="25">
        <f>F22-$F$21</f>
        <v>30419</v>
      </c>
      <c r="G27" s="26">
        <f>(C27+D27+E27+F27)/4</f>
        <v>32162</v>
      </c>
      <c r="I27" s="11" t="s">
        <v>9</v>
      </c>
      <c r="J27" s="11" t="s">
        <v>13</v>
      </c>
      <c r="K27" s="23">
        <f>K22-$K$21</f>
        <v>56347</v>
      </c>
      <c r="L27" s="24">
        <f>L22-$L$21</f>
        <v>51485</v>
      </c>
      <c r="M27" s="24">
        <f>M22-$M$21</f>
        <v>50458</v>
      </c>
      <c r="N27" s="25">
        <f>N22-$N$21</f>
        <v>55789</v>
      </c>
      <c r="O27" s="26">
        <f>(K27+L27+M27+N27)/4</f>
        <v>53519.75</v>
      </c>
    </row>
    <row r="28" spans="1:15" x14ac:dyDescent="0.25">
      <c r="A28" s="15"/>
      <c r="B28" s="11" t="s">
        <v>14</v>
      </c>
      <c r="C28" s="27">
        <f t="shared" ref="C28:C29" si="12">C23-$C$21</f>
        <v>29968</v>
      </c>
      <c r="D28" s="28">
        <f t="shared" ref="D28:D29" si="13">D23-$D$21</f>
        <v>30751</v>
      </c>
      <c r="E28" s="28">
        <f t="shared" ref="E28:E29" si="14">E23-$E$21</f>
        <v>33345</v>
      </c>
      <c r="F28" s="29">
        <f t="shared" ref="F28:F29" si="15">F23-$F$21</f>
        <v>29829</v>
      </c>
      <c r="G28" s="28"/>
      <c r="I28" s="15"/>
      <c r="J28" s="11" t="s">
        <v>14</v>
      </c>
      <c r="K28" s="27">
        <f t="shared" ref="K28:K29" si="16">K23-$K$21</f>
        <v>48907</v>
      </c>
      <c r="L28" s="28">
        <f t="shared" ref="L28:L29" si="17">L23-$L$21</f>
        <v>48301</v>
      </c>
      <c r="M28" s="28">
        <f t="shared" ref="M28:M29" si="18">M23-$M$21</f>
        <v>49618</v>
      </c>
      <c r="N28" s="29">
        <f t="shared" ref="N28:N29" si="19">N23-$N$21</f>
        <v>50357</v>
      </c>
      <c r="O28" s="28"/>
    </row>
    <row r="29" spans="1:15" ht="15.75" thickBot="1" x14ac:dyDescent="0.3">
      <c r="A29" s="15"/>
      <c r="B29" s="11" t="s">
        <v>15</v>
      </c>
      <c r="C29" s="30">
        <f t="shared" si="12"/>
        <v>19196</v>
      </c>
      <c r="D29" s="31">
        <f t="shared" si="13"/>
        <v>21769</v>
      </c>
      <c r="E29" s="31">
        <f t="shared" si="14"/>
        <v>19071</v>
      </c>
      <c r="F29" s="32">
        <f t="shared" si="15"/>
        <v>19925</v>
      </c>
      <c r="G29" s="28"/>
      <c r="I29" s="15"/>
      <c r="J29" s="11" t="s">
        <v>15</v>
      </c>
      <c r="K29" s="30">
        <f t="shared" si="16"/>
        <v>35179</v>
      </c>
      <c r="L29" s="31">
        <f t="shared" si="17"/>
        <v>32289</v>
      </c>
      <c r="M29" s="31">
        <f t="shared" si="18"/>
        <v>35830</v>
      </c>
      <c r="N29" s="32">
        <f t="shared" si="19"/>
        <v>33126</v>
      </c>
      <c r="O29" s="28"/>
    </row>
    <row r="30" spans="1:15" ht="15.75" thickBot="1" x14ac:dyDescent="0.3">
      <c r="A30" s="15"/>
      <c r="B30" s="11"/>
      <c r="G30" s="28"/>
      <c r="I30" s="15"/>
      <c r="J30" s="11"/>
      <c r="O30" s="28"/>
    </row>
    <row r="31" spans="1:15" x14ac:dyDescent="0.25">
      <c r="A31" s="11" t="s">
        <v>10</v>
      </c>
      <c r="B31" s="11" t="s">
        <v>13</v>
      </c>
      <c r="C31" s="33">
        <f>C27/$G$27*100</f>
        <v>99.064112928300474</v>
      </c>
      <c r="D31" s="34">
        <f t="shared" ref="D31:F31" si="20">D27/$G$27*100</f>
        <v>95.802499844537039</v>
      </c>
      <c r="E31" s="34">
        <f t="shared" si="20"/>
        <v>110.55282631677134</v>
      </c>
      <c r="F31" s="35">
        <f t="shared" si="20"/>
        <v>94.580560910391142</v>
      </c>
      <c r="I31" s="11" t="s">
        <v>10</v>
      </c>
      <c r="J31" s="11" t="s">
        <v>13</v>
      </c>
      <c r="K31" s="33">
        <f>K27/$O$27*100</f>
        <v>105.2826293097408</v>
      </c>
      <c r="L31" s="34">
        <f t="shared" ref="L31:N31" si="21">L27/$O$27*100</f>
        <v>96.198132465118007</v>
      </c>
      <c r="M31" s="34">
        <f t="shared" si="21"/>
        <v>94.279214682430307</v>
      </c>
      <c r="N31" s="35">
        <f t="shared" si="21"/>
        <v>104.24002354271087</v>
      </c>
    </row>
    <row r="32" spans="1:15" x14ac:dyDescent="0.25">
      <c r="B32" s="11" t="s">
        <v>14</v>
      </c>
      <c r="C32" s="36">
        <f t="shared" ref="C32:F33" si="22">C28/$G$27*100</f>
        <v>93.178284932529081</v>
      </c>
      <c r="D32" s="37">
        <f t="shared" si="22"/>
        <v>95.612835022697595</v>
      </c>
      <c r="E32" s="37">
        <f t="shared" si="22"/>
        <v>103.67825383993532</v>
      </c>
      <c r="F32" s="38">
        <f t="shared" si="22"/>
        <v>92.746097879485106</v>
      </c>
      <c r="J32" s="11" t="s">
        <v>14</v>
      </c>
      <c r="K32" s="36">
        <f t="shared" ref="K32:N33" si="23">K28/$O$27*100</f>
        <v>91.381219082675088</v>
      </c>
      <c r="L32" s="37">
        <f t="shared" si="23"/>
        <v>90.248926798051187</v>
      </c>
      <c r="M32" s="37">
        <f t="shared" si="23"/>
        <v>92.709700624535813</v>
      </c>
      <c r="N32" s="38">
        <f t="shared" si="23"/>
        <v>94.090499301659662</v>
      </c>
    </row>
    <row r="33" spans="2:14" ht="15.75" thickBot="1" x14ac:dyDescent="0.3">
      <c r="B33" s="11" t="s">
        <v>15</v>
      </c>
      <c r="C33" s="39">
        <f t="shared" si="22"/>
        <v>59.685342951308996</v>
      </c>
      <c r="D33" s="40">
        <f t="shared" si="22"/>
        <v>67.685467321683973</v>
      </c>
      <c r="E33" s="40">
        <f t="shared" si="22"/>
        <v>59.296685529506874</v>
      </c>
      <c r="F33" s="41">
        <f t="shared" si="22"/>
        <v>61.951993035259001</v>
      </c>
      <c r="J33" s="11" t="s">
        <v>15</v>
      </c>
      <c r="K33" s="39">
        <f t="shared" si="23"/>
        <v>65.730875050799014</v>
      </c>
      <c r="L33" s="40">
        <f t="shared" si="23"/>
        <v>60.330999303995256</v>
      </c>
      <c r="M33" s="40">
        <f t="shared" si="23"/>
        <v>66.947248445667256</v>
      </c>
      <c r="N33" s="41">
        <f t="shared" si="23"/>
        <v>61.894907954540145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X73"/>
  <sheetViews>
    <sheetView tabSelected="1" topLeftCell="D1" workbookViewId="0">
      <selection activeCell="R75" sqref="R75"/>
    </sheetView>
  </sheetViews>
  <sheetFormatPr defaultRowHeight="15" x14ac:dyDescent="0.25"/>
  <cols>
    <col min="3" max="3" width="20.5703125" customWidth="1"/>
    <col min="9" max="9" width="14.42578125" customWidth="1"/>
    <col min="10" max="10" width="15" customWidth="1"/>
    <col min="11" max="11" width="12.5703125" customWidth="1"/>
    <col min="16" max="16" width="18.85546875" customWidth="1"/>
    <col min="17" max="21" width="9.42578125" bestFit="1" customWidth="1"/>
    <col min="22" max="22" width="15.85546875" customWidth="1"/>
    <col min="23" max="23" width="14.85546875" customWidth="1"/>
    <col min="24" max="24" width="14" customWidth="1"/>
  </cols>
  <sheetData>
    <row r="1" spans="2:24" s="4" customFormat="1" ht="15.75" x14ac:dyDescent="0.25">
      <c r="B1" s="44" t="s">
        <v>39</v>
      </c>
      <c r="O1" s="44" t="s">
        <v>40</v>
      </c>
    </row>
    <row r="2" spans="2:24" ht="15.75" x14ac:dyDescent="0.25">
      <c r="O2" s="4"/>
      <c r="P2" s="4"/>
      <c r="Q2" s="4"/>
      <c r="R2" s="4"/>
      <c r="S2" s="4"/>
      <c r="T2" s="4"/>
      <c r="U2" s="4"/>
      <c r="V2" s="4"/>
      <c r="W2" s="4"/>
      <c r="X2" s="4"/>
    </row>
    <row r="3" spans="2:24" ht="15.75" x14ac:dyDescent="0.25">
      <c r="C3" s="42"/>
      <c r="F3" s="43"/>
      <c r="G3" s="43"/>
      <c r="O3" s="4"/>
      <c r="P3" s="84"/>
      <c r="Q3" s="4"/>
      <c r="R3" s="4"/>
      <c r="S3" s="85"/>
      <c r="T3" s="85"/>
      <c r="U3" s="4"/>
      <c r="V3" s="4"/>
      <c r="W3" s="4"/>
      <c r="X3" s="4"/>
    </row>
    <row r="4" spans="2:24" ht="16.5" thickBot="1" x14ac:dyDescent="0.3">
      <c r="D4" s="43"/>
      <c r="E4" s="43"/>
      <c r="F4" s="43"/>
      <c r="G4" s="43"/>
      <c r="O4" s="4"/>
      <c r="P4" s="4"/>
      <c r="Q4" s="85"/>
      <c r="R4" s="85"/>
      <c r="S4" s="85"/>
      <c r="T4" s="85"/>
      <c r="U4" s="4"/>
      <c r="V4" s="4"/>
      <c r="W4" s="4"/>
      <c r="X4" s="4"/>
    </row>
    <row r="5" spans="2:24" s="4" customFormat="1" x14ac:dyDescent="0.2">
      <c r="C5" s="98" t="s">
        <v>18</v>
      </c>
      <c r="D5" s="99"/>
      <c r="E5" s="45"/>
      <c r="F5" s="46"/>
      <c r="G5" s="46"/>
      <c r="H5" s="47"/>
      <c r="I5" s="48" t="s">
        <v>19</v>
      </c>
      <c r="J5" s="49" t="s">
        <v>20</v>
      </c>
      <c r="K5" s="48" t="s">
        <v>21</v>
      </c>
      <c r="P5" s="98" t="s">
        <v>18</v>
      </c>
      <c r="Q5" s="99"/>
      <c r="R5" s="45"/>
      <c r="S5" s="46"/>
      <c r="T5" s="46"/>
      <c r="U5" s="47"/>
      <c r="V5" s="48" t="s">
        <v>19</v>
      </c>
      <c r="W5" s="49" t="s">
        <v>20</v>
      </c>
      <c r="X5" s="48" t="s">
        <v>21</v>
      </c>
    </row>
    <row r="6" spans="2:24" s="4" customFormat="1" ht="15.75" thickBot="1" x14ac:dyDescent="0.25">
      <c r="C6" s="100" t="s">
        <v>22</v>
      </c>
      <c r="D6" s="101"/>
      <c r="E6" s="50"/>
      <c r="F6" s="51"/>
      <c r="G6" s="51"/>
      <c r="H6" s="52"/>
      <c r="I6" s="53" t="s">
        <v>23</v>
      </c>
      <c r="J6" s="54">
        <v>10</v>
      </c>
      <c r="K6" s="55"/>
      <c r="P6" s="100" t="s">
        <v>22</v>
      </c>
      <c r="Q6" s="101"/>
      <c r="R6" s="50"/>
      <c r="S6" s="51"/>
      <c r="T6" s="51"/>
      <c r="U6" s="52"/>
      <c r="V6" s="53" t="s">
        <v>23</v>
      </c>
      <c r="W6" s="54">
        <v>10</v>
      </c>
      <c r="X6" s="55"/>
    </row>
    <row r="7" spans="2:24" s="4" customFormat="1" ht="15.75" x14ac:dyDescent="0.25">
      <c r="C7" s="56" t="s">
        <v>24</v>
      </c>
      <c r="D7" s="57">
        <v>1</v>
      </c>
      <c r="E7" s="58">
        <v>12</v>
      </c>
      <c r="F7" s="59">
        <v>10</v>
      </c>
      <c r="G7" s="59">
        <v>2</v>
      </c>
      <c r="H7" s="60">
        <v>0</v>
      </c>
      <c r="I7" s="61">
        <f>10^(D7-0.5+SUM(E7:H7)/12)</f>
        <v>316.22776601683825</v>
      </c>
      <c r="J7" s="62">
        <f>I7*$J$6</f>
        <v>3162.2776601683827</v>
      </c>
      <c r="K7" s="63">
        <f>J7</f>
        <v>3162.2776601683827</v>
      </c>
      <c r="P7" s="56" t="s">
        <v>24</v>
      </c>
      <c r="Q7" s="57">
        <v>1</v>
      </c>
      <c r="R7" s="58">
        <v>12</v>
      </c>
      <c r="S7" s="59">
        <v>10</v>
      </c>
      <c r="T7" s="59">
        <v>2</v>
      </c>
      <c r="U7" s="60">
        <v>0</v>
      </c>
      <c r="V7" s="86">
        <f>10^(Q7-0.5+SUM(R7:U7)/12)</f>
        <v>316.22776601683825</v>
      </c>
      <c r="W7" s="87">
        <f>V7*$W$6</f>
        <v>3162.2776601683827</v>
      </c>
      <c r="X7" s="63">
        <f>W7</f>
        <v>3162.2776601683827</v>
      </c>
    </row>
    <row r="8" spans="2:24" s="4" customFormat="1" ht="15.75" x14ac:dyDescent="0.25">
      <c r="C8" s="56"/>
      <c r="D8" s="64">
        <v>1</v>
      </c>
      <c r="E8" s="58">
        <v>12</v>
      </c>
      <c r="F8" s="59">
        <v>9</v>
      </c>
      <c r="G8" s="59">
        <v>1</v>
      </c>
      <c r="H8" s="60">
        <v>0</v>
      </c>
      <c r="I8" s="61">
        <f>10^(D8-0.5+SUM(E8:H8)/12)</f>
        <v>215.44346900318828</v>
      </c>
      <c r="J8" s="62">
        <f>I8*$J$6</f>
        <v>2154.4346900318828</v>
      </c>
      <c r="K8" s="63">
        <f>J8</f>
        <v>2154.4346900318828</v>
      </c>
      <c r="P8" s="56"/>
      <c r="Q8" s="64">
        <v>1</v>
      </c>
      <c r="R8" s="58">
        <v>12</v>
      </c>
      <c r="S8" s="59">
        <v>9</v>
      </c>
      <c r="T8" s="59">
        <v>1</v>
      </c>
      <c r="U8" s="60">
        <v>0</v>
      </c>
      <c r="V8" s="86">
        <f>10^(Q8-0.5+SUM(R8:U8)/12)</f>
        <v>215.44346900318828</v>
      </c>
      <c r="W8" s="87">
        <f>V8*$W$6</f>
        <v>2154.4346900318828</v>
      </c>
      <c r="X8" s="63">
        <f>W8</f>
        <v>2154.4346900318828</v>
      </c>
    </row>
    <row r="9" spans="2:24" s="4" customFormat="1" x14ac:dyDescent="0.2">
      <c r="C9" s="65"/>
      <c r="D9" s="66">
        <v>1</v>
      </c>
      <c r="E9" s="67">
        <v>12</v>
      </c>
      <c r="F9" s="68">
        <v>8</v>
      </c>
      <c r="G9" s="68">
        <v>1</v>
      </c>
      <c r="H9" s="69">
        <v>0</v>
      </c>
      <c r="I9" s="70">
        <f>10^(D9-0.5+SUM(E9:H9)/12)</f>
        <v>177.82794100389242</v>
      </c>
      <c r="J9" s="71">
        <f>I9*$J$6</f>
        <v>1778.2794100389242</v>
      </c>
      <c r="K9" s="72">
        <f>J9</f>
        <v>1778.2794100389242</v>
      </c>
      <c r="P9" s="65"/>
      <c r="Q9" s="66">
        <v>1</v>
      </c>
      <c r="R9" s="67">
        <v>12</v>
      </c>
      <c r="S9" s="68">
        <v>8</v>
      </c>
      <c r="T9" s="68">
        <v>1</v>
      </c>
      <c r="U9" s="69">
        <v>0</v>
      </c>
      <c r="V9" s="90">
        <f>10^(Q9-0.5+SUM(R9:U9)/12)</f>
        <v>177.82794100389242</v>
      </c>
      <c r="W9" s="89">
        <f>V9*$J$6</f>
        <v>1778.2794100389242</v>
      </c>
      <c r="X9" s="72">
        <f>W9</f>
        <v>1778.2794100389242</v>
      </c>
    </row>
    <row r="10" spans="2:24" s="4" customFormat="1" x14ac:dyDescent="0.2">
      <c r="B10" s="97" t="s">
        <v>25</v>
      </c>
      <c r="C10" s="73" t="s">
        <v>35</v>
      </c>
      <c r="D10" s="64">
        <v>1</v>
      </c>
      <c r="E10" s="58">
        <v>0</v>
      </c>
      <c r="F10" s="59">
        <v>0</v>
      </c>
      <c r="G10" s="59"/>
      <c r="H10" s="60"/>
      <c r="I10" s="61">
        <f t="shared" ref="I10:I21" si="0">10^(D10-0.5+SUM(E10:H10)/12)</f>
        <v>3.1622776601683795</v>
      </c>
      <c r="J10" s="62">
        <f t="shared" ref="J10:J21" si="1">I10*$J$6</f>
        <v>31.622776601683796</v>
      </c>
      <c r="K10" s="63">
        <f t="shared" ref="K10:K21" si="2">J10</f>
        <v>31.622776601683796</v>
      </c>
      <c r="O10" s="97" t="s">
        <v>25</v>
      </c>
      <c r="P10" s="73" t="s">
        <v>41</v>
      </c>
      <c r="Q10" s="64">
        <v>1</v>
      </c>
      <c r="R10" s="58">
        <v>0</v>
      </c>
      <c r="S10" s="59">
        <v>0</v>
      </c>
      <c r="T10" s="59"/>
      <c r="U10" s="60"/>
      <c r="V10" s="86">
        <f t="shared" ref="V10:V21" si="3">10^(Q10-0.5+SUM(R10:U10)/12)</f>
        <v>3.1622776601683795</v>
      </c>
      <c r="W10" s="87">
        <f t="shared" ref="W10:W21" si="4">V10*$J$6</f>
        <v>31.622776601683796</v>
      </c>
      <c r="X10" s="63">
        <f t="shared" ref="X10:X21" si="5">W10</f>
        <v>31.622776601683796</v>
      </c>
    </row>
    <row r="11" spans="2:24" s="4" customFormat="1" x14ac:dyDescent="0.2">
      <c r="B11" s="97"/>
      <c r="C11" s="74"/>
      <c r="D11" s="64">
        <v>1</v>
      </c>
      <c r="E11" s="58">
        <v>0</v>
      </c>
      <c r="F11" s="59">
        <v>0</v>
      </c>
      <c r="G11" s="59"/>
      <c r="H11" s="60"/>
      <c r="I11" s="61">
        <f t="shared" si="0"/>
        <v>3.1622776601683795</v>
      </c>
      <c r="J11" s="62">
        <f t="shared" si="1"/>
        <v>31.622776601683796</v>
      </c>
      <c r="K11" s="63">
        <f t="shared" si="2"/>
        <v>31.622776601683796</v>
      </c>
      <c r="O11" s="97"/>
      <c r="P11" s="74" t="s">
        <v>13</v>
      </c>
      <c r="Q11" s="64">
        <v>1</v>
      </c>
      <c r="R11" s="58">
        <v>0</v>
      </c>
      <c r="S11" s="59">
        <v>0</v>
      </c>
      <c r="T11" s="59"/>
      <c r="U11" s="60"/>
      <c r="V11" s="86">
        <f t="shared" si="3"/>
        <v>3.1622776601683795</v>
      </c>
      <c r="W11" s="87">
        <f t="shared" si="4"/>
        <v>31.622776601683796</v>
      </c>
      <c r="X11" s="63">
        <f t="shared" si="5"/>
        <v>31.622776601683796</v>
      </c>
    </row>
    <row r="12" spans="2:24" s="4" customFormat="1" x14ac:dyDescent="0.2">
      <c r="B12" s="97"/>
      <c r="C12" s="75"/>
      <c r="D12" s="66">
        <v>1</v>
      </c>
      <c r="E12" s="67">
        <v>0</v>
      </c>
      <c r="F12" s="68">
        <v>0</v>
      </c>
      <c r="G12" s="68"/>
      <c r="H12" s="69"/>
      <c r="I12" s="76">
        <f t="shared" si="0"/>
        <v>3.1622776601683795</v>
      </c>
      <c r="J12" s="71">
        <f t="shared" si="1"/>
        <v>31.622776601683796</v>
      </c>
      <c r="K12" s="72">
        <f t="shared" si="2"/>
        <v>31.622776601683796</v>
      </c>
      <c r="O12" s="97"/>
      <c r="P12" s="75"/>
      <c r="Q12" s="66">
        <v>1</v>
      </c>
      <c r="R12" s="67">
        <v>0</v>
      </c>
      <c r="S12" s="68">
        <v>0</v>
      </c>
      <c r="T12" s="68"/>
      <c r="U12" s="69"/>
      <c r="V12" s="88">
        <f t="shared" si="3"/>
        <v>3.1622776601683795</v>
      </c>
      <c r="W12" s="89">
        <f t="shared" si="4"/>
        <v>31.622776601683796</v>
      </c>
      <c r="X12" s="72">
        <f t="shared" si="5"/>
        <v>31.622776601683796</v>
      </c>
    </row>
    <row r="13" spans="2:24" s="4" customFormat="1" x14ac:dyDescent="0.2">
      <c r="B13" s="97"/>
      <c r="C13" s="73" t="s">
        <v>36</v>
      </c>
      <c r="D13" s="64">
        <v>1</v>
      </c>
      <c r="E13" s="58">
        <v>0</v>
      </c>
      <c r="F13" s="59">
        <v>0</v>
      </c>
      <c r="G13" s="59"/>
      <c r="H13" s="60"/>
      <c r="I13" s="61">
        <f t="shared" si="0"/>
        <v>3.1622776601683795</v>
      </c>
      <c r="J13" s="62">
        <f t="shared" si="1"/>
        <v>31.622776601683796</v>
      </c>
      <c r="K13" s="63">
        <f t="shared" si="2"/>
        <v>31.622776601683796</v>
      </c>
      <c r="O13" s="97"/>
      <c r="P13" s="73" t="s">
        <v>41</v>
      </c>
      <c r="Q13" s="64">
        <v>1</v>
      </c>
      <c r="R13" s="58">
        <v>0</v>
      </c>
      <c r="S13" s="59">
        <v>0</v>
      </c>
      <c r="T13" s="59"/>
      <c r="U13" s="60"/>
      <c r="V13" s="86">
        <f t="shared" si="3"/>
        <v>3.1622776601683795</v>
      </c>
      <c r="W13" s="87">
        <f t="shared" si="4"/>
        <v>31.622776601683796</v>
      </c>
      <c r="X13" s="63">
        <f t="shared" si="5"/>
        <v>31.622776601683796</v>
      </c>
    </row>
    <row r="14" spans="2:24" s="4" customFormat="1" x14ac:dyDescent="0.2">
      <c r="B14" s="97"/>
      <c r="C14" s="74"/>
      <c r="D14" s="64">
        <v>1</v>
      </c>
      <c r="E14" s="77">
        <v>0</v>
      </c>
      <c r="F14" s="59">
        <v>0</v>
      </c>
      <c r="G14" s="59"/>
      <c r="H14" s="60"/>
      <c r="I14" s="61">
        <f t="shared" si="0"/>
        <v>3.1622776601683795</v>
      </c>
      <c r="J14" s="62">
        <f t="shared" si="1"/>
        <v>31.622776601683796</v>
      </c>
      <c r="K14" s="63">
        <f t="shared" si="2"/>
        <v>31.622776601683796</v>
      </c>
      <c r="O14" s="97"/>
      <c r="P14" s="74" t="s">
        <v>32</v>
      </c>
      <c r="Q14" s="64">
        <v>1</v>
      </c>
      <c r="R14" s="77">
        <v>0</v>
      </c>
      <c r="S14" s="59">
        <v>0</v>
      </c>
      <c r="T14" s="59"/>
      <c r="U14" s="60"/>
      <c r="V14" s="86">
        <f t="shared" si="3"/>
        <v>3.1622776601683795</v>
      </c>
      <c r="W14" s="87">
        <f t="shared" si="4"/>
        <v>31.622776601683796</v>
      </c>
      <c r="X14" s="63">
        <f t="shared" si="5"/>
        <v>31.622776601683796</v>
      </c>
    </row>
    <row r="15" spans="2:24" s="4" customFormat="1" x14ac:dyDescent="0.2">
      <c r="B15" s="97"/>
      <c r="C15" s="75"/>
      <c r="D15" s="66">
        <v>1</v>
      </c>
      <c r="E15" s="78">
        <v>0</v>
      </c>
      <c r="F15" s="68">
        <v>0</v>
      </c>
      <c r="G15" s="68"/>
      <c r="H15" s="69"/>
      <c r="I15" s="76">
        <f t="shared" si="0"/>
        <v>3.1622776601683795</v>
      </c>
      <c r="J15" s="71">
        <f t="shared" si="1"/>
        <v>31.622776601683796</v>
      </c>
      <c r="K15" s="72">
        <f t="shared" si="2"/>
        <v>31.622776601683796</v>
      </c>
      <c r="O15" s="97"/>
      <c r="P15" s="75"/>
      <c r="Q15" s="66">
        <v>1</v>
      </c>
      <c r="R15" s="78">
        <v>0</v>
      </c>
      <c r="S15" s="68">
        <v>0</v>
      </c>
      <c r="T15" s="68"/>
      <c r="U15" s="69"/>
      <c r="V15" s="88">
        <f t="shared" si="3"/>
        <v>3.1622776601683795</v>
      </c>
      <c r="W15" s="89">
        <f t="shared" si="4"/>
        <v>31.622776601683796</v>
      </c>
      <c r="X15" s="72">
        <f t="shared" si="5"/>
        <v>31.622776601683796</v>
      </c>
    </row>
    <row r="16" spans="2:24" s="4" customFormat="1" x14ac:dyDescent="0.2">
      <c r="B16" s="97"/>
      <c r="C16" s="73" t="s">
        <v>37</v>
      </c>
      <c r="D16" s="64">
        <v>1</v>
      </c>
      <c r="E16" s="58">
        <v>0</v>
      </c>
      <c r="F16" s="59">
        <v>0</v>
      </c>
      <c r="G16" s="59"/>
      <c r="H16" s="60"/>
      <c r="I16" s="61">
        <f t="shared" si="0"/>
        <v>3.1622776601683795</v>
      </c>
      <c r="J16" s="62">
        <f t="shared" si="1"/>
        <v>31.622776601683796</v>
      </c>
      <c r="K16" s="63">
        <f t="shared" si="2"/>
        <v>31.622776601683796</v>
      </c>
      <c r="O16" s="97"/>
      <c r="P16" s="73" t="s">
        <v>41</v>
      </c>
      <c r="Q16" s="64">
        <v>1</v>
      </c>
      <c r="R16" s="58">
        <v>0</v>
      </c>
      <c r="S16" s="59">
        <v>0</v>
      </c>
      <c r="T16" s="59"/>
      <c r="U16" s="60"/>
      <c r="V16" s="86">
        <f t="shared" si="3"/>
        <v>3.1622776601683795</v>
      </c>
      <c r="W16" s="87">
        <f t="shared" si="4"/>
        <v>31.622776601683796</v>
      </c>
      <c r="X16" s="63">
        <f t="shared" si="5"/>
        <v>31.622776601683796</v>
      </c>
    </row>
    <row r="17" spans="2:24" s="4" customFormat="1" x14ac:dyDescent="0.2">
      <c r="B17" s="97"/>
      <c r="C17" s="74"/>
      <c r="D17" s="64">
        <v>1</v>
      </c>
      <c r="E17" s="77">
        <v>0</v>
      </c>
      <c r="F17" s="59">
        <v>0</v>
      </c>
      <c r="G17" s="59"/>
      <c r="H17" s="60"/>
      <c r="I17" s="61">
        <f t="shared" si="0"/>
        <v>3.1622776601683795</v>
      </c>
      <c r="J17" s="62">
        <f t="shared" si="1"/>
        <v>31.622776601683796</v>
      </c>
      <c r="K17" s="63">
        <f t="shared" si="2"/>
        <v>31.622776601683796</v>
      </c>
      <c r="O17" s="97"/>
      <c r="P17" s="74" t="s">
        <v>14</v>
      </c>
      <c r="Q17" s="64">
        <v>1</v>
      </c>
      <c r="R17" s="77">
        <v>0</v>
      </c>
      <c r="S17" s="59">
        <v>0</v>
      </c>
      <c r="T17" s="59"/>
      <c r="U17" s="60"/>
      <c r="V17" s="86">
        <f t="shared" si="3"/>
        <v>3.1622776601683795</v>
      </c>
      <c r="W17" s="87">
        <f t="shared" si="4"/>
        <v>31.622776601683796</v>
      </c>
      <c r="X17" s="63">
        <f t="shared" si="5"/>
        <v>31.622776601683796</v>
      </c>
    </row>
    <row r="18" spans="2:24" s="4" customFormat="1" x14ac:dyDescent="0.2">
      <c r="B18" s="97"/>
      <c r="C18" s="75"/>
      <c r="D18" s="66">
        <v>1</v>
      </c>
      <c r="E18" s="78">
        <v>0</v>
      </c>
      <c r="F18" s="68">
        <v>0</v>
      </c>
      <c r="G18" s="68"/>
      <c r="H18" s="69"/>
      <c r="I18" s="76">
        <f t="shared" si="0"/>
        <v>3.1622776601683795</v>
      </c>
      <c r="J18" s="71">
        <f t="shared" si="1"/>
        <v>31.622776601683796</v>
      </c>
      <c r="K18" s="72">
        <f t="shared" si="2"/>
        <v>31.622776601683796</v>
      </c>
      <c r="O18" s="97"/>
      <c r="P18" s="75"/>
      <c r="Q18" s="66">
        <v>1</v>
      </c>
      <c r="R18" s="78">
        <v>0</v>
      </c>
      <c r="S18" s="68">
        <v>0</v>
      </c>
      <c r="T18" s="68"/>
      <c r="U18" s="69"/>
      <c r="V18" s="88">
        <f t="shared" si="3"/>
        <v>3.1622776601683795</v>
      </c>
      <c r="W18" s="89">
        <f t="shared" si="4"/>
        <v>31.622776601683796</v>
      </c>
      <c r="X18" s="72">
        <f t="shared" si="5"/>
        <v>31.622776601683796</v>
      </c>
    </row>
    <row r="19" spans="2:24" s="4" customFormat="1" x14ac:dyDescent="0.2">
      <c r="B19" s="97"/>
      <c r="C19" s="73" t="s">
        <v>38</v>
      </c>
      <c r="D19" s="64">
        <v>1</v>
      </c>
      <c r="E19" s="58">
        <v>1</v>
      </c>
      <c r="F19" s="59">
        <v>0</v>
      </c>
      <c r="G19" s="59"/>
      <c r="H19" s="60"/>
      <c r="I19" s="61">
        <f t="shared" si="0"/>
        <v>3.8311868495572883</v>
      </c>
      <c r="J19" s="62">
        <f t="shared" si="1"/>
        <v>38.311868495572881</v>
      </c>
      <c r="K19" s="63">
        <f t="shared" si="2"/>
        <v>38.311868495572881</v>
      </c>
      <c r="O19" s="97"/>
      <c r="P19" s="73" t="s">
        <v>41</v>
      </c>
      <c r="Q19" s="64">
        <v>1</v>
      </c>
      <c r="R19" s="58">
        <v>1</v>
      </c>
      <c r="S19" s="59">
        <v>0</v>
      </c>
      <c r="T19" s="59"/>
      <c r="U19" s="60"/>
      <c r="V19" s="86">
        <f t="shared" si="3"/>
        <v>3.8311868495572883</v>
      </c>
      <c r="W19" s="87">
        <f t="shared" si="4"/>
        <v>38.311868495572881</v>
      </c>
      <c r="X19" s="63">
        <f t="shared" si="5"/>
        <v>38.311868495572881</v>
      </c>
    </row>
    <row r="20" spans="2:24" s="4" customFormat="1" x14ac:dyDescent="0.2">
      <c r="B20" s="97"/>
      <c r="C20" s="74"/>
      <c r="D20" s="64">
        <v>1</v>
      </c>
      <c r="E20" s="77">
        <v>0</v>
      </c>
      <c r="F20" s="59">
        <v>0</v>
      </c>
      <c r="G20" s="59"/>
      <c r="H20" s="60"/>
      <c r="I20" s="61">
        <f t="shared" si="0"/>
        <v>3.1622776601683795</v>
      </c>
      <c r="J20" s="62">
        <f t="shared" si="1"/>
        <v>31.622776601683796</v>
      </c>
      <c r="K20" s="63">
        <f t="shared" si="2"/>
        <v>31.622776601683796</v>
      </c>
      <c r="O20" s="97"/>
      <c r="P20" s="74" t="s">
        <v>15</v>
      </c>
      <c r="Q20" s="64">
        <v>1</v>
      </c>
      <c r="R20" s="77">
        <v>0</v>
      </c>
      <c r="S20" s="59">
        <v>0</v>
      </c>
      <c r="T20" s="59"/>
      <c r="U20" s="60"/>
      <c r="V20" s="86">
        <f t="shared" si="3"/>
        <v>3.1622776601683795</v>
      </c>
      <c r="W20" s="87">
        <f t="shared" si="4"/>
        <v>31.622776601683796</v>
      </c>
      <c r="X20" s="63">
        <f t="shared" si="5"/>
        <v>31.622776601683796</v>
      </c>
    </row>
    <row r="21" spans="2:24" s="4" customFormat="1" x14ac:dyDescent="0.2">
      <c r="B21" s="97"/>
      <c r="C21" s="75"/>
      <c r="D21" s="66">
        <v>1</v>
      </c>
      <c r="E21" s="78">
        <v>0</v>
      </c>
      <c r="F21" s="68">
        <v>0</v>
      </c>
      <c r="G21" s="68"/>
      <c r="H21" s="69"/>
      <c r="I21" s="76">
        <f t="shared" si="0"/>
        <v>3.1622776601683795</v>
      </c>
      <c r="J21" s="71">
        <f t="shared" si="1"/>
        <v>31.622776601683796</v>
      </c>
      <c r="K21" s="72">
        <f t="shared" si="2"/>
        <v>31.622776601683796</v>
      </c>
      <c r="O21" s="97"/>
      <c r="P21" s="75"/>
      <c r="Q21" s="66">
        <v>1</v>
      </c>
      <c r="R21" s="78">
        <v>0</v>
      </c>
      <c r="S21" s="68">
        <v>0</v>
      </c>
      <c r="T21" s="68"/>
      <c r="U21" s="69"/>
      <c r="V21" s="88">
        <f t="shared" si="3"/>
        <v>3.1622776601683795</v>
      </c>
      <c r="W21" s="89">
        <f t="shared" si="4"/>
        <v>31.622776601683796</v>
      </c>
      <c r="X21" s="72">
        <f t="shared" si="5"/>
        <v>31.622776601683796</v>
      </c>
    </row>
    <row r="22" spans="2:24" s="4" customFormat="1" x14ac:dyDescent="0.2">
      <c r="B22" s="79"/>
      <c r="C22" s="80"/>
      <c r="D22" s="80"/>
      <c r="E22" s="81"/>
      <c r="F22" s="81"/>
      <c r="G22" s="81"/>
      <c r="H22" s="81"/>
      <c r="I22" s="82"/>
      <c r="J22" s="83"/>
      <c r="K22" s="83"/>
      <c r="O22" s="79"/>
      <c r="P22" s="80"/>
      <c r="Q22" s="80"/>
      <c r="R22" s="81"/>
      <c r="S22" s="81"/>
      <c r="T22" s="81"/>
      <c r="U22" s="81"/>
      <c r="V22" s="82"/>
      <c r="W22" s="83"/>
      <c r="X22" s="83"/>
    </row>
    <row r="23" spans="2:24" s="4" customFormat="1" x14ac:dyDescent="0.2">
      <c r="B23" s="97" t="s">
        <v>26</v>
      </c>
      <c r="C23" s="73" t="s">
        <v>35</v>
      </c>
      <c r="D23" s="64">
        <v>1</v>
      </c>
      <c r="E23" s="58">
        <v>12</v>
      </c>
      <c r="F23" s="59">
        <v>9</v>
      </c>
      <c r="G23" s="59">
        <v>1</v>
      </c>
      <c r="H23" s="60"/>
      <c r="I23" s="61">
        <f t="shared" ref="I23:I34" si="6">10^(D23-0.5+SUM(E23:H23)/12)</f>
        <v>215.44346900318828</v>
      </c>
      <c r="J23" s="62">
        <f t="shared" ref="J23:J34" si="7">I23*$J$6</f>
        <v>2154.4346900318828</v>
      </c>
      <c r="K23" s="63">
        <f t="shared" ref="K23:K34" si="8">J23</f>
        <v>2154.4346900318828</v>
      </c>
      <c r="O23" s="97" t="s">
        <v>26</v>
      </c>
      <c r="P23" s="73" t="s">
        <v>41</v>
      </c>
      <c r="Q23" s="64">
        <v>1</v>
      </c>
      <c r="R23" s="58">
        <v>7</v>
      </c>
      <c r="S23" s="59">
        <v>1</v>
      </c>
      <c r="T23" s="59"/>
      <c r="U23" s="60"/>
      <c r="V23" s="86">
        <f t="shared" ref="V23:V34" si="9">10^(Q23-0.5+SUM(R23:U23)/12)</f>
        <v>14.677992676220693</v>
      </c>
      <c r="W23" s="87">
        <f>V23*$W$6</f>
        <v>146.77992676220694</v>
      </c>
      <c r="X23" s="63">
        <f t="shared" ref="X23:X34" si="10">W23</f>
        <v>146.77992676220694</v>
      </c>
    </row>
    <row r="24" spans="2:24" s="4" customFormat="1" x14ac:dyDescent="0.2">
      <c r="B24" s="97"/>
      <c r="C24" s="74"/>
      <c r="D24" s="64">
        <v>1</v>
      </c>
      <c r="E24" s="58">
        <v>12</v>
      </c>
      <c r="F24" s="59">
        <v>8</v>
      </c>
      <c r="G24" s="59">
        <v>1</v>
      </c>
      <c r="H24" s="60"/>
      <c r="I24" s="61">
        <f t="shared" si="6"/>
        <v>177.82794100389242</v>
      </c>
      <c r="J24" s="62">
        <f t="shared" si="7"/>
        <v>1778.2794100389242</v>
      </c>
      <c r="K24" s="63">
        <f t="shared" si="8"/>
        <v>1778.2794100389242</v>
      </c>
      <c r="O24" s="97"/>
      <c r="P24" s="74" t="s">
        <v>13</v>
      </c>
      <c r="Q24" s="64">
        <v>1</v>
      </c>
      <c r="R24" s="58">
        <v>6</v>
      </c>
      <c r="S24" s="59">
        <v>1</v>
      </c>
      <c r="T24" s="59"/>
      <c r="U24" s="60"/>
      <c r="V24" s="86">
        <f t="shared" si="9"/>
        <v>12.115276586285891</v>
      </c>
      <c r="W24" s="87">
        <f t="shared" ref="W24:W34" si="11">V24*$W$6</f>
        <v>121.1527658628589</v>
      </c>
      <c r="X24" s="63">
        <f t="shared" si="10"/>
        <v>121.1527658628589</v>
      </c>
    </row>
    <row r="25" spans="2:24" s="4" customFormat="1" x14ac:dyDescent="0.2">
      <c r="B25" s="97"/>
      <c r="C25" s="75"/>
      <c r="D25" s="66">
        <v>1</v>
      </c>
      <c r="E25" s="67">
        <v>12</v>
      </c>
      <c r="F25" s="68">
        <v>7</v>
      </c>
      <c r="G25" s="68">
        <v>2</v>
      </c>
      <c r="H25" s="69"/>
      <c r="I25" s="70">
        <f t="shared" si="6"/>
        <v>177.82794100389242</v>
      </c>
      <c r="J25" s="71">
        <f t="shared" si="7"/>
        <v>1778.2794100389242</v>
      </c>
      <c r="K25" s="72">
        <f t="shared" si="8"/>
        <v>1778.2794100389242</v>
      </c>
      <c r="O25" s="97"/>
      <c r="P25" s="75"/>
      <c r="Q25" s="66">
        <v>1</v>
      </c>
      <c r="R25" s="67">
        <v>6</v>
      </c>
      <c r="S25" s="68">
        <v>0</v>
      </c>
      <c r="T25" s="68"/>
      <c r="U25" s="69"/>
      <c r="V25" s="88">
        <f t="shared" si="9"/>
        <v>10</v>
      </c>
      <c r="W25" s="87">
        <f t="shared" si="11"/>
        <v>100</v>
      </c>
      <c r="X25" s="72">
        <f t="shared" si="10"/>
        <v>100</v>
      </c>
    </row>
    <row r="26" spans="2:24" s="4" customFormat="1" x14ac:dyDescent="0.2">
      <c r="B26" s="97"/>
      <c r="C26" s="73" t="s">
        <v>36</v>
      </c>
      <c r="D26" s="64">
        <v>1</v>
      </c>
      <c r="E26" s="58">
        <v>12</v>
      </c>
      <c r="F26" s="59">
        <v>10</v>
      </c>
      <c r="G26" s="59">
        <v>1</v>
      </c>
      <c r="H26" s="60"/>
      <c r="I26" s="61">
        <f t="shared" si="6"/>
        <v>261.01572156825398</v>
      </c>
      <c r="J26" s="62">
        <f t="shared" si="7"/>
        <v>2610.1572156825396</v>
      </c>
      <c r="K26" s="63">
        <f>J26</f>
        <v>2610.1572156825396</v>
      </c>
      <c r="O26" s="97"/>
      <c r="P26" s="73" t="s">
        <v>41</v>
      </c>
      <c r="Q26" s="64">
        <v>1</v>
      </c>
      <c r="R26" s="58">
        <v>6</v>
      </c>
      <c r="S26" s="59">
        <v>1</v>
      </c>
      <c r="T26" s="59"/>
      <c r="U26" s="60"/>
      <c r="V26" s="86">
        <f t="shared" si="9"/>
        <v>12.115276586285891</v>
      </c>
      <c r="W26" s="87">
        <f t="shared" si="11"/>
        <v>121.1527658628589</v>
      </c>
      <c r="X26" s="63">
        <f t="shared" si="10"/>
        <v>121.1527658628589</v>
      </c>
    </row>
    <row r="27" spans="2:24" s="4" customFormat="1" x14ac:dyDescent="0.2">
      <c r="B27" s="97"/>
      <c r="C27" s="74"/>
      <c r="D27" s="64">
        <v>1</v>
      </c>
      <c r="E27" s="77">
        <v>12</v>
      </c>
      <c r="F27" s="59">
        <v>8</v>
      </c>
      <c r="G27" s="59">
        <v>2</v>
      </c>
      <c r="H27" s="60"/>
      <c r="I27" s="61">
        <f t="shared" si="6"/>
        <v>215.44346900318828</v>
      </c>
      <c r="J27" s="62">
        <f t="shared" si="7"/>
        <v>2154.4346900318828</v>
      </c>
      <c r="K27" s="63">
        <f t="shared" si="8"/>
        <v>2154.4346900318828</v>
      </c>
      <c r="O27" s="97"/>
      <c r="P27" s="74" t="s">
        <v>32</v>
      </c>
      <c r="Q27" s="64">
        <v>1</v>
      </c>
      <c r="R27" s="77">
        <v>6</v>
      </c>
      <c r="S27" s="59">
        <v>1</v>
      </c>
      <c r="T27" s="59"/>
      <c r="U27" s="60"/>
      <c r="V27" s="86">
        <f t="shared" si="9"/>
        <v>12.115276586285891</v>
      </c>
      <c r="W27" s="87">
        <f t="shared" si="11"/>
        <v>121.1527658628589</v>
      </c>
      <c r="X27" s="63">
        <f t="shared" si="10"/>
        <v>121.1527658628589</v>
      </c>
    </row>
    <row r="28" spans="2:24" s="4" customFormat="1" x14ac:dyDescent="0.2">
      <c r="B28" s="97"/>
      <c r="C28" s="75"/>
      <c r="D28" s="66">
        <v>1</v>
      </c>
      <c r="E28" s="78">
        <v>12</v>
      </c>
      <c r="F28" s="68">
        <v>9</v>
      </c>
      <c r="G28" s="68">
        <v>2</v>
      </c>
      <c r="H28" s="69"/>
      <c r="I28" s="70">
        <f t="shared" si="6"/>
        <v>261.01572156825398</v>
      </c>
      <c r="J28" s="71">
        <f t="shared" si="7"/>
        <v>2610.1572156825396</v>
      </c>
      <c r="K28" s="72">
        <f t="shared" si="8"/>
        <v>2610.1572156825396</v>
      </c>
      <c r="O28" s="97"/>
      <c r="P28" s="75"/>
      <c r="Q28" s="66">
        <v>1</v>
      </c>
      <c r="R28" s="78">
        <v>6</v>
      </c>
      <c r="S28" s="68">
        <v>1</v>
      </c>
      <c r="T28" s="68"/>
      <c r="U28" s="69"/>
      <c r="V28" s="88">
        <f t="shared" si="9"/>
        <v>12.115276586285891</v>
      </c>
      <c r="W28" s="87">
        <f t="shared" si="11"/>
        <v>121.1527658628589</v>
      </c>
      <c r="X28" s="72">
        <f t="shared" si="10"/>
        <v>121.1527658628589</v>
      </c>
    </row>
    <row r="29" spans="2:24" s="4" customFormat="1" x14ac:dyDescent="0.2">
      <c r="B29" s="97"/>
      <c r="C29" s="73" t="s">
        <v>37</v>
      </c>
      <c r="D29" s="64">
        <v>1</v>
      </c>
      <c r="E29" s="58">
        <v>12</v>
      </c>
      <c r="F29" s="59">
        <v>10</v>
      </c>
      <c r="G29" s="59">
        <v>1</v>
      </c>
      <c r="H29" s="60"/>
      <c r="I29" s="61">
        <f t="shared" si="6"/>
        <v>261.01572156825398</v>
      </c>
      <c r="J29" s="62">
        <f t="shared" si="7"/>
        <v>2610.1572156825396</v>
      </c>
      <c r="K29" s="63">
        <f t="shared" si="8"/>
        <v>2610.1572156825396</v>
      </c>
      <c r="O29" s="97"/>
      <c r="P29" s="73" t="s">
        <v>41</v>
      </c>
      <c r="Q29" s="64">
        <v>1</v>
      </c>
      <c r="R29" s="58">
        <v>7</v>
      </c>
      <c r="S29" s="59">
        <v>1</v>
      </c>
      <c r="T29" s="59"/>
      <c r="U29" s="60"/>
      <c r="V29" s="86">
        <f t="shared" si="9"/>
        <v>14.677992676220693</v>
      </c>
      <c r="W29" s="87">
        <f t="shared" si="11"/>
        <v>146.77992676220694</v>
      </c>
      <c r="X29" s="63">
        <f t="shared" si="10"/>
        <v>146.77992676220694</v>
      </c>
    </row>
    <row r="30" spans="2:24" s="4" customFormat="1" x14ac:dyDescent="0.2">
      <c r="B30" s="97"/>
      <c r="C30" s="74"/>
      <c r="D30" s="64">
        <v>1</v>
      </c>
      <c r="E30" s="77">
        <v>12</v>
      </c>
      <c r="F30" s="59">
        <v>8</v>
      </c>
      <c r="G30" s="59">
        <v>1</v>
      </c>
      <c r="H30" s="60"/>
      <c r="I30" s="61">
        <f t="shared" si="6"/>
        <v>177.82794100389242</v>
      </c>
      <c r="J30" s="62">
        <f t="shared" si="7"/>
        <v>1778.2794100389242</v>
      </c>
      <c r="K30" s="63">
        <f t="shared" si="8"/>
        <v>1778.2794100389242</v>
      </c>
      <c r="O30" s="97"/>
      <c r="P30" s="74" t="s">
        <v>14</v>
      </c>
      <c r="Q30" s="64">
        <v>1</v>
      </c>
      <c r="R30" s="77">
        <v>9</v>
      </c>
      <c r="S30" s="59">
        <v>1</v>
      </c>
      <c r="T30" s="59"/>
      <c r="U30" s="60"/>
      <c r="V30" s="86">
        <f t="shared" si="9"/>
        <v>21.544346900318853</v>
      </c>
      <c r="W30" s="87">
        <f t="shared" si="11"/>
        <v>215.44346900318854</v>
      </c>
      <c r="X30" s="63">
        <f t="shared" si="10"/>
        <v>215.44346900318854</v>
      </c>
    </row>
    <row r="31" spans="2:24" s="4" customFormat="1" x14ac:dyDescent="0.2">
      <c r="B31" s="97"/>
      <c r="C31" s="75"/>
      <c r="D31" s="66">
        <v>1</v>
      </c>
      <c r="E31" s="78">
        <v>12</v>
      </c>
      <c r="F31" s="68">
        <v>9</v>
      </c>
      <c r="G31" s="68">
        <v>1</v>
      </c>
      <c r="H31" s="69"/>
      <c r="I31" s="70">
        <f t="shared" si="6"/>
        <v>215.44346900318828</v>
      </c>
      <c r="J31" s="71">
        <f t="shared" si="7"/>
        <v>2154.4346900318828</v>
      </c>
      <c r="K31" s="72">
        <f t="shared" si="8"/>
        <v>2154.4346900318828</v>
      </c>
      <c r="O31" s="97"/>
      <c r="P31" s="75"/>
      <c r="Q31" s="66">
        <v>1</v>
      </c>
      <c r="R31" s="78">
        <v>6</v>
      </c>
      <c r="S31" s="68">
        <v>0</v>
      </c>
      <c r="T31" s="68"/>
      <c r="U31" s="69"/>
      <c r="V31" s="88">
        <f t="shared" si="9"/>
        <v>10</v>
      </c>
      <c r="W31" s="87">
        <f t="shared" si="11"/>
        <v>100</v>
      </c>
      <c r="X31" s="72">
        <f t="shared" si="10"/>
        <v>100</v>
      </c>
    </row>
    <row r="32" spans="2:24" s="4" customFormat="1" x14ac:dyDescent="0.2">
      <c r="B32" s="97"/>
      <c r="C32" s="73" t="s">
        <v>38</v>
      </c>
      <c r="D32" s="64">
        <v>1</v>
      </c>
      <c r="E32" s="58">
        <v>12</v>
      </c>
      <c r="F32" s="59">
        <v>10</v>
      </c>
      <c r="G32" s="59">
        <v>2</v>
      </c>
      <c r="H32" s="60"/>
      <c r="I32" s="61">
        <f t="shared" si="6"/>
        <v>316.22776601683825</v>
      </c>
      <c r="J32" s="62">
        <f t="shared" si="7"/>
        <v>3162.2776601683827</v>
      </c>
      <c r="K32" s="63">
        <f t="shared" si="8"/>
        <v>3162.2776601683827</v>
      </c>
      <c r="O32" s="97"/>
      <c r="P32" s="73" t="s">
        <v>41</v>
      </c>
      <c r="Q32" s="64">
        <v>1</v>
      </c>
      <c r="R32" s="58">
        <v>7</v>
      </c>
      <c r="S32" s="59">
        <v>1</v>
      </c>
      <c r="T32" s="59"/>
      <c r="U32" s="60"/>
      <c r="V32" s="86">
        <f t="shared" si="9"/>
        <v>14.677992676220693</v>
      </c>
      <c r="W32" s="87">
        <f t="shared" si="11"/>
        <v>146.77992676220694</v>
      </c>
      <c r="X32" s="63">
        <f t="shared" si="10"/>
        <v>146.77992676220694</v>
      </c>
    </row>
    <row r="33" spans="2:24" s="4" customFormat="1" x14ac:dyDescent="0.2">
      <c r="B33" s="97"/>
      <c r="C33" s="74"/>
      <c r="D33" s="64">
        <v>1</v>
      </c>
      <c r="E33" s="77">
        <v>12</v>
      </c>
      <c r="F33" s="59">
        <v>10</v>
      </c>
      <c r="G33" s="59">
        <v>2</v>
      </c>
      <c r="H33" s="60"/>
      <c r="I33" s="61">
        <f t="shared" si="6"/>
        <v>316.22776601683825</v>
      </c>
      <c r="J33" s="62">
        <f t="shared" si="7"/>
        <v>3162.2776601683827</v>
      </c>
      <c r="K33" s="63">
        <f t="shared" si="8"/>
        <v>3162.2776601683827</v>
      </c>
      <c r="O33" s="97"/>
      <c r="P33" s="74" t="s">
        <v>15</v>
      </c>
      <c r="Q33" s="64">
        <v>1</v>
      </c>
      <c r="R33" s="77">
        <v>7</v>
      </c>
      <c r="S33" s="59">
        <v>0</v>
      </c>
      <c r="T33" s="59"/>
      <c r="U33" s="60"/>
      <c r="V33" s="86">
        <f t="shared" si="9"/>
        <v>12.115276586285891</v>
      </c>
      <c r="W33" s="87">
        <f t="shared" si="11"/>
        <v>121.1527658628589</v>
      </c>
      <c r="X33" s="63">
        <f t="shared" si="10"/>
        <v>121.1527658628589</v>
      </c>
    </row>
    <row r="34" spans="2:24" s="4" customFormat="1" x14ac:dyDescent="0.2">
      <c r="B34" s="97"/>
      <c r="C34" s="75"/>
      <c r="D34" s="66">
        <v>1</v>
      </c>
      <c r="E34" s="78">
        <v>12</v>
      </c>
      <c r="F34" s="68">
        <v>11</v>
      </c>
      <c r="G34" s="68">
        <v>1</v>
      </c>
      <c r="H34" s="69"/>
      <c r="I34" s="70">
        <f t="shared" si="6"/>
        <v>316.22776601683825</v>
      </c>
      <c r="J34" s="71">
        <f t="shared" si="7"/>
        <v>3162.2776601683827</v>
      </c>
      <c r="K34" s="72">
        <f t="shared" si="8"/>
        <v>3162.2776601683827</v>
      </c>
      <c r="O34" s="97"/>
      <c r="P34" s="75"/>
      <c r="Q34" s="66">
        <v>1</v>
      </c>
      <c r="R34" s="78">
        <v>7</v>
      </c>
      <c r="S34" s="68">
        <v>0</v>
      </c>
      <c r="T34" s="68"/>
      <c r="U34" s="69"/>
      <c r="V34" s="88">
        <f t="shared" si="9"/>
        <v>12.115276586285891</v>
      </c>
      <c r="W34" s="87">
        <f t="shared" si="11"/>
        <v>121.1527658628589</v>
      </c>
      <c r="X34" s="72">
        <f t="shared" si="10"/>
        <v>121.1527658628589</v>
      </c>
    </row>
    <row r="35" spans="2:24" s="4" customFormat="1" x14ac:dyDescent="0.2">
      <c r="B35" s="79"/>
      <c r="C35" s="80"/>
      <c r="D35" s="80"/>
      <c r="E35" s="81"/>
      <c r="F35" s="81"/>
      <c r="G35" s="81"/>
      <c r="H35" s="81"/>
      <c r="I35" s="82"/>
      <c r="J35" s="83"/>
      <c r="K35" s="83"/>
      <c r="O35" s="79"/>
      <c r="P35" s="80"/>
      <c r="Q35" s="80"/>
      <c r="R35" s="81"/>
      <c r="S35" s="81"/>
      <c r="T35" s="81"/>
      <c r="U35" s="81"/>
      <c r="V35" s="82"/>
      <c r="W35" s="83"/>
      <c r="X35" s="83"/>
    </row>
    <row r="36" spans="2:24" s="4" customFormat="1" x14ac:dyDescent="0.2">
      <c r="B36" s="97" t="s">
        <v>27</v>
      </c>
      <c r="C36" s="73" t="s">
        <v>35</v>
      </c>
      <c r="D36" s="64">
        <v>3</v>
      </c>
      <c r="E36" s="58">
        <v>12</v>
      </c>
      <c r="F36" s="59">
        <v>7</v>
      </c>
      <c r="G36" s="59">
        <v>0</v>
      </c>
      <c r="H36" s="60"/>
      <c r="I36" s="61">
        <f t="shared" ref="I36:I47" si="12">10^(D36-0.5+SUM(E36:H36)/12)</f>
        <v>12115.276586285892</v>
      </c>
      <c r="J36" s="62">
        <f t="shared" ref="J36:J47" si="13">I36*$J$6</f>
        <v>121152.76586285893</v>
      </c>
      <c r="K36" s="63">
        <f t="shared" ref="K36:K47" si="14">J36</f>
        <v>121152.76586285893</v>
      </c>
      <c r="O36" s="97" t="s">
        <v>27</v>
      </c>
      <c r="P36" s="73" t="s">
        <v>41</v>
      </c>
      <c r="Q36" s="64">
        <v>1</v>
      </c>
      <c r="R36" s="58">
        <v>12</v>
      </c>
      <c r="S36" s="59">
        <v>11</v>
      </c>
      <c r="T36" s="59">
        <v>2</v>
      </c>
      <c r="U36" s="60"/>
      <c r="V36" s="86">
        <f t="shared" ref="V36:V47" si="15">10^(Q36-0.5+SUM(R36:U36)/12)</f>
        <v>383.11868495572907</v>
      </c>
      <c r="W36" s="87">
        <f>V36*$W$6</f>
        <v>3831.1868495572908</v>
      </c>
      <c r="X36" s="63">
        <f t="shared" ref="X36:X47" si="16">W36</f>
        <v>3831.1868495572908</v>
      </c>
    </row>
    <row r="37" spans="2:24" s="4" customFormat="1" x14ac:dyDescent="0.2">
      <c r="B37" s="97"/>
      <c r="C37" s="74"/>
      <c r="D37" s="64">
        <v>3</v>
      </c>
      <c r="E37" s="58">
        <v>12</v>
      </c>
      <c r="F37" s="59">
        <v>9</v>
      </c>
      <c r="G37" s="59">
        <v>1</v>
      </c>
      <c r="H37" s="60"/>
      <c r="I37" s="61">
        <f t="shared" si="12"/>
        <v>21544.346900318837</v>
      </c>
      <c r="J37" s="62">
        <f t="shared" si="13"/>
        <v>215443.46900318837</v>
      </c>
      <c r="K37" s="63">
        <f t="shared" si="14"/>
        <v>215443.46900318837</v>
      </c>
      <c r="O37" s="97"/>
      <c r="P37" s="74" t="s">
        <v>13</v>
      </c>
      <c r="Q37" s="64">
        <v>1</v>
      </c>
      <c r="R37" s="58">
        <v>12</v>
      </c>
      <c r="S37" s="59">
        <v>10</v>
      </c>
      <c r="T37" s="59">
        <v>1</v>
      </c>
      <c r="U37" s="60"/>
      <c r="V37" s="86">
        <f t="shared" si="15"/>
        <v>261.01572156825398</v>
      </c>
      <c r="W37" s="87">
        <f t="shared" ref="W37:W47" si="17">V37*$W$6</f>
        <v>2610.1572156825396</v>
      </c>
      <c r="X37" s="63">
        <f t="shared" si="16"/>
        <v>2610.1572156825396</v>
      </c>
    </row>
    <row r="38" spans="2:24" s="4" customFormat="1" x14ac:dyDescent="0.2">
      <c r="B38" s="97"/>
      <c r="C38" s="75"/>
      <c r="D38" s="66">
        <v>3</v>
      </c>
      <c r="E38" s="67">
        <v>12</v>
      </c>
      <c r="F38" s="68">
        <v>3</v>
      </c>
      <c r="G38" s="68">
        <v>0</v>
      </c>
      <c r="H38" s="69"/>
      <c r="I38" s="70">
        <f t="shared" si="12"/>
        <v>5623.4132519034993</v>
      </c>
      <c r="J38" s="71">
        <f t="shared" si="13"/>
        <v>56234.132519034989</v>
      </c>
      <c r="K38" s="72">
        <f t="shared" si="14"/>
        <v>56234.132519034989</v>
      </c>
      <c r="O38" s="97"/>
      <c r="P38" s="75"/>
      <c r="Q38" s="66">
        <v>1</v>
      </c>
      <c r="R38" s="67">
        <v>12</v>
      </c>
      <c r="S38" s="68">
        <v>11</v>
      </c>
      <c r="T38" s="68">
        <v>2</v>
      </c>
      <c r="U38" s="69"/>
      <c r="V38" s="88">
        <f t="shared" si="15"/>
        <v>383.11868495572907</v>
      </c>
      <c r="W38" s="87">
        <f t="shared" si="17"/>
        <v>3831.1868495572908</v>
      </c>
      <c r="X38" s="72">
        <f t="shared" si="16"/>
        <v>3831.1868495572908</v>
      </c>
    </row>
    <row r="39" spans="2:24" s="4" customFormat="1" x14ac:dyDescent="0.2">
      <c r="B39" s="97"/>
      <c r="C39" s="73" t="s">
        <v>36</v>
      </c>
      <c r="D39" s="64">
        <v>3</v>
      </c>
      <c r="E39" s="58">
        <v>12</v>
      </c>
      <c r="F39" s="59">
        <v>8</v>
      </c>
      <c r="G39" s="59">
        <v>1</v>
      </c>
      <c r="H39" s="60"/>
      <c r="I39" s="61">
        <f t="shared" si="12"/>
        <v>17782.794100389234</v>
      </c>
      <c r="J39" s="62">
        <f t="shared" si="13"/>
        <v>177827.94100389234</v>
      </c>
      <c r="K39" s="63">
        <f t="shared" si="14"/>
        <v>177827.94100389234</v>
      </c>
      <c r="O39" s="97"/>
      <c r="P39" s="73" t="s">
        <v>41</v>
      </c>
      <c r="Q39" s="64">
        <v>1</v>
      </c>
      <c r="R39" s="58">
        <v>12</v>
      </c>
      <c r="S39" s="59">
        <v>10</v>
      </c>
      <c r="T39" s="59">
        <v>2</v>
      </c>
      <c r="U39" s="60"/>
      <c r="V39" s="86">
        <f t="shared" si="15"/>
        <v>316.22776601683825</v>
      </c>
      <c r="W39" s="87">
        <f t="shared" si="17"/>
        <v>3162.2776601683827</v>
      </c>
      <c r="X39" s="63">
        <f t="shared" si="16"/>
        <v>3162.2776601683827</v>
      </c>
    </row>
    <row r="40" spans="2:24" s="4" customFormat="1" x14ac:dyDescent="0.2">
      <c r="B40" s="97"/>
      <c r="C40" s="74"/>
      <c r="D40" s="64">
        <v>3</v>
      </c>
      <c r="E40" s="77">
        <v>12</v>
      </c>
      <c r="F40" s="59">
        <v>2</v>
      </c>
      <c r="G40" s="59">
        <v>0</v>
      </c>
      <c r="H40" s="60"/>
      <c r="I40" s="61">
        <f t="shared" si="12"/>
        <v>4641.5888336127864</v>
      </c>
      <c r="J40" s="62">
        <f t="shared" si="13"/>
        <v>46415.888336127864</v>
      </c>
      <c r="K40" s="63">
        <f t="shared" si="14"/>
        <v>46415.888336127864</v>
      </c>
      <c r="O40" s="97"/>
      <c r="P40" s="74" t="s">
        <v>32</v>
      </c>
      <c r="Q40" s="64">
        <v>1</v>
      </c>
      <c r="R40" s="77">
        <v>12</v>
      </c>
      <c r="S40" s="59">
        <v>11</v>
      </c>
      <c r="T40" s="59">
        <v>1</v>
      </c>
      <c r="U40" s="60"/>
      <c r="V40" s="86">
        <f t="shared" si="15"/>
        <v>316.22776601683825</v>
      </c>
      <c r="W40" s="87">
        <f t="shared" si="17"/>
        <v>3162.2776601683827</v>
      </c>
      <c r="X40" s="63">
        <f t="shared" si="16"/>
        <v>3162.2776601683827</v>
      </c>
    </row>
    <row r="41" spans="2:24" s="4" customFormat="1" x14ac:dyDescent="0.2">
      <c r="B41" s="97"/>
      <c r="C41" s="75"/>
      <c r="D41" s="66">
        <v>3</v>
      </c>
      <c r="E41" s="78">
        <v>12</v>
      </c>
      <c r="F41" s="68">
        <v>5</v>
      </c>
      <c r="G41" s="68">
        <v>0</v>
      </c>
      <c r="H41" s="69"/>
      <c r="I41" s="70">
        <f t="shared" si="12"/>
        <v>8254.0418526801932</v>
      </c>
      <c r="J41" s="71">
        <f t="shared" si="13"/>
        <v>82540.418526801936</v>
      </c>
      <c r="K41" s="72">
        <f t="shared" si="14"/>
        <v>82540.418526801936</v>
      </c>
      <c r="O41" s="97"/>
      <c r="P41" s="75"/>
      <c r="Q41" s="66">
        <v>1</v>
      </c>
      <c r="R41" s="78">
        <v>12</v>
      </c>
      <c r="S41" s="68">
        <v>10</v>
      </c>
      <c r="T41" s="68">
        <v>1</v>
      </c>
      <c r="U41" s="69"/>
      <c r="V41" s="88">
        <f t="shared" si="15"/>
        <v>261.01572156825398</v>
      </c>
      <c r="W41" s="87">
        <f t="shared" si="17"/>
        <v>2610.1572156825396</v>
      </c>
      <c r="X41" s="72">
        <f t="shared" si="16"/>
        <v>2610.1572156825396</v>
      </c>
    </row>
    <row r="42" spans="2:24" s="4" customFormat="1" x14ac:dyDescent="0.2">
      <c r="B42" s="97"/>
      <c r="C42" s="73" t="s">
        <v>37</v>
      </c>
      <c r="D42" s="64">
        <v>3</v>
      </c>
      <c r="E42" s="58">
        <v>12</v>
      </c>
      <c r="F42" s="59">
        <v>3</v>
      </c>
      <c r="G42" s="59">
        <v>0</v>
      </c>
      <c r="H42" s="60"/>
      <c r="I42" s="61">
        <f t="shared" si="12"/>
        <v>5623.4132519034993</v>
      </c>
      <c r="J42" s="62">
        <f t="shared" si="13"/>
        <v>56234.132519034989</v>
      </c>
      <c r="K42" s="63">
        <f t="shared" si="14"/>
        <v>56234.132519034989</v>
      </c>
      <c r="O42" s="97"/>
      <c r="P42" s="73" t="s">
        <v>41</v>
      </c>
      <c r="Q42" s="64">
        <v>1</v>
      </c>
      <c r="R42" s="58">
        <v>12</v>
      </c>
      <c r="S42" s="59">
        <v>10</v>
      </c>
      <c r="T42" s="59">
        <v>0</v>
      </c>
      <c r="U42" s="60"/>
      <c r="V42" s="86">
        <f t="shared" si="15"/>
        <v>215.44346900318828</v>
      </c>
      <c r="W42" s="87">
        <f t="shared" si="17"/>
        <v>2154.4346900318828</v>
      </c>
      <c r="X42" s="63">
        <f t="shared" si="16"/>
        <v>2154.4346900318828</v>
      </c>
    </row>
    <row r="43" spans="2:24" s="4" customFormat="1" x14ac:dyDescent="0.2">
      <c r="B43" s="97"/>
      <c r="C43" s="74"/>
      <c r="D43" s="64">
        <v>3</v>
      </c>
      <c r="E43" s="77">
        <v>12</v>
      </c>
      <c r="F43" s="59">
        <v>6</v>
      </c>
      <c r="G43" s="59">
        <v>0</v>
      </c>
      <c r="H43" s="60"/>
      <c r="I43" s="61">
        <f t="shared" si="12"/>
        <v>10000</v>
      </c>
      <c r="J43" s="62">
        <f t="shared" si="13"/>
        <v>100000</v>
      </c>
      <c r="K43" s="63">
        <f>J43</f>
        <v>100000</v>
      </c>
      <c r="O43" s="97"/>
      <c r="P43" s="74" t="s">
        <v>14</v>
      </c>
      <c r="Q43" s="64">
        <v>1</v>
      </c>
      <c r="R43" s="77">
        <v>12</v>
      </c>
      <c r="S43" s="59">
        <v>9</v>
      </c>
      <c r="T43" s="59">
        <v>1</v>
      </c>
      <c r="U43" s="60"/>
      <c r="V43" s="86">
        <f t="shared" si="15"/>
        <v>215.44346900318828</v>
      </c>
      <c r="W43" s="87">
        <f t="shared" si="17"/>
        <v>2154.4346900318828</v>
      </c>
      <c r="X43" s="63">
        <f t="shared" si="16"/>
        <v>2154.4346900318828</v>
      </c>
    </row>
    <row r="44" spans="2:24" s="4" customFormat="1" x14ac:dyDescent="0.2">
      <c r="B44" s="97"/>
      <c r="C44" s="75"/>
      <c r="D44" s="66">
        <v>3</v>
      </c>
      <c r="E44" s="78">
        <v>12</v>
      </c>
      <c r="F44" s="68">
        <v>5</v>
      </c>
      <c r="G44" s="68">
        <v>2</v>
      </c>
      <c r="H44" s="69"/>
      <c r="I44" s="70">
        <f t="shared" si="12"/>
        <v>12115.276586285892</v>
      </c>
      <c r="J44" s="71">
        <f t="shared" si="13"/>
        <v>121152.76586285893</v>
      </c>
      <c r="K44" s="72">
        <f t="shared" si="14"/>
        <v>121152.76586285893</v>
      </c>
      <c r="O44" s="97"/>
      <c r="P44" s="75"/>
      <c r="Q44" s="66">
        <v>1</v>
      </c>
      <c r="R44" s="78">
        <v>12</v>
      </c>
      <c r="S44" s="68">
        <v>11</v>
      </c>
      <c r="T44" s="68">
        <v>2</v>
      </c>
      <c r="U44" s="69"/>
      <c r="V44" s="88">
        <f t="shared" si="15"/>
        <v>383.11868495572907</v>
      </c>
      <c r="W44" s="87">
        <f t="shared" si="17"/>
        <v>3831.1868495572908</v>
      </c>
      <c r="X44" s="72">
        <f t="shared" si="16"/>
        <v>3831.1868495572908</v>
      </c>
    </row>
    <row r="45" spans="2:24" s="4" customFormat="1" x14ac:dyDescent="0.2">
      <c r="B45" s="97"/>
      <c r="C45" s="73" t="s">
        <v>38</v>
      </c>
      <c r="D45" s="64">
        <v>3</v>
      </c>
      <c r="E45" s="58">
        <v>12</v>
      </c>
      <c r="F45" s="59">
        <v>7</v>
      </c>
      <c r="G45" s="59">
        <v>2</v>
      </c>
      <c r="H45" s="60"/>
      <c r="I45" s="61">
        <f t="shared" si="12"/>
        <v>17782.794100389234</v>
      </c>
      <c r="J45" s="62">
        <f t="shared" si="13"/>
        <v>177827.94100389234</v>
      </c>
      <c r="K45" s="63">
        <f t="shared" si="14"/>
        <v>177827.94100389234</v>
      </c>
      <c r="O45" s="97"/>
      <c r="P45" s="73" t="s">
        <v>41</v>
      </c>
      <c r="Q45" s="64">
        <v>1</v>
      </c>
      <c r="R45" s="58">
        <v>12</v>
      </c>
      <c r="S45" s="59">
        <v>11</v>
      </c>
      <c r="T45" s="59">
        <v>2</v>
      </c>
      <c r="U45" s="60"/>
      <c r="V45" s="86">
        <f t="shared" si="15"/>
        <v>383.11868495572907</v>
      </c>
      <c r="W45" s="87">
        <f t="shared" si="17"/>
        <v>3831.1868495572908</v>
      </c>
      <c r="X45" s="63">
        <f t="shared" si="16"/>
        <v>3831.1868495572908</v>
      </c>
    </row>
    <row r="46" spans="2:24" s="4" customFormat="1" x14ac:dyDescent="0.2">
      <c r="B46" s="97"/>
      <c r="C46" s="74"/>
      <c r="D46" s="64">
        <v>3</v>
      </c>
      <c r="E46" s="77">
        <v>12</v>
      </c>
      <c r="F46" s="59">
        <v>6</v>
      </c>
      <c r="G46" s="59">
        <v>1</v>
      </c>
      <c r="H46" s="60"/>
      <c r="I46" s="61">
        <f t="shared" si="12"/>
        <v>12115.276586285892</v>
      </c>
      <c r="J46" s="62">
        <f t="shared" si="13"/>
        <v>121152.76586285893</v>
      </c>
      <c r="K46" s="63">
        <f t="shared" si="14"/>
        <v>121152.76586285893</v>
      </c>
      <c r="O46" s="97"/>
      <c r="P46" s="74" t="s">
        <v>15</v>
      </c>
      <c r="Q46" s="64">
        <v>1</v>
      </c>
      <c r="R46" s="77">
        <v>12</v>
      </c>
      <c r="S46" s="59">
        <v>10</v>
      </c>
      <c r="T46" s="59">
        <v>1</v>
      </c>
      <c r="U46" s="60"/>
      <c r="V46" s="86">
        <f t="shared" si="15"/>
        <v>261.01572156825398</v>
      </c>
      <c r="W46" s="87">
        <f t="shared" si="17"/>
        <v>2610.1572156825396</v>
      </c>
      <c r="X46" s="63">
        <f t="shared" si="16"/>
        <v>2610.1572156825396</v>
      </c>
    </row>
    <row r="47" spans="2:24" s="4" customFormat="1" x14ac:dyDescent="0.2">
      <c r="B47" s="97"/>
      <c r="C47" s="75"/>
      <c r="D47" s="66">
        <v>3</v>
      </c>
      <c r="E47" s="78">
        <v>12</v>
      </c>
      <c r="F47" s="68">
        <v>3</v>
      </c>
      <c r="G47" s="68">
        <v>0</v>
      </c>
      <c r="H47" s="69"/>
      <c r="I47" s="70">
        <f t="shared" si="12"/>
        <v>5623.4132519034993</v>
      </c>
      <c r="J47" s="71">
        <f t="shared" si="13"/>
        <v>56234.132519034989</v>
      </c>
      <c r="K47" s="72">
        <f t="shared" si="14"/>
        <v>56234.132519034989</v>
      </c>
      <c r="O47" s="97"/>
      <c r="P47" s="75"/>
      <c r="Q47" s="66">
        <v>1</v>
      </c>
      <c r="R47" s="78">
        <v>12</v>
      </c>
      <c r="S47" s="68">
        <v>11</v>
      </c>
      <c r="T47" s="68">
        <v>3</v>
      </c>
      <c r="U47" s="69"/>
      <c r="V47" s="88">
        <f t="shared" si="15"/>
        <v>464.15888336127819</v>
      </c>
      <c r="W47" s="87">
        <f t="shared" si="17"/>
        <v>4641.5888336127819</v>
      </c>
      <c r="X47" s="72">
        <f t="shared" si="16"/>
        <v>4641.5888336127819</v>
      </c>
    </row>
    <row r="48" spans="2:24" s="4" customFormat="1" x14ac:dyDescent="0.2">
      <c r="B48" s="79"/>
      <c r="C48" s="79"/>
      <c r="D48" s="79"/>
      <c r="E48" s="79"/>
      <c r="F48" s="79"/>
      <c r="G48" s="79"/>
      <c r="H48" s="79"/>
      <c r="I48" s="79"/>
      <c r="J48" s="79"/>
      <c r="K48" s="79"/>
      <c r="O48" s="79"/>
      <c r="P48" s="79"/>
      <c r="Q48" s="79"/>
      <c r="R48" s="79"/>
      <c r="S48" s="79"/>
      <c r="T48" s="79"/>
      <c r="U48" s="79"/>
      <c r="V48" s="79"/>
      <c r="W48" s="79"/>
      <c r="X48" s="79"/>
    </row>
    <row r="49" spans="2:24" s="4" customFormat="1" x14ac:dyDescent="0.2">
      <c r="B49" s="97" t="s">
        <v>28</v>
      </c>
      <c r="C49" s="73" t="s">
        <v>35</v>
      </c>
      <c r="D49" s="64">
        <v>4</v>
      </c>
      <c r="E49" s="58">
        <v>12</v>
      </c>
      <c r="F49" s="59">
        <v>8</v>
      </c>
      <c r="G49" s="59">
        <v>1</v>
      </c>
      <c r="H49" s="60"/>
      <c r="I49" s="61">
        <f t="shared" ref="I49:I60" si="18">10^(D49-0.5+SUM(E49:H49)/12)</f>
        <v>177827.94100389251</v>
      </c>
      <c r="J49" s="62">
        <f t="shared" ref="J49:J60" si="19">I49*$J$6</f>
        <v>1778279.4100389252</v>
      </c>
      <c r="K49" s="63">
        <f t="shared" ref="K49:K60" si="20">J49</f>
        <v>1778279.4100389252</v>
      </c>
      <c r="O49" s="97" t="s">
        <v>28</v>
      </c>
      <c r="P49" s="73" t="s">
        <v>41</v>
      </c>
      <c r="Q49" s="64">
        <v>2</v>
      </c>
      <c r="R49" s="58">
        <v>12</v>
      </c>
      <c r="S49" s="59">
        <v>11</v>
      </c>
      <c r="T49" s="59">
        <v>1</v>
      </c>
      <c r="U49" s="60"/>
      <c r="V49" s="86">
        <f t="shared" ref="V49:V60" si="21">10^(Q49-0.5+SUM(R49:U49)/12)</f>
        <v>3162.2776601683804</v>
      </c>
      <c r="W49" s="87">
        <f>V49*$W$6</f>
        <v>31622.776601683803</v>
      </c>
      <c r="X49" s="63">
        <f t="shared" ref="X49:X60" si="22">W49</f>
        <v>31622.776601683803</v>
      </c>
    </row>
    <row r="50" spans="2:24" s="4" customFormat="1" x14ac:dyDescent="0.2">
      <c r="B50" s="97"/>
      <c r="C50" s="74"/>
      <c r="D50" s="64">
        <v>4</v>
      </c>
      <c r="E50" s="58">
        <v>12</v>
      </c>
      <c r="F50" s="59">
        <v>9</v>
      </c>
      <c r="G50" s="59">
        <v>0</v>
      </c>
      <c r="H50" s="60"/>
      <c r="I50" s="61">
        <f t="shared" si="18"/>
        <v>177827.94100389251</v>
      </c>
      <c r="J50" s="62">
        <f t="shared" si="19"/>
        <v>1778279.4100389252</v>
      </c>
      <c r="K50" s="63">
        <f t="shared" si="20"/>
        <v>1778279.4100389252</v>
      </c>
      <c r="O50" s="97"/>
      <c r="P50" s="74" t="s">
        <v>13</v>
      </c>
      <c r="Q50" s="64">
        <v>2</v>
      </c>
      <c r="R50" s="58">
        <v>12</v>
      </c>
      <c r="S50" s="59">
        <v>11</v>
      </c>
      <c r="T50" s="59">
        <v>1</v>
      </c>
      <c r="U50" s="60"/>
      <c r="V50" s="86">
        <f t="shared" si="21"/>
        <v>3162.2776601683804</v>
      </c>
      <c r="W50" s="87">
        <f t="shared" ref="W50:W60" si="23">V50*$W$6</f>
        <v>31622.776601683803</v>
      </c>
      <c r="X50" s="63">
        <f t="shared" si="22"/>
        <v>31622.776601683803</v>
      </c>
    </row>
    <row r="51" spans="2:24" s="4" customFormat="1" x14ac:dyDescent="0.2">
      <c r="B51" s="97"/>
      <c r="C51" s="75"/>
      <c r="D51" s="66">
        <v>4</v>
      </c>
      <c r="E51" s="67">
        <v>12</v>
      </c>
      <c r="F51" s="68">
        <v>10</v>
      </c>
      <c r="G51" s="68">
        <v>1</v>
      </c>
      <c r="H51" s="69"/>
      <c r="I51" s="70">
        <f t="shared" si="18"/>
        <v>261015.7215682544</v>
      </c>
      <c r="J51" s="71">
        <f t="shared" si="19"/>
        <v>2610157.2156825438</v>
      </c>
      <c r="K51" s="72">
        <f t="shared" si="20"/>
        <v>2610157.2156825438</v>
      </c>
      <c r="O51" s="97"/>
      <c r="P51" s="75"/>
      <c r="Q51" s="66">
        <v>2</v>
      </c>
      <c r="R51" s="67">
        <v>12</v>
      </c>
      <c r="S51" s="68">
        <v>8</v>
      </c>
      <c r="T51" s="68">
        <v>1</v>
      </c>
      <c r="U51" s="69"/>
      <c r="V51" s="88">
        <f t="shared" si="21"/>
        <v>1778.2794100389244</v>
      </c>
      <c r="W51" s="87">
        <f t="shared" si="23"/>
        <v>17782.794100389245</v>
      </c>
      <c r="X51" s="72">
        <f t="shared" si="22"/>
        <v>17782.794100389245</v>
      </c>
    </row>
    <row r="52" spans="2:24" s="4" customFormat="1" x14ac:dyDescent="0.2">
      <c r="B52" s="97"/>
      <c r="C52" s="73" t="s">
        <v>36</v>
      </c>
      <c r="D52" s="64">
        <v>4</v>
      </c>
      <c r="E52" s="58">
        <v>12</v>
      </c>
      <c r="F52" s="59">
        <v>10</v>
      </c>
      <c r="G52" s="59">
        <v>1</v>
      </c>
      <c r="H52" s="60"/>
      <c r="I52" s="61">
        <f t="shared" si="18"/>
        <v>261015.7215682544</v>
      </c>
      <c r="J52" s="62">
        <f t="shared" si="19"/>
        <v>2610157.2156825438</v>
      </c>
      <c r="K52" s="63">
        <f t="shared" si="20"/>
        <v>2610157.2156825438</v>
      </c>
      <c r="O52" s="97"/>
      <c r="P52" s="73" t="s">
        <v>41</v>
      </c>
      <c r="Q52" s="64">
        <v>2</v>
      </c>
      <c r="R52" s="58">
        <v>12</v>
      </c>
      <c r="S52" s="59">
        <v>7</v>
      </c>
      <c r="T52" s="59">
        <v>2</v>
      </c>
      <c r="U52" s="60"/>
      <c r="V52" s="86">
        <f t="shared" si="21"/>
        <v>1778.2794100389244</v>
      </c>
      <c r="W52" s="87">
        <f t="shared" si="23"/>
        <v>17782.794100389245</v>
      </c>
      <c r="X52" s="63">
        <f t="shared" si="22"/>
        <v>17782.794100389245</v>
      </c>
    </row>
    <row r="53" spans="2:24" s="4" customFormat="1" x14ac:dyDescent="0.2">
      <c r="B53" s="97"/>
      <c r="C53" s="74"/>
      <c r="D53" s="64">
        <v>4</v>
      </c>
      <c r="E53" s="77">
        <v>12</v>
      </c>
      <c r="F53" s="59">
        <v>11</v>
      </c>
      <c r="G53" s="59">
        <v>1</v>
      </c>
      <c r="H53" s="60"/>
      <c r="I53" s="61">
        <f t="shared" si="18"/>
        <v>316227.7660168382</v>
      </c>
      <c r="J53" s="62">
        <f t="shared" si="19"/>
        <v>3162277.6601683819</v>
      </c>
      <c r="K53" s="63">
        <f t="shared" si="20"/>
        <v>3162277.6601683819</v>
      </c>
      <c r="O53" s="97"/>
      <c r="P53" s="74" t="s">
        <v>32</v>
      </c>
      <c r="Q53" s="64">
        <v>2</v>
      </c>
      <c r="R53" s="77">
        <v>12</v>
      </c>
      <c r="S53" s="59">
        <v>7</v>
      </c>
      <c r="T53" s="59">
        <v>2</v>
      </c>
      <c r="U53" s="60"/>
      <c r="V53" s="86">
        <f t="shared" si="21"/>
        <v>1778.2794100389244</v>
      </c>
      <c r="W53" s="87">
        <f t="shared" si="23"/>
        <v>17782.794100389245</v>
      </c>
      <c r="X53" s="63">
        <f t="shared" si="22"/>
        <v>17782.794100389245</v>
      </c>
    </row>
    <row r="54" spans="2:24" s="4" customFormat="1" x14ac:dyDescent="0.2">
      <c r="B54" s="97"/>
      <c r="C54" s="75"/>
      <c r="D54" s="66">
        <v>4</v>
      </c>
      <c r="E54" s="78">
        <v>12</v>
      </c>
      <c r="F54" s="68">
        <v>7</v>
      </c>
      <c r="G54" s="68">
        <v>0</v>
      </c>
      <c r="H54" s="69"/>
      <c r="I54" s="70">
        <f t="shared" si="18"/>
        <v>121152.76586285884</v>
      </c>
      <c r="J54" s="71">
        <f t="shared" si="19"/>
        <v>1211527.6586285883</v>
      </c>
      <c r="K54" s="72">
        <f t="shared" si="20"/>
        <v>1211527.6586285883</v>
      </c>
      <c r="O54" s="97"/>
      <c r="P54" s="75"/>
      <c r="Q54" s="66">
        <v>2</v>
      </c>
      <c r="R54" s="78">
        <v>12</v>
      </c>
      <c r="S54" s="68">
        <v>11</v>
      </c>
      <c r="T54" s="68">
        <v>3</v>
      </c>
      <c r="U54" s="69"/>
      <c r="V54" s="88">
        <f t="shared" si="21"/>
        <v>4641.5888336127782</v>
      </c>
      <c r="W54" s="87">
        <f t="shared" si="23"/>
        <v>46415.888336127784</v>
      </c>
      <c r="X54" s="72">
        <f t="shared" si="22"/>
        <v>46415.888336127784</v>
      </c>
    </row>
    <row r="55" spans="2:24" s="4" customFormat="1" x14ac:dyDescent="0.2">
      <c r="B55" s="97"/>
      <c r="C55" s="73" t="s">
        <v>37</v>
      </c>
      <c r="D55" s="64">
        <v>4</v>
      </c>
      <c r="E55" s="58">
        <v>12</v>
      </c>
      <c r="F55" s="59">
        <v>8</v>
      </c>
      <c r="G55" s="59">
        <v>2</v>
      </c>
      <c r="H55" s="60"/>
      <c r="I55" s="61">
        <f t="shared" si="18"/>
        <v>215443.46900318863</v>
      </c>
      <c r="J55" s="62">
        <f t="shared" si="19"/>
        <v>2154434.6900318861</v>
      </c>
      <c r="K55" s="63">
        <f t="shared" si="20"/>
        <v>2154434.6900318861</v>
      </c>
      <c r="O55" s="97"/>
      <c r="P55" s="73" t="s">
        <v>41</v>
      </c>
      <c r="Q55" s="64">
        <v>2</v>
      </c>
      <c r="R55" s="58">
        <v>12</v>
      </c>
      <c r="S55" s="59">
        <v>11</v>
      </c>
      <c r="T55" s="59">
        <v>3</v>
      </c>
      <c r="U55" s="60"/>
      <c r="V55" s="86">
        <f t="shared" si="21"/>
        <v>4641.5888336127782</v>
      </c>
      <c r="W55" s="87">
        <f t="shared" si="23"/>
        <v>46415.888336127784</v>
      </c>
      <c r="X55" s="63">
        <f t="shared" si="22"/>
        <v>46415.888336127784</v>
      </c>
    </row>
    <row r="56" spans="2:24" s="4" customFormat="1" x14ac:dyDescent="0.2">
      <c r="B56" s="97"/>
      <c r="C56" s="74"/>
      <c r="D56" s="64">
        <v>4</v>
      </c>
      <c r="E56" s="77">
        <v>12</v>
      </c>
      <c r="F56" s="59">
        <v>6</v>
      </c>
      <c r="G56" s="59">
        <v>1</v>
      </c>
      <c r="H56" s="60"/>
      <c r="I56" s="61">
        <f t="shared" si="18"/>
        <v>121152.76586285884</v>
      </c>
      <c r="J56" s="62">
        <f t="shared" si="19"/>
        <v>1211527.6586285883</v>
      </c>
      <c r="K56" s="63">
        <f t="shared" si="20"/>
        <v>1211527.6586285883</v>
      </c>
      <c r="O56" s="97"/>
      <c r="P56" s="74" t="s">
        <v>14</v>
      </c>
      <c r="Q56" s="64">
        <v>2</v>
      </c>
      <c r="R56" s="77">
        <v>12</v>
      </c>
      <c r="S56" s="59">
        <v>11</v>
      </c>
      <c r="T56" s="59">
        <v>2</v>
      </c>
      <c r="U56" s="60"/>
      <c r="V56" s="86">
        <f t="shared" si="21"/>
        <v>3831.1868495572949</v>
      </c>
      <c r="W56" s="87">
        <f t="shared" si="23"/>
        <v>38311.868495572948</v>
      </c>
      <c r="X56" s="63">
        <f t="shared" si="22"/>
        <v>38311.868495572948</v>
      </c>
    </row>
    <row r="57" spans="2:24" s="4" customFormat="1" x14ac:dyDescent="0.2">
      <c r="B57" s="97"/>
      <c r="C57" s="75"/>
      <c r="D57" s="66">
        <v>4</v>
      </c>
      <c r="E57" s="78">
        <v>12</v>
      </c>
      <c r="F57" s="68">
        <v>5</v>
      </c>
      <c r="G57" s="68">
        <v>0</v>
      </c>
      <c r="H57" s="69"/>
      <c r="I57" s="70">
        <f t="shared" si="18"/>
        <v>82540.418526802023</v>
      </c>
      <c r="J57" s="71">
        <f t="shared" si="19"/>
        <v>825404.18526802026</v>
      </c>
      <c r="K57" s="72">
        <f>J57</f>
        <v>825404.18526802026</v>
      </c>
      <c r="O57" s="97"/>
      <c r="P57" s="75"/>
      <c r="Q57" s="66">
        <v>2</v>
      </c>
      <c r="R57" s="78">
        <v>12</v>
      </c>
      <c r="S57" s="68">
        <v>10</v>
      </c>
      <c r="T57" s="68">
        <v>3</v>
      </c>
      <c r="U57" s="69"/>
      <c r="V57" s="88">
        <f t="shared" si="21"/>
        <v>3831.1868495572949</v>
      </c>
      <c r="W57" s="87">
        <f t="shared" si="23"/>
        <v>38311.868495572948</v>
      </c>
      <c r="X57" s="72">
        <f t="shared" si="22"/>
        <v>38311.868495572948</v>
      </c>
    </row>
    <row r="58" spans="2:24" s="4" customFormat="1" x14ac:dyDescent="0.2">
      <c r="B58" s="97"/>
      <c r="C58" s="73" t="s">
        <v>38</v>
      </c>
      <c r="D58" s="64">
        <v>4</v>
      </c>
      <c r="E58" s="58">
        <v>12</v>
      </c>
      <c r="F58" s="59">
        <v>11</v>
      </c>
      <c r="G58" s="59">
        <v>2</v>
      </c>
      <c r="H58" s="60"/>
      <c r="I58" s="61">
        <f t="shared" si="18"/>
        <v>383118.68495572964</v>
      </c>
      <c r="J58" s="62">
        <f t="shared" si="19"/>
        <v>3831186.8495572964</v>
      </c>
      <c r="K58" s="63">
        <f t="shared" si="20"/>
        <v>3831186.8495572964</v>
      </c>
      <c r="O58" s="97"/>
      <c r="P58" s="73" t="s">
        <v>41</v>
      </c>
      <c r="Q58" s="64">
        <v>2</v>
      </c>
      <c r="R58" s="58">
        <v>12</v>
      </c>
      <c r="S58" s="59">
        <v>11</v>
      </c>
      <c r="T58" s="59">
        <v>2</v>
      </c>
      <c r="U58" s="60"/>
      <c r="V58" s="86">
        <f t="shared" si="21"/>
        <v>3831.1868495572949</v>
      </c>
      <c r="W58" s="87">
        <f t="shared" si="23"/>
        <v>38311.868495572948</v>
      </c>
      <c r="X58" s="63">
        <f t="shared" si="22"/>
        <v>38311.868495572948</v>
      </c>
    </row>
    <row r="59" spans="2:24" s="4" customFormat="1" x14ac:dyDescent="0.2">
      <c r="B59" s="97"/>
      <c r="C59" s="74"/>
      <c r="D59" s="64">
        <v>4</v>
      </c>
      <c r="E59" s="77">
        <v>12</v>
      </c>
      <c r="F59" s="59">
        <v>5</v>
      </c>
      <c r="G59" s="59">
        <v>0</v>
      </c>
      <c r="H59" s="60"/>
      <c r="I59" s="61">
        <f t="shared" si="18"/>
        <v>82540.418526802023</v>
      </c>
      <c r="J59" s="62">
        <f t="shared" si="19"/>
        <v>825404.18526802026</v>
      </c>
      <c r="K59" s="63">
        <f t="shared" si="20"/>
        <v>825404.18526802026</v>
      </c>
      <c r="O59" s="97"/>
      <c r="P59" s="74" t="s">
        <v>15</v>
      </c>
      <c r="Q59" s="64">
        <v>2</v>
      </c>
      <c r="R59" s="77">
        <v>12</v>
      </c>
      <c r="S59" s="59">
        <v>9</v>
      </c>
      <c r="T59" s="59">
        <v>2</v>
      </c>
      <c r="U59" s="60"/>
      <c r="V59" s="86">
        <f t="shared" si="21"/>
        <v>2610.1572156825405</v>
      </c>
      <c r="W59" s="87">
        <f t="shared" si="23"/>
        <v>26101.572156825405</v>
      </c>
      <c r="X59" s="63">
        <f t="shared" si="22"/>
        <v>26101.572156825405</v>
      </c>
    </row>
    <row r="60" spans="2:24" s="4" customFormat="1" x14ac:dyDescent="0.2">
      <c r="B60" s="97"/>
      <c r="C60" s="75"/>
      <c r="D60" s="66">
        <v>4</v>
      </c>
      <c r="E60" s="78">
        <v>12</v>
      </c>
      <c r="F60" s="68">
        <v>8</v>
      </c>
      <c r="G60" s="68">
        <v>1</v>
      </c>
      <c r="H60" s="69"/>
      <c r="I60" s="70">
        <f t="shared" si="18"/>
        <v>177827.94100389251</v>
      </c>
      <c r="J60" s="71">
        <f t="shared" si="19"/>
        <v>1778279.4100389252</v>
      </c>
      <c r="K60" s="72">
        <f t="shared" si="20"/>
        <v>1778279.4100389252</v>
      </c>
      <c r="O60" s="97"/>
      <c r="P60" s="75"/>
      <c r="Q60" s="66">
        <v>2</v>
      </c>
      <c r="R60" s="78">
        <v>12</v>
      </c>
      <c r="S60" s="68">
        <v>8</v>
      </c>
      <c r="T60" s="68">
        <v>3</v>
      </c>
      <c r="U60" s="69"/>
      <c r="V60" s="88">
        <f t="shared" si="21"/>
        <v>2610.1572156825405</v>
      </c>
      <c r="W60" s="87">
        <f t="shared" si="23"/>
        <v>26101.572156825405</v>
      </c>
      <c r="X60" s="72">
        <f t="shared" si="22"/>
        <v>26101.572156825405</v>
      </c>
    </row>
    <row r="61" spans="2:24" s="4" customFormat="1" x14ac:dyDescent="0.2">
      <c r="B61" s="79"/>
      <c r="C61" s="79"/>
      <c r="D61" s="79"/>
      <c r="E61" s="79"/>
      <c r="F61" s="79"/>
      <c r="G61" s="79"/>
      <c r="H61" s="79"/>
      <c r="I61" s="79"/>
      <c r="J61" s="79"/>
      <c r="K61" s="79"/>
      <c r="O61" s="79"/>
      <c r="P61" s="79"/>
      <c r="Q61" s="79"/>
      <c r="R61" s="79"/>
      <c r="S61" s="79"/>
      <c r="T61" s="79"/>
      <c r="U61" s="79"/>
      <c r="V61" s="79"/>
      <c r="W61" s="79"/>
      <c r="X61" s="79"/>
    </row>
    <row r="62" spans="2:24" s="4" customFormat="1" x14ac:dyDescent="0.2">
      <c r="B62" s="97" t="s">
        <v>29</v>
      </c>
      <c r="C62" s="73" t="s">
        <v>35</v>
      </c>
      <c r="D62" s="64">
        <v>4</v>
      </c>
      <c r="E62" s="58">
        <v>12</v>
      </c>
      <c r="F62" s="59">
        <v>2</v>
      </c>
      <c r="G62" s="59">
        <v>0</v>
      </c>
      <c r="H62" s="60"/>
      <c r="I62" s="61">
        <f t="shared" ref="I62:I73" si="24">10^(D62-0.5+SUM(E62:H62)/12)</f>
        <v>46415.888336127835</v>
      </c>
      <c r="J62" s="62">
        <f t="shared" ref="J62:J73" si="25">I62*$J$6</f>
        <v>464158.88336127833</v>
      </c>
      <c r="K62" s="63">
        <f>J62</f>
        <v>464158.88336127833</v>
      </c>
      <c r="O62" s="97" t="s">
        <v>29</v>
      </c>
      <c r="P62" s="73" t="s">
        <v>41</v>
      </c>
      <c r="Q62" s="64">
        <v>2</v>
      </c>
      <c r="R62" s="58">
        <v>12</v>
      </c>
      <c r="S62" s="59">
        <v>7</v>
      </c>
      <c r="T62" s="59">
        <v>2</v>
      </c>
      <c r="U62" s="60"/>
      <c r="V62" s="86">
        <f t="shared" ref="V62:V73" si="26">10^(Q62-0.5+SUM(R62:U62)/12)</f>
        <v>1778.2794100389244</v>
      </c>
      <c r="W62" s="87">
        <f>V62*$W$6</f>
        <v>17782.794100389245</v>
      </c>
      <c r="X62" s="63">
        <f t="shared" ref="X62:X73" si="27">W62</f>
        <v>17782.794100389245</v>
      </c>
    </row>
    <row r="63" spans="2:24" s="4" customFormat="1" x14ac:dyDescent="0.2">
      <c r="B63" s="97"/>
      <c r="C63" s="74"/>
      <c r="D63" s="64">
        <v>4</v>
      </c>
      <c r="E63" s="58">
        <v>12</v>
      </c>
      <c r="F63" s="59">
        <v>1</v>
      </c>
      <c r="G63" s="59">
        <v>0</v>
      </c>
      <c r="H63" s="60"/>
      <c r="I63" s="61">
        <f t="shared" si="24"/>
        <v>38311.868495572853</v>
      </c>
      <c r="J63" s="62">
        <f t="shared" si="25"/>
        <v>383118.68495572853</v>
      </c>
      <c r="K63" s="63">
        <f t="shared" ref="K63:K73" si="28">J63</f>
        <v>383118.68495572853</v>
      </c>
      <c r="O63" s="97"/>
      <c r="P63" s="74" t="s">
        <v>13</v>
      </c>
      <c r="Q63" s="64">
        <v>2</v>
      </c>
      <c r="R63" s="58">
        <v>12</v>
      </c>
      <c r="S63" s="59">
        <v>10</v>
      </c>
      <c r="T63" s="59">
        <v>1</v>
      </c>
      <c r="U63" s="60"/>
      <c r="V63" s="86">
        <f t="shared" si="26"/>
        <v>2610.1572156825405</v>
      </c>
      <c r="W63" s="87">
        <f t="shared" ref="W63:W73" si="29">V63*$W$6</f>
        <v>26101.572156825405</v>
      </c>
      <c r="X63" s="63">
        <f t="shared" si="27"/>
        <v>26101.572156825405</v>
      </c>
    </row>
    <row r="64" spans="2:24" s="4" customFormat="1" x14ac:dyDescent="0.2">
      <c r="B64" s="97"/>
      <c r="C64" s="75"/>
      <c r="D64" s="66">
        <v>4</v>
      </c>
      <c r="E64" s="67">
        <v>12</v>
      </c>
      <c r="F64" s="68">
        <v>2</v>
      </c>
      <c r="G64" s="68">
        <v>0</v>
      </c>
      <c r="H64" s="69"/>
      <c r="I64" s="70">
        <f t="shared" si="24"/>
        <v>46415.888336127835</v>
      </c>
      <c r="J64" s="71">
        <f t="shared" si="25"/>
        <v>464158.88336127833</v>
      </c>
      <c r="K64" s="72">
        <f t="shared" si="28"/>
        <v>464158.88336127833</v>
      </c>
      <c r="O64" s="97"/>
      <c r="P64" s="75"/>
      <c r="Q64" s="66">
        <v>2</v>
      </c>
      <c r="R64" s="67">
        <v>12</v>
      </c>
      <c r="S64" s="68">
        <v>12</v>
      </c>
      <c r="T64" s="68">
        <v>0</v>
      </c>
      <c r="U64" s="69"/>
      <c r="V64" s="88">
        <f t="shared" si="26"/>
        <v>3162.2776601683804</v>
      </c>
      <c r="W64" s="87">
        <f t="shared" si="29"/>
        <v>31622.776601683803</v>
      </c>
      <c r="X64" s="72">
        <f t="shared" si="27"/>
        <v>31622.776601683803</v>
      </c>
    </row>
    <row r="65" spans="2:24" s="4" customFormat="1" x14ac:dyDescent="0.2">
      <c r="B65" s="97"/>
      <c r="C65" s="73" t="s">
        <v>36</v>
      </c>
      <c r="D65" s="64">
        <v>4</v>
      </c>
      <c r="E65" s="58">
        <v>12</v>
      </c>
      <c r="F65" s="59">
        <v>3</v>
      </c>
      <c r="G65" s="59">
        <v>0</v>
      </c>
      <c r="H65" s="60"/>
      <c r="I65" s="61">
        <f t="shared" si="24"/>
        <v>56234.132519034953</v>
      </c>
      <c r="J65" s="62">
        <f t="shared" si="25"/>
        <v>562341.32519034948</v>
      </c>
      <c r="K65" s="63">
        <f t="shared" si="28"/>
        <v>562341.32519034948</v>
      </c>
      <c r="O65" s="97"/>
      <c r="P65" s="73" t="s">
        <v>41</v>
      </c>
      <c r="Q65" s="64">
        <v>2</v>
      </c>
      <c r="R65" s="58">
        <v>12</v>
      </c>
      <c r="S65" s="59">
        <v>9</v>
      </c>
      <c r="T65" s="59">
        <v>1</v>
      </c>
      <c r="U65" s="60"/>
      <c r="V65" s="86">
        <f t="shared" si="26"/>
        <v>2154.4346900318833</v>
      </c>
      <c r="W65" s="87">
        <f t="shared" si="29"/>
        <v>21544.346900318833</v>
      </c>
      <c r="X65" s="63">
        <f t="shared" si="27"/>
        <v>21544.346900318833</v>
      </c>
    </row>
    <row r="66" spans="2:24" s="4" customFormat="1" x14ac:dyDescent="0.2">
      <c r="B66" s="97"/>
      <c r="C66" s="74"/>
      <c r="D66" s="64">
        <v>4</v>
      </c>
      <c r="E66" s="77">
        <v>12</v>
      </c>
      <c r="F66" s="59">
        <v>2</v>
      </c>
      <c r="G66" s="59">
        <v>0</v>
      </c>
      <c r="H66" s="60"/>
      <c r="I66" s="61">
        <f t="shared" si="24"/>
        <v>46415.888336127835</v>
      </c>
      <c r="J66" s="62">
        <f t="shared" si="25"/>
        <v>464158.88336127833</v>
      </c>
      <c r="K66" s="63">
        <f>J66</f>
        <v>464158.88336127833</v>
      </c>
      <c r="O66" s="97"/>
      <c r="P66" s="74" t="s">
        <v>32</v>
      </c>
      <c r="Q66" s="64">
        <v>2</v>
      </c>
      <c r="R66" s="77">
        <v>12</v>
      </c>
      <c r="S66" s="59">
        <v>7</v>
      </c>
      <c r="T66" s="59">
        <v>1</v>
      </c>
      <c r="U66" s="60"/>
      <c r="V66" s="86">
        <f t="shared" si="26"/>
        <v>1467.7992676220713</v>
      </c>
      <c r="W66" s="87">
        <f t="shared" si="29"/>
        <v>14677.992676220712</v>
      </c>
      <c r="X66" s="63">
        <f t="shared" si="27"/>
        <v>14677.992676220712</v>
      </c>
    </row>
    <row r="67" spans="2:24" s="4" customFormat="1" x14ac:dyDescent="0.2">
      <c r="B67" s="97"/>
      <c r="C67" s="75"/>
      <c r="D67" s="66">
        <v>4</v>
      </c>
      <c r="E67" s="78">
        <v>12</v>
      </c>
      <c r="F67" s="68">
        <v>0</v>
      </c>
      <c r="G67" s="68">
        <v>0</v>
      </c>
      <c r="H67" s="69"/>
      <c r="I67" s="70">
        <f t="shared" si="24"/>
        <v>31622.77660168384</v>
      </c>
      <c r="J67" s="71">
        <f t="shared" si="25"/>
        <v>316227.76601683837</v>
      </c>
      <c r="K67" s="72">
        <f t="shared" si="28"/>
        <v>316227.76601683837</v>
      </c>
      <c r="O67" s="97"/>
      <c r="P67" s="75"/>
      <c r="Q67" s="66">
        <v>2</v>
      </c>
      <c r="R67" s="78">
        <v>12</v>
      </c>
      <c r="S67" s="68">
        <v>10</v>
      </c>
      <c r="T67" s="68">
        <v>2</v>
      </c>
      <c r="U67" s="69"/>
      <c r="V67" s="88">
        <f t="shared" si="26"/>
        <v>3162.2776601683804</v>
      </c>
      <c r="W67" s="87">
        <f t="shared" si="29"/>
        <v>31622.776601683803</v>
      </c>
      <c r="X67" s="72">
        <f t="shared" si="27"/>
        <v>31622.776601683803</v>
      </c>
    </row>
    <row r="68" spans="2:24" s="4" customFormat="1" x14ac:dyDescent="0.2">
      <c r="B68" s="97"/>
      <c r="C68" s="73" t="s">
        <v>37</v>
      </c>
      <c r="D68" s="64">
        <v>4</v>
      </c>
      <c r="E68" s="58">
        <v>12</v>
      </c>
      <c r="F68" s="59">
        <v>1</v>
      </c>
      <c r="G68" s="59">
        <v>0</v>
      </c>
      <c r="H68" s="60"/>
      <c r="I68" s="61">
        <f t="shared" si="24"/>
        <v>38311.868495572853</v>
      </c>
      <c r="J68" s="62">
        <f t="shared" si="25"/>
        <v>383118.68495572853</v>
      </c>
      <c r="K68" s="63">
        <f t="shared" si="28"/>
        <v>383118.68495572853</v>
      </c>
      <c r="O68" s="97"/>
      <c r="P68" s="73" t="s">
        <v>41</v>
      </c>
      <c r="Q68" s="64">
        <v>2</v>
      </c>
      <c r="R68" s="58">
        <v>12</v>
      </c>
      <c r="S68" s="59">
        <v>8</v>
      </c>
      <c r="T68" s="59">
        <v>1</v>
      </c>
      <c r="U68" s="60"/>
      <c r="V68" s="86">
        <f t="shared" si="26"/>
        <v>1778.2794100389244</v>
      </c>
      <c r="W68" s="87">
        <f t="shared" si="29"/>
        <v>17782.794100389245</v>
      </c>
      <c r="X68" s="63">
        <f t="shared" si="27"/>
        <v>17782.794100389245</v>
      </c>
    </row>
    <row r="69" spans="2:24" s="4" customFormat="1" x14ac:dyDescent="0.2">
      <c r="B69" s="97"/>
      <c r="C69" s="74"/>
      <c r="D69" s="64">
        <v>4</v>
      </c>
      <c r="E69" s="77">
        <v>12</v>
      </c>
      <c r="F69" s="59">
        <v>4</v>
      </c>
      <c r="G69" s="59">
        <v>0</v>
      </c>
      <c r="H69" s="60"/>
      <c r="I69" s="61">
        <f t="shared" si="24"/>
        <v>68129.206905796163</v>
      </c>
      <c r="J69" s="62">
        <f t="shared" si="25"/>
        <v>681292.06905796169</v>
      </c>
      <c r="K69" s="63">
        <f t="shared" si="28"/>
        <v>681292.06905796169</v>
      </c>
      <c r="O69" s="97"/>
      <c r="P69" s="74" t="s">
        <v>14</v>
      </c>
      <c r="Q69" s="64">
        <v>2</v>
      </c>
      <c r="R69" s="77">
        <v>12</v>
      </c>
      <c r="S69" s="59">
        <v>9</v>
      </c>
      <c r="T69" s="59">
        <v>2</v>
      </c>
      <c r="U69" s="60"/>
      <c r="V69" s="86">
        <f t="shared" si="26"/>
        <v>2610.1572156825405</v>
      </c>
      <c r="W69" s="87">
        <f t="shared" si="29"/>
        <v>26101.572156825405</v>
      </c>
      <c r="X69" s="63">
        <f t="shared" si="27"/>
        <v>26101.572156825405</v>
      </c>
    </row>
    <row r="70" spans="2:24" s="4" customFormat="1" x14ac:dyDescent="0.2">
      <c r="B70" s="97"/>
      <c r="C70" s="75"/>
      <c r="D70" s="66">
        <v>4</v>
      </c>
      <c r="E70" s="78">
        <v>12</v>
      </c>
      <c r="F70" s="68">
        <v>2</v>
      </c>
      <c r="G70" s="68">
        <v>0</v>
      </c>
      <c r="H70" s="69"/>
      <c r="I70" s="70">
        <f t="shared" si="24"/>
        <v>46415.888336127835</v>
      </c>
      <c r="J70" s="71">
        <f t="shared" si="25"/>
        <v>464158.88336127833</v>
      </c>
      <c r="K70" s="72">
        <f t="shared" si="28"/>
        <v>464158.88336127833</v>
      </c>
      <c r="O70" s="97"/>
      <c r="P70" s="75"/>
      <c r="Q70" s="66">
        <v>2</v>
      </c>
      <c r="R70" s="78">
        <v>12</v>
      </c>
      <c r="S70" s="68">
        <v>11</v>
      </c>
      <c r="T70" s="68">
        <v>4</v>
      </c>
      <c r="U70" s="69"/>
      <c r="V70" s="88">
        <f t="shared" si="26"/>
        <v>5623.4132519034993</v>
      </c>
      <c r="W70" s="87">
        <f t="shared" si="29"/>
        <v>56234.132519034989</v>
      </c>
      <c r="X70" s="72">
        <f t="shared" si="27"/>
        <v>56234.132519034989</v>
      </c>
    </row>
    <row r="71" spans="2:24" s="4" customFormat="1" x14ac:dyDescent="0.2">
      <c r="B71" s="97"/>
      <c r="C71" s="73" t="s">
        <v>38</v>
      </c>
      <c r="D71" s="64">
        <v>4</v>
      </c>
      <c r="E71" s="58">
        <v>12</v>
      </c>
      <c r="F71" s="59">
        <v>5</v>
      </c>
      <c r="G71" s="59">
        <v>0</v>
      </c>
      <c r="H71" s="60"/>
      <c r="I71" s="61">
        <f t="shared" si="24"/>
        <v>82540.418526802023</v>
      </c>
      <c r="J71" s="62">
        <f t="shared" si="25"/>
        <v>825404.18526802026</v>
      </c>
      <c r="K71" s="63">
        <f t="shared" si="28"/>
        <v>825404.18526802026</v>
      </c>
      <c r="O71" s="97"/>
      <c r="P71" s="73" t="s">
        <v>41</v>
      </c>
      <c r="Q71" s="64">
        <v>2</v>
      </c>
      <c r="R71" s="58">
        <v>12</v>
      </c>
      <c r="S71" s="59">
        <v>7</v>
      </c>
      <c r="T71" s="59">
        <v>1</v>
      </c>
      <c r="U71" s="60"/>
      <c r="V71" s="86">
        <f t="shared" si="26"/>
        <v>1467.7992676220713</v>
      </c>
      <c r="W71" s="87">
        <f t="shared" si="29"/>
        <v>14677.992676220712</v>
      </c>
      <c r="X71" s="63">
        <f t="shared" si="27"/>
        <v>14677.992676220712</v>
      </c>
    </row>
    <row r="72" spans="2:24" s="4" customFormat="1" x14ac:dyDescent="0.2">
      <c r="B72" s="97"/>
      <c r="C72" s="74"/>
      <c r="D72" s="64">
        <v>4</v>
      </c>
      <c r="E72" s="77">
        <v>12</v>
      </c>
      <c r="F72" s="59">
        <v>1</v>
      </c>
      <c r="G72" s="59">
        <v>0</v>
      </c>
      <c r="H72" s="60"/>
      <c r="I72" s="61">
        <f t="shared" si="24"/>
        <v>38311.868495572853</v>
      </c>
      <c r="J72" s="62">
        <f t="shared" si="25"/>
        <v>383118.68495572853</v>
      </c>
      <c r="K72" s="63">
        <f t="shared" si="28"/>
        <v>383118.68495572853</v>
      </c>
      <c r="O72" s="97"/>
      <c r="P72" s="74" t="s">
        <v>15</v>
      </c>
      <c r="Q72" s="64">
        <v>2</v>
      </c>
      <c r="R72" s="77">
        <v>12</v>
      </c>
      <c r="S72" s="59">
        <v>8</v>
      </c>
      <c r="T72" s="59">
        <v>2</v>
      </c>
      <c r="U72" s="60"/>
      <c r="V72" s="86">
        <f t="shared" si="26"/>
        <v>2154.4346900318833</v>
      </c>
      <c r="W72" s="87">
        <f t="shared" si="29"/>
        <v>21544.346900318833</v>
      </c>
      <c r="X72" s="63">
        <f t="shared" si="27"/>
        <v>21544.346900318833</v>
      </c>
    </row>
    <row r="73" spans="2:24" s="4" customFormat="1" x14ac:dyDescent="0.2">
      <c r="B73" s="97"/>
      <c r="C73" s="75"/>
      <c r="D73" s="66">
        <v>4</v>
      </c>
      <c r="E73" s="78">
        <v>12</v>
      </c>
      <c r="F73" s="68">
        <v>2</v>
      </c>
      <c r="G73" s="68">
        <v>0</v>
      </c>
      <c r="H73" s="69"/>
      <c r="I73" s="70">
        <f t="shared" si="24"/>
        <v>46415.888336127835</v>
      </c>
      <c r="J73" s="71">
        <f t="shared" si="25"/>
        <v>464158.88336127833</v>
      </c>
      <c r="K73" s="72">
        <f t="shared" si="28"/>
        <v>464158.88336127833</v>
      </c>
      <c r="O73" s="97"/>
      <c r="P73" s="75"/>
      <c r="Q73" s="66">
        <v>2</v>
      </c>
      <c r="R73" s="78">
        <v>12</v>
      </c>
      <c r="S73" s="68">
        <v>11</v>
      </c>
      <c r="T73" s="68">
        <v>2</v>
      </c>
      <c r="U73" s="69"/>
      <c r="V73" s="88">
        <f t="shared" si="26"/>
        <v>3831.1868495572949</v>
      </c>
      <c r="W73" s="89">
        <f t="shared" si="29"/>
        <v>38311.868495572948</v>
      </c>
      <c r="X73" s="72">
        <f t="shared" si="27"/>
        <v>38311.868495572948</v>
      </c>
    </row>
  </sheetData>
  <mergeCells count="14">
    <mergeCell ref="B49:B60"/>
    <mergeCell ref="B62:B73"/>
    <mergeCell ref="C5:D5"/>
    <mergeCell ref="C6:D6"/>
    <mergeCell ref="B10:B21"/>
    <mergeCell ref="B23:B34"/>
    <mergeCell ref="B36:B47"/>
    <mergeCell ref="O62:O73"/>
    <mergeCell ref="P5:Q5"/>
    <mergeCell ref="P6:Q6"/>
    <mergeCell ref="O10:O21"/>
    <mergeCell ref="O23:O34"/>
    <mergeCell ref="O36:O47"/>
    <mergeCell ref="O49:O6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Figure 2B</vt:lpstr>
      <vt:lpstr>Figure 2C</vt:lpstr>
      <vt:lpstr>Figure 2D</vt:lpstr>
      <vt:lpstr>Figure 2 - figure supplement 1</vt:lpstr>
    </vt:vector>
  </TitlesOfParts>
  <Company>Heinrich-Pette-Institut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hinte</dc:creator>
  <cp:lastModifiedBy>Brune, Wolfram</cp:lastModifiedBy>
  <dcterms:created xsi:type="dcterms:W3CDTF">2019-10-20T11:20:40Z</dcterms:created>
  <dcterms:modified xsi:type="dcterms:W3CDTF">2020-02-11T13:16:16Z</dcterms:modified>
</cp:coreProperties>
</file>